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<sst xmlns="http://schemas.openxmlformats.org/spreadsheetml/2006/main" count="199" uniqueCount="143">
  <si>
    <t xml:space="preserve"> kohdat 7.3. ja 7.4.)</t>
  </si>
  <si>
    <t xml:space="preserve"> jne. ovat vaikuttaneet omaisuuden arvoon tilikauden aikana. (Kts. Yleiskirje 10/2005, Suunnitelman mukaiset poistot ja pysyvien vastaavien osakirjanpito,</t>
  </si>
  <si>
    <t>että tilinpäätökseen tehdään huolelliset tase-erittelyt, mistä omaisuuserästä kukin tase-erä koostuu ja miten poistot, arvonalentumiset, siirrot tase-erien kesken</t>
  </si>
  <si>
    <t>Esimerkiksi metsäpalstojen, kirkkojen, seurakuntatalojen, hautausmaa-alueiden jne. tasearvot voidaan myös laskea yhteen samalle tasetilille. Tämä edellyttää,</t>
  </si>
  <si>
    <t>VASTATTAVAA</t>
  </si>
  <si>
    <t>Vieras pääoma</t>
  </si>
  <si>
    <t>Lyhytaikainen vieras pääoma</t>
  </si>
  <si>
    <t>Siirtovelat</t>
  </si>
  <si>
    <t>Muut siirtovelat</t>
  </si>
  <si>
    <t>Vakuutusmaksujen jaksotus</t>
  </si>
  <si>
    <t>Korkojaksotus</t>
  </si>
  <si>
    <t>Ay-jäsenmaksut pappisliitto</t>
  </si>
  <si>
    <t>Muiden sosiaalimaksujen velka</t>
  </si>
  <si>
    <t>Työttömyysvakuutusmaksuvelka</t>
  </si>
  <si>
    <t>Eläkevakuutusmaksuvelka</t>
  </si>
  <si>
    <t>Sosiaaliturvamaksuvelka</t>
  </si>
  <si>
    <t>Lomapalkkajaksotus</t>
  </si>
  <si>
    <t>Maksamattomat palkat</t>
  </si>
  <si>
    <t>Muut velat</t>
  </si>
  <si>
    <t>Muut lyhytaikaiset velat</t>
  </si>
  <si>
    <t>Arvonlisäverovelka</t>
  </si>
  <si>
    <t>Tiliv. aikana maks. palkkojen sotut</t>
  </si>
  <si>
    <t>Ostovelat</t>
  </si>
  <si>
    <t>Lainat rahoitus- ja vakuutuslaitoksilta</t>
  </si>
  <si>
    <t>Lyhytaikainen vieraspääoma</t>
  </si>
  <si>
    <t>Pitkäaikainen vieras pääoma</t>
  </si>
  <si>
    <t>Vuokraennakot</t>
  </si>
  <si>
    <t>Toimeksiantojen pääomat</t>
  </si>
  <si>
    <t>Muut toimeksiantojen pääomat</t>
  </si>
  <si>
    <t>Hautainhoitorahaston taseen loppusumma</t>
  </si>
  <si>
    <t>Diakoniarahasto</t>
  </si>
  <si>
    <t>Kolehtivaroja vastaavat pääomat</t>
  </si>
  <si>
    <t>Lahjoitusrahastojen pääomat</t>
  </si>
  <si>
    <t>Maija Mäkisen rahasto</t>
  </si>
  <si>
    <t>Matti Möttösen rahasto</t>
  </si>
  <si>
    <t>Poistoero ja vapaaeht. varaukset</t>
  </si>
  <si>
    <t>Investointivaraukset</t>
  </si>
  <si>
    <t>Vapaaehtoiset varaukset</t>
  </si>
  <si>
    <t>Poistoero</t>
  </si>
  <si>
    <t>Oma pääoma</t>
  </si>
  <si>
    <t>Tilkauden yli-/alijäämä</t>
  </si>
  <si>
    <t>Edellisten tilikausien yli/-alijäämä</t>
  </si>
  <si>
    <t>Ed. tilikausien yli-/alijäämä</t>
  </si>
  <si>
    <t>Ainaishoitosopimusten pääomat</t>
  </si>
  <si>
    <t>Peruspääoma</t>
  </si>
  <si>
    <t>VASTAAVAA</t>
  </si>
  <si>
    <t>Vaihtuvat vastaavat</t>
  </si>
  <si>
    <t>Rahat ja pankkisaamiset</t>
  </si>
  <si>
    <t>Pankki C</t>
  </si>
  <si>
    <t>Pankki B</t>
  </si>
  <si>
    <t>Pankki A</t>
  </si>
  <si>
    <t>Rahoitusarvopaperit</t>
  </si>
  <si>
    <t>Määräaikainen talletus</t>
  </si>
  <si>
    <t>Kapitalisaatiosopimus</t>
  </si>
  <si>
    <t>Muut arvopaperit</t>
  </si>
  <si>
    <t>Rahasto-osuuksia B</t>
  </si>
  <si>
    <t xml:space="preserve">  </t>
  </si>
  <si>
    <t>Rahasto-osuuksia A</t>
  </si>
  <si>
    <t xml:space="preserve">Osakkeita </t>
  </si>
  <si>
    <t>Osakkeet ja osuudet</t>
  </si>
  <si>
    <t>Lyhtyaikaiset saamiset</t>
  </si>
  <si>
    <t>Siirtosaamiset</t>
  </si>
  <si>
    <t>Alv-saamiset</t>
  </si>
  <si>
    <t>Muut saamiset</t>
  </si>
  <si>
    <t>Lainasaamiset</t>
  </si>
  <si>
    <t>Myyntisaamiset</t>
  </si>
  <si>
    <t>Pitkäaikaiset saamiset</t>
  </si>
  <si>
    <t>Saamiset</t>
  </si>
  <si>
    <t>Vaihto-omaisuus</t>
  </si>
  <si>
    <t>Kirjavarasto</t>
  </si>
  <si>
    <t>Toimeksiantojen varat</t>
  </si>
  <si>
    <t>Muut toimeksiantojen varat</t>
  </si>
  <si>
    <t xml:space="preserve">Kolehtivarat </t>
  </si>
  <si>
    <t>Muut toimeksantojen varat</t>
  </si>
  <si>
    <t>Lahjoitusrahastojen erityiskatteet</t>
  </si>
  <si>
    <t>Testamenttirahastojen varat</t>
  </si>
  <si>
    <t>Pysyvät vastaavat</t>
  </si>
  <si>
    <t>KOY Asema-Aukio</t>
  </si>
  <si>
    <t>As Oy Franstsinpuisto</t>
  </si>
  <si>
    <t>Mahlakoto As Oy</t>
  </si>
  <si>
    <t>Sijoitukset</t>
  </si>
  <si>
    <t>Ennakkomaksut ja keskener. hankinnat</t>
  </si>
  <si>
    <t>Keskeneräiset työt</t>
  </si>
  <si>
    <t>Ennakkomaksut ja
keskeneräiset hankinnat</t>
  </si>
  <si>
    <t>Muut aineell.hyödykkeet</t>
  </si>
  <si>
    <t>Sakraali-, arvo- ja taideesineet</t>
  </si>
  <si>
    <t>Koneet ja kalusto</t>
  </si>
  <si>
    <t>Kopiokoneet</t>
  </si>
  <si>
    <t>Keittiökalusteiden uusinta</t>
  </si>
  <si>
    <t>Kappelin kaluston uusiminen</t>
  </si>
  <si>
    <t>Neuvotteluhuoneen kalusto</t>
  </si>
  <si>
    <t>Seurakuntatalon A peruskalusto</t>
  </si>
  <si>
    <t>Atk-laitteisto</t>
  </si>
  <si>
    <t>Kiinteät rakenteet ja laitteet</t>
  </si>
  <si>
    <t>Kirkon B urut</t>
  </si>
  <si>
    <t>Kirkon A urut</t>
  </si>
  <si>
    <t>Maa- ja vesirakenteet</t>
  </si>
  <si>
    <t>Rakennukset</t>
  </si>
  <si>
    <t>Metsämaan pappila</t>
  </si>
  <si>
    <t>Seurakuntatalo B</t>
  </si>
  <si>
    <t>Seurakuntatalo A</t>
  </si>
  <si>
    <t>Kirkon B peruskorjaus</t>
  </si>
  <si>
    <t>Kirkko B</t>
  </si>
  <si>
    <t>Kirkko A</t>
  </si>
  <si>
    <t>Hautaustoimen aineelliset
 hyödykkeet</t>
  </si>
  <si>
    <t>Kylmälaitteet</t>
  </si>
  <si>
    <t>Kaivuukone</t>
  </si>
  <si>
    <t>Siunauskappelien urut</t>
  </si>
  <si>
    <t>Hautaustoimen kiint rak ja laitteet</t>
  </si>
  <si>
    <t>Ruumishuone</t>
  </si>
  <si>
    <t>Siunauskappeli</t>
  </si>
  <si>
    <t>Hautausmaiden maa-alueet</t>
  </si>
  <si>
    <t>Hautausmaiden atk-laitteet</t>
  </si>
  <si>
    <t>Hautaustoimen 
aineelliset hyödykkeet</t>
  </si>
  <si>
    <t>Maa- ja vesialueet</t>
  </si>
  <si>
    <t>Kesäkodin tontti</t>
  </si>
  <si>
    <t>Virkatalon tontti</t>
  </si>
  <si>
    <t>Srk-kodin A tontti</t>
  </si>
  <si>
    <t>Srk-talon tontti, Rantatie 26</t>
  </si>
  <si>
    <t>Ratakatu 7</t>
  </si>
  <si>
    <t>Kirkon tontti</t>
  </si>
  <si>
    <t>Metsäpalsta C</t>
  </si>
  <si>
    <t>Metsäpalsta B</t>
  </si>
  <si>
    <t>Metsäpalsta  A</t>
  </si>
  <si>
    <t>Aineelliset hyödykkeet</t>
  </si>
  <si>
    <t>Aineettomat hyödykkeet</t>
  </si>
  <si>
    <t>Osakehuoneiston peruskorjaus</t>
  </si>
  <si>
    <t>Muut pitkävaikutteiset menot</t>
  </si>
  <si>
    <t>Käyttöoikeus tunnustuksetto-
maan hauta-alueeseen</t>
  </si>
  <si>
    <t>Hautaustoimen
aineettomat hyödykkeet</t>
  </si>
  <si>
    <t>€</t>
  </si>
  <si>
    <t>tili</t>
  </si>
  <si>
    <t>Uusi/laajentunut seurakunta</t>
  </si>
  <si>
    <t xml:space="preserve">  Seurakunta   B</t>
  </si>
  <si>
    <t xml:space="preserve">  Seurakunta   A</t>
  </si>
  <si>
    <t xml:space="preserve">  Aloittava tase  1.1.2008</t>
  </si>
  <si>
    <t xml:space="preserve">   Tase   31.12.2007</t>
  </si>
  <si>
    <t xml:space="preserve">     Tase   31.12.2007</t>
  </si>
  <si>
    <t>Uuden tai laajentuneen seurakunnan aloittavan taseen muodostaminen</t>
  </si>
  <si>
    <t>Ay-jäsenmaksut, diakoniatyöntek.</t>
  </si>
  <si>
    <t>Ay-jäsenmaksut kanttori-urkuriliitto</t>
  </si>
  <si>
    <t>LIITE 2</t>
  </si>
  <si>
    <t>Tilivuoden aikana maks. palkkojen ennakonpidätykset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</si>
</sst>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_€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6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1" fontId="1" fillId="0" borderId="1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PageLayoutView="0" workbookViewId="0" topLeftCell="A1">
      <selection activeCell="B179" sqref="B179"/>
    </sheetView>
  </sheetViews>
  <sheetFormatPr defaultColWidth="9.140625" defaultRowHeight="12.75"/>
  <cols>
    <col min="1" max="1" width="20.57421875" style="0" customWidth="1"/>
    <col min="2" max="2" width="30.8515625" style="0" customWidth="1"/>
    <col min="3" max="3" width="10.421875" style="0" customWidth="1"/>
    <col min="4" max="4" width="16.421875" style="0" customWidth="1"/>
    <col min="5" max="5" width="11.00390625" style="0" customWidth="1"/>
    <col min="6" max="6" width="16.8515625" style="0" customWidth="1"/>
    <col min="7" max="7" width="11.57421875" style="0" customWidth="1"/>
    <col min="8" max="8" width="22.28125" style="0" customWidth="1"/>
  </cols>
  <sheetData>
    <row r="1" spans="1:8" ht="18.75">
      <c r="A1" s="65" t="s">
        <v>141</v>
      </c>
      <c r="B1" s="66"/>
      <c r="C1" s="66"/>
      <c r="D1" s="66"/>
      <c r="E1" s="66"/>
      <c r="F1" s="66"/>
      <c r="G1" s="66"/>
      <c r="H1" s="66"/>
    </row>
    <row r="2" spans="1:8" ht="12.75">
      <c r="A2" s="66"/>
      <c r="B2" s="66"/>
      <c r="C2" s="66"/>
      <c r="D2" s="66"/>
      <c r="E2" s="66"/>
      <c r="F2" s="66"/>
      <c r="G2" s="66"/>
      <c r="H2" s="66"/>
    </row>
    <row r="3" spans="1:8" ht="20.25">
      <c r="A3" s="63" t="s">
        <v>138</v>
      </c>
      <c r="B3" s="62"/>
      <c r="C3" s="62"/>
      <c r="D3" s="66"/>
      <c r="E3" s="66"/>
      <c r="F3" s="66"/>
      <c r="G3" s="66"/>
      <c r="H3" s="66"/>
    </row>
    <row r="4" spans="1:8" ht="20.25">
      <c r="A4" s="61"/>
      <c r="B4" s="2"/>
      <c r="C4" s="2"/>
      <c r="D4" s="1"/>
      <c r="E4" s="1"/>
      <c r="F4" s="1"/>
      <c r="G4" s="1"/>
      <c r="H4" s="1"/>
    </row>
    <row r="5" spans="1:8" ht="15.75">
      <c r="A5" s="60"/>
      <c r="B5" s="59"/>
      <c r="C5" s="58" t="s">
        <v>137</v>
      </c>
      <c r="D5" s="66"/>
      <c r="E5" s="58" t="s">
        <v>136</v>
      </c>
      <c r="F5" s="66"/>
      <c r="G5" s="58" t="s">
        <v>135</v>
      </c>
      <c r="H5" s="67"/>
    </row>
    <row r="6" spans="1:8" ht="18.75">
      <c r="A6" s="2" t="s">
        <v>45</v>
      </c>
      <c r="B6" s="57"/>
      <c r="C6" s="56" t="s">
        <v>134</v>
      </c>
      <c r="D6" s="68"/>
      <c r="E6" s="56" t="s">
        <v>133</v>
      </c>
      <c r="F6" s="68"/>
      <c r="G6" s="56" t="s">
        <v>132</v>
      </c>
      <c r="H6" s="67"/>
    </row>
    <row r="7" spans="1:8" ht="18.75">
      <c r="A7" s="55" t="s">
        <v>76</v>
      </c>
      <c r="B7" s="2"/>
      <c r="C7" s="54" t="s">
        <v>131</v>
      </c>
      <c r="D7" s="54" t="s">
        <v>130</v>
      </c>
      <c r="E7" s="54" t="s">
        <v>131</v>
      </c>
      <c r="F7" s="54" t="s">
        <v>130</v>
      </c>
      <c r="G7" s="54" t="s">
        <v>131</v>
      </c>
      <c r="H7" s="54" t="s">
        <v>130</v>
      </c>
    </row>
    <row r="8" spans="1:8" ht="20.25" customHeight="1">
      <c r="A8" s="49" t="s">
        <v>125</v>
      </c>
      <c r="B8" s="1"/>
      <c r="C8" s="1"/>
      <c r="D8" s="1"/>
      <c r="E8" s="1"/>
      <c r="F8" s="1"/>
      <c r="G8" s="1"/>
      <c r="H8" s="1"/>
    </row>
    <row r="9" spans="1:8" ht="46.5" customHeight="1">
      <c r="A9" s="52" t="s">
        <v>129</v>
      </c>
      <c r="B9" s="45" t="s">
        <v>128</v>
      </c>
      <c r="C9" s="38">
        <v>1007</v>
      </c>
      <c r="D9" s="12">
        <v>3600</v>
      </c>
      <c r="E9" s="38">
        <v>1007</v>
      </c>
      <c r="F9" s="12">
        <v>5800</v>
      </c>
      <c r="G9" s="38">
        <v>1007</v>
      </c>
      <c r="H9" s="12">
        <f>D9+F9</f>
        <v>9400</v>
      </c>
    </row>
    <row r="10" spans="1:8" ht="31.5">
      <c r="A10" s="52" t="s">
        <v>127</v>
      </c>
      <c r="B10" s="45" t="s">
        <v>126</v>
      </c>
      <c r="C10" s="38"/>
      <c r="D10" s="12"/>
      <c r="E10" s="38">
        <v>1010</v>
      </c>
      <c r="F10" s="12">
        <v>16654.34</v>
      </c>
      <c r="G10" s="38">
        <v>1010</v>
      </c>
      <c r="H10" s="12">
        <v>16654.34</v>
      </c>
    </row>
    <row r="11" spans="1:8" ht="15.75">
      <c r="A11" s="52"/>
      <c r="B11" s="49" t="s">
        <v>125</v>
      </c>
      <c r="C11" s="38"/>
      <c r="D11" s="18">
        <f>SUM(D9:D10)</f>
        <v>3600</v>
      </c>
      <c r="E11" s="53"/>
      <c r="F11" s="18">
        <f>SUM(F9:F10)</f>
        <v>22454.34</v>
      </c>
      <c r="G11" s="53"/>
      <c r="H11" s="18">
        <f>SUM(H9:H10)</f>
        <v>26054.34</v>
      </c>
    </row>
    <row r="12" spans="1:8" ht="15.75">
      <c r="A12" s="49" t="s">
        <v>124</v>
      </c>
      <c r="B12" s="2"/>
      <c r="C12" s="2"/>
      <c r="D12" s="12"/>
      <c r="E12" s="2"/>
      <c r="F12" s="12"/>
      <c r="G12" s="2"/>
      <c r="H12" s="12"/>
    </row>
    <row r="13" spans="1:8" ht="15.75">
      <c r="A13" s="50" t="s">
        <v>114</v>
      </c>
      <c r="B13" s="2"/>
      <c r="C13" s="2"/>
      <c r="D13" s="12"/>
      <c r="E13" s="2"/>
      <c r="F13" s="12"/>
      <c r="G13" s="47"/>
      <c r="H13" s="12"/>
    </row>
    <row r="14" spans="1:8" ht="15.75">
      <c r="A14" s="2"/>
      <c r="B14" s="2" t="s">
        <v>123</v>
      </c>
      <c r="C14" s="2">
        <v>1030</v>
      </c>
      <c r="D14" s="12">
        <v>62361.13</v>
      </c>
      <c r="E14" s="2">
        <v>1030</v>
      </c>
      <c r="F14" s="12">
        <v>121275.77</v>
      </c>
      <c r="G14" s="13">
        <v>1030</v>
      </c>
      <c r="H14" s="12">
        <v>62361.13</v>
      </c>
    </row>
    <row r="15" spans="1:8" ht="15.75">
      <c r="A15" s="2"/>
      <c r="B15" s="2" t="s">
        <v>122</v>
      </c>
      <c r="C15" s="2"/>
      <c r="D15" s="12"/>
      <c r="E15" s="1"/>
      <c r="F15" s="69"/>
      <c r="G15" s="1">
        <v>1031</v>
      </c>
      <c r="H15" s="12">
        <v>121275.77</v>
      </c>
    </row>
    <row r="16" spans="1:8" ht="15.75">
      <c r="A16" s="2"/>
      <c r="B16" s="2" t="s">
        <v>121</v>
      </c>
      <c r="C16" s="2"/>
      <c r="D16" s="12"/>
      <c r="E16" s="13">
        <v>1031</v>
      </c>
      <c r="F16" s="12">
        <v>16681.88</v>
      </c>
      <c r="G16" s="13">
        <v>1032</v>
      </c>
      <c r="H16" s="12">
        <f>D15+F16</f>
        <v>16681.88</v>
      </c>
    </row>
    <row r="17" spans="1:8" ht="15.75">
      <c r="A17" s="2"/>
      <c r="B17" s="2" t="s">
        <v>120</v>
      </c>
      <c r="C17" s="2">
        <v>1031</v>
      </c>
      <c r="D17" s="12">
        <v>37842.28</v>
      </c>
      <c r="E17" s="1"/>
      <c r="F17" s="69"/>
      <c r="G17" s="13">
        <v>1036</v>
      </c>
      <c r="H17" s="12">
        <f aca="true" t="shared" si="0" ref="H17:H22">D17+F17</f>
        <v>37842.28</v>
      </c>
    </row>
    <row r="18" spans="1:8" ht="15.75">
      <c r="A18" s="2"/>
      <c r="B18" s="2" t="s">
        <v>119</v>
      </c>
      <c r="C18" s="2"/>
      <c r="D18" s="12"/>
      <c r="E18" s="13">
        <v>1035</v>
      </c>
      <c r="F18" s="12">
        <v>2354.63</v>
      </c>
      <c r="G18" s="13">
        <v>1037</v>
      </c>
      <c r="H18" s="12">
        <f t="shared" si="0"/>
        <v>2354.63</v>
      </c>
    </row>
    <row r="19" spans="1:8" ht="15.75">
      <c r="A19" s="2"/>
      <c r="B19" s="2" t="s">
        <v>118</v>
      </c>
      <c r="C19" s="2"/>
      <c r="D19" s="12"/>
      <c r="E19" s="13">
        <v>1036</v>
      </c>
      <c r="F19" s="12">
        <v>1429.6</v>
      </c>
      <c r="G19" s="13">
        <v>1038</v>
      </c>
      <c r="H19" s="12">
        <f t="shared" si="0"/>
        <v>1429.6</v>
      </c>
    </row>
    <row r="20" spans="1:8" ht="15.75">
      <c r="A20" s="2"/>
      <c r="B20" s="2" t="s">
        <v>117</v>
      </c>
      <c r="C20" s="2">
        <v>1032</v>
      </c>
      <c r="D20" s="12">
        <v>5499.75</v>
      </c>
      <c r="E20" s="13"/>
      <c r="F20" s="69"/>
      <c r="G20" s="13">
        <v>1039</v>
      </c>
      <c r="H20" s="12">
        <f t="shared" si="0"/>
        <v>5499.75</v>
      </c>
    </row>
    <row r="21" spans="1:8" ht="15.75">
      <c r="A21" s="2"/>
      <c r="B21" s="2" t="s">
        <v>116</v>
      </c>
      <c r="C21" s="2"/>
      <c r="D21" s="12"/>
      <c r="E21" s="13">
        <v>1040</v>
      </c>
      <c r="F21" s="12">
        <v>5281.89</v>
      </c>
      <c r="G21" s="13">
        <v>1040</v>
      </c>
      <c r="H21" s="12">
        <f t="shared" si="0"/>
        <v>5281.89</v>
      </c>
    </row>
    <row r="22" spans="1:8" ht="15.75">
      <c r="A22" s="2"/>
      <c r="B22" s="2" t="s">
        <v>115</v>
      </c>
      <c r="C22" s="2">
        <v>1035</v>
      </c>
      <c r="D22" s="12">
        <v>5550.2</v>
      </c>
      <c r="E22" s="13"/>
      <c r="F22" s="69"/>
      <c r="G22" s="13">
        <v>1041</v>
      </c>
      <c r="H22" s="12">
        <f t="shared" si="0"/>
        <v>5550.2</v>
      </c>
    </row>
    <row r="23" spans="1:8" ht="15.75">
      <c r="A23" s="31"/>
      <c r="B23" s="49" t="s">
        <v>114</v>
      </c>
      <c r="C23" s="20"/>
      <c r="D23" s="18">
        <f>SUM(D14:D22)</f>
        <v>111253.36</v>
      </c>
      <c r="E23" s="19"/>
      <c r="F23" s="18">
        <f>SUM(F14:F22)</f>
        <v>147023.77000000002</v>
      </c>
      <c r="G23" s="19"/>
      <c r="H23" s="70">
        <f>SUM(H14:H22)</f>
        <v>258277.13000000003</v>
      </c>
    </row>
    <row r="24" spans="1:8" ht="15.75">
      <c r="A24" s="2"/>
      <c r="B24" s="2"/>
      <c r="C24" s="2"/>
      <c r="D24" s="12"/>
      <c r="E24" s="13"/>
      <c r="F24" s="12"/>
      <c r="G24" s="13"/>
      <c r="H24" s="12"/>
    </row>
    <row r="25" spans="1:8" ht="31.5">
      <c r="A25" s="52" t="s">
        <v>113</v>
      </c>
      <c r="B25" s="2"/>
      <c r="C25" s="2"/>
      <c r="D25" s="12"/>
      <c r="E25" s="47"/>
      <c r="F25" s="12"/>
      <c r="G25" s="47"/>
      <c r="H25" s="12"/>
    </row>
    <row r="26" spans="1:8" ht="15.75">
      <c r="A26" s="38"/>
      <c r="B26" s="2" t="s">
        <v>112</v>
      </c>
      <c r="C26" s="1"/>
      <c r="D26" s="12"/>
      <c r="E26" s="2">
        <v>1045</v>
      </c>
      <c r="F26" s="12">
        <v>168.19</v>
      </c>
      <c r="G26" s="13">
        <v>1045</v>
      </c>
      <c r="H26" s="12">
        <f>D26+F26</f>
        <v>168.19</v>
      </c>
    </row>
    <row r="27" spans="1:8" ht="15.75">
      <c r="A27" s="38"/>
      <c r="B27" s="2" t="s">
        <v>111</v>
      </c>
      <c r="C27" s="2">
        <v>1050</v>
      </c>
      <c r="D27" s="12">
        <v>56456.78</v>
      </c>
      <c r="E27" s="13">
        <v>1050</v>
      </c>
      <c r="F27" s="12">
        <v>32356.9</v>
      </c>
      <c r="G27" s="13">
        <v>1050</v>
      </c>
      <c r="H27" s="12">
        <f>D27</f>
        <v>56456.78</v>
      </c>
    </row>
    <row r="28" spans="1:8" ht="15.75">
      <c r="A28" s="38"/>
      <c r="B28" s="2" t="s">
        <v>111</v>
      </c>
      <c r="C28" s="2"/>
      <c r="D28" s="12"/>
      <c r="E28" s="13"/>
      <c r="F28" s="12"/>
      <c r="G28" s="13">
        <v>1051</v>
      </c>
      <c r="H28" s="12">
        <f>F27</f>
        <v>32356.9</v>
      </c>
    </row>
    <row r="29" spans="1:8" ht="15.75">
      <c r="A29" s="38"/>
      <c r="B29" s="2" t="s">
        <v>110</v>
      </c>
      <c r="C29" s="2"/>
      <c r="D29" s="12"/>
      <c r="E29" s="13">
        <v>1055</v>
      </c>
      <c r="F29" s="12">
        <v>76898.45</v>
      </c>
      <c r="G29" s="13">
        <v>1055</v>
      </c>
      <c r="H29" s="12">
        <f>D29+F29</f>
        <v>76898.45</v>
      </c>
    </row>
    <row r="30" spans="1:8" ht="15.75">
      <c r="A30" s="38"/>
      <c r="B30" s="2" t="s">
        <v>109</v>
      </c>
      <c r="C30" s="2">
        <v>1160</v>
      </c>
      <c r="D30" s="12">
        <v>5800.45</v>
      </c>
      <c r="E30" s="2"/>
      <c r="F30" s="12"/>
      <c r="G30" s="2">
        <v>1160</v>
      </c>
      <c r="H30" s="12">
        <f>D30+F30</f>
        <v>5800.45</v>
      </c>
    </row>
    <row r="31" spans="1:8" ht="15.75">
      <c r="A31" s="38"/>
      <c r="B31" s="2" t="s">
        <v>108</v>
      </c>
      <c r="C31" s="2">
        <v>1063</v>
      </c>
      <c r="D31" s="12">
        <v>23467.98</v>
      </c>
      <c r="E31" s="13">
        <v>1063</v>
      </c>
      <c r="F31" s="12">
        <v>13913.08</v>
      </c>
      <c r="G31" s="2">
        <v>1063</v>
      </c>
      <c r="H31" s="12">
        <f>D31</f>
        <v>23467.98</v>
      </c>
    </row>
    <row r="32" spans="1:8" ht="15.75">
      <c r="A32" s="38"/>
      <c r="B32" s="2" t="s">
        <v>108</v>
      </c>
      <c r="C32" s="1"/>
      <c r="D32" s="69"/>
      <c r="E32" s="1"/>
      <c r="F32" s="69"/>
      <c r="G32" s="1">
        <v>1064</v>
      </c>
      <c r="H32" s="12">
        <v>13913.08</v>
      </c>
    </row>
    <row r="33" spans="1:8" ht="15.75">
      <c r="A33" s="2"/>
      <c r="B33" s="2" t="s">
        <v>107</v>
      </c>
      <c r="C33" s="2"/>
      <c r="D33" s="69"/>
      <c r="E33" s="13">
        <v>1065</v>
      </c>
      <c r="F33" s="12">
        <v>22557.67</v>
      </c>
      <c r="G33" s="13">
        <v>1065</v>
      </c>
      <c r="H33" s="12">
        <f>D33+F33</f>
        <v>22557.67</v>
      </c>
    </row>
    <row r="34" spans="1:8" ht="15.75">
      <c r="A34" s="44"/>
      <c r="B34" s="2" t="s">
        <v>106</v>
      </c>
      <c r="C34" s="2">
        <v>1070</v>
      </c>
      <c r="D34" s="69">
        <v>14445.56</v>
      </c>
      <c r="E34" s="13"/>
      <c r="F34" s="12"/>
      <c r="G34" s="2">
        <v>1070</v>
      </c>
      <c r="H34" s="69">
        <v>14445.56</v>
      </c>
    </row>
    <row r="35" spans="1:8" ht="15.75">
      <c r="A35" s="44"/>
      <c r="B35" s="2" t="s">
        <v>105</v>
      </c>
      <c r="C35" s="2"/>
      <c r="D35" s="69"/>
      <c r="E35" s="13">
        <v>1070</v>
      </c>
      <c r="F35" s="12">
        <v>21345.45</v>
      </c>
      <c r="G35" s="13">
        <v>1072</v>
      </c>
      <c r="H35" s="12">
        <v>21345.45</v>
      </c>
    </row>
    <row r="36" spans="1:8" ht="33" customHeight="1">
      <c r="A36" s="31"/>
      <c r="B36" s="51" t="s">
        <v>104</v>
      </c>
      <c r="C36" s="20"/>
      <c r="D36" s="18">
        <f>SUM(D26:D34)</f>
        <v>100170.76999999999</v>
      </c>
      <c r="E36" s="19"/>
      <c r="F36" s="18">
        <f>SUM(F26:F35)</f>
        <v>167239.74</v>
      </c>
      <c r="G36" s="19"/>
      <c r="H36" s="18">
        <f>SUM(H26:H35)</f>
        <v>267410.51</v>
      </c>
    </row>
    <row r="37" spans="1:8" ht="15.75">
      <c r="A37" s="38"/>
      <c r="B37" s="2"/>
      <c r="C37" s="2"/>
      <c r="D37" s="12"/>
      <c r="E37" s="13"/>
      <c r="F37" s="12"/>
      <c r="G37" s="13"/>
      <c r="H37" s="12"/>
    </row>
    <row r="38" spans="1:8" ht="15.75">
      <c r="A38" s="50" t="s">
        <v>97</v>
      </c>
      <c r="B38" s="2"/>
      <c r="C38" s="2"/>
      <c r="D38" s="12"/>
      <c r="E38" s="13"/>
      <c r="F38" s="12"/>
      <c r="G38" s="13"/>
      <c r="H38" s="12"/>
    </row>
    <row r="39" spans="1:8" ht="15.75">
      <c r="A39" s="2"/>
      <c r="B39" s="2" t="s">
        <v>103</v>
      </c>
      <c r="C39" s="2">
        <v>1080</v>
      </c>
      <c r="D39" s="12">
        <v>236827.9</v>
      </c>
      <c r="E39" s="2"/>
      <c r="F39" s="12"/>
      <c r="G39" s="2">
        <v>1080</v>
      </c>
      <c r="H39" s="12">
        <f>D39+F39</f>
        <v>236827.9</v>
      </c>
    </row>
    <row r="40" spans="1:8" ht="15.75">
      <c r="A40" s="38"/>
      <c r="B40" s="2" t="s">
        <v>102</v>
      </c>
      <c r="C40" s="2"/>
      <c r="D40" s="12"/>
      <c r="E40" s="2">
        <v>1080</v>
      </c>
      <c r="F40" s="12">
        <v>321878.94</v>
      </c>
      <c r="G40" s="2">
        <v>1081</v>
      </c>
      <c r="H40" s="12">
        <f>D40+F40</f>
        <v>321878.94</v>
      </c>
    </row>
    <row r="41" spans="1:8" ht="15.75">
      <c r="A41" s="38"/>
      <c r="B41" s="2" t="s">
        <v>101</v>
      </c>
      <c r="C41" s="2"/>
      <c r="D41" s="12"/>
      <c r="E41" s="2">
        <v>1081</v>
      </c>
      <c r="F41" s="12">
        <v>687798.34</v>
      </c>
      <c r="G41" s="2">
        <v>1082</v>
      </c>
      <c r="H41" s="12">
        <v>687798.34</v>
      </c>
    </row>
    <row r="42" spans="1:8" ht="15.75">
      <c r="A42" s="2"/>
      <c r="B42" s="2" t="s">
        <v>100</v>
      </c>
      <c r="C42" s="2">
        <v>1110</v>
      </c>
      <c r="D42" s="12">
        <v>214939.98</v>
      </c>
      <c r="E42" s="2"/>
      <c r="F42" s="12"/>
      <c r="G42" s="2">
        <v>1110</v>
      </c>
      <c r="H42" s="12">
        <f>D42+F42</f>
        <v>214939.98</v>
      </c>
    </row>
    <row r="43" spans="1:8" ht="15.75">
      <c r="A43" s="2"/>
      <c r="B43" s="2" t="s">
        <v>99</v>
      </c>
      <c r="C43" s="2"/>
      <c r="D43" s="12"/>
      <c r="E43" s="2">
        <v>1110</v>
      </c>
      <c r="F43" s="12">
        <v>20738.7</v>
      </c>
      <c r="G43" s="2">
        <v>1111</v>
      </c>
      <c r="H43" s="12">
        <f>D43+F43</f>
        <v>20738.7</v>
      </c>
    </row>
    <row r="44" spans="1:8" ht="15.75">
      <c r="A44" s="2"/>
      <c r="B44" s="2" t="s">
        <v>98</v>
      </c>
      <c r="C44" s="2">
        <v>1150</v>
      </c>
      <c r="D44" s="12">
        <v>2416.82</v>
      </c>
      <c r="E44" s="2"/>
      <c r="F44" s="12"/>
      <c r="G44" s="2">
        <v>1150</v>
      </c>
      <c r="H44" s="12">
        <f>D44+F44</f>
        <v>2416.82</v>
      </c>
    </row>
    <row r="45" spans="1:8" ht="15.75">
      <c r="A45" s="31"/>
      <c r="B45" s="49" t="s">
        <v>97</v>
      </c>
      <c r="C45" s="20"/>
      <c r="D45" s="18">
        <f>SUM(D39:D44)</f>
        <v>454184.7</v>
      </c>
      <c r="E45" s="48"/>
      <c r="F45" s="18">
        <f>SUM(F39:F44)</f>
        <v>1030415.98</v>
      </c>
      <c r="G45" s="48"/>
      <c r="H45" s="18">
        <f>SUM(H39:H44)</f>
        <v>1484600.68</v>
      </c>
    </row>
    <row r="46" spans="1:8" ht="15.75">
      <c r="A46" s="2"/>
      <c r="B46" s="2"/>
      <c r="C46" s="2"/>
      <c r="D46" s="12"/>
      <c r="E46" s="47"/>
      <c r="F46" s="12"/>
      <c r="G46" s="47"/>
      <c r="H46" s="12"/>
    </row>
    <row r="47" spans="1:8" ht="15.75">
      <c r="A47" s="2" t="s">
        <v>93</v>
      </c>
      <c r="B47" s="2"/>
      <c r="C47" s="2"/>
      <c r="D47" s="12"/>
      <c r="E47" s="47"/>
      <c r="F47" s="12"/>
      <c r="G47" s="47"/>
      <c r="H47" s="12"/>
    </row>
    <row r="48" spans="1:8" ht="15.75">
      <c r="A48" s="2"/>
      <c r="B48" s="2" t="s">
        <v>96</v>
      </c>
      <c r="C48" s="2">
        <v>1200</v>
      </c>
      <c r="D48" s="12">
        <v>45678.32</v>
      </c>
      <c r="E48" s="2">
        <v>1200</v>
      </c>
      <c r="F48" s="12">
        <v>3456.67</v>
      </c>
      <c r="G48" s="2">
        <v>1200</v>
      </c>
      <c r="H48" s="12">
        <f>D48</f>
        <v>45678.32</v>
      </c>
    </row>
    <row r="49" spans="1:8" ht="15.75">
      <c r="A49" s="2"/>
      <c r="B49" s="2" t="s">
        <v>96</v>
      </c>
      <c r="C49" s="2"/>
      <c r="D49" s="12"/>
      <c r="E49" s="2"/>
      <c r="F49" s="12"/>
      <c r="G49" s="2">
        <v>1201</v>
      </c>
      <c r="H49" s="12">
        <f>F48</f>
        <v>3456.67</v>
      </c>
    </row>
    <row r="50" spans="1:8" ht="15.75">
      <c r="A50" s="2"/>
      <c r="B50" s="2" t="s">
        <v>95</v>
      </c>
      <c r="C50" s="2">
        <v>1210</v>
      </c>
      <c r="D50" s="12">
        <v>6441.69</v>
      </c>
      <c r="E50" s="47"/>
      <c r="F50" s="12"/>
      <c r="G50" s="13">
        <v>1210</v>
      </c>
      <c r="H50" s="12">
        <f>D50</f>
        <v>6441.69</v>
      </c>
    </row>
    <row r="51" spans="1:8" ht="15.75">
      <c r="A51" s="2"/>
      <c r="B51" s="2" t="s">
        <v>94</v>
      </c>
      <c r="C51" s="1"/>
      <c r="D51" s="69"/>
      <c r="E51" s="2">
        <v>1210</v>
      </c>
      <c r="F51" s="12">
        <v>20244.59</v>
      </c>
      <c r="G51" s="13">
        <v>1211</v>
      </c>
      <c r="H51" s="12">
        <f>F51</f>
        <v>20244.59</v>
      </c>
    </row>
    <row r="52" spans="1:8" ht="15.75">
      <c r="A52" s="31"/>
      <c r="B52" s="20" t="s">
        <v>93</v>
      </c>
      <c r="C52" s="20"/>
      <c r="D52" s="18">
        <f>SUM(D48:D51)</f>
        <v>52120.01</v>
      </c>
      <c r="E52" s="19"/>
      <c r="F52" s="18">
        <f>SUM(F48:F51)</f>
        <v>23701.260000000002</v>
      </c>
      <c r="G52" s="19"/>
      <c r="H52" s="18">
        <f>SUM(H48:H51)</f>
        <v>75821.27</v>
      </c>
    </row>
    <row r="53" spans="1:8" ht="15.75">
      <c r="A53" s="2"/>
      <c r="B53" s="2"/>
      <c r="C53" s="2"/>
      <c r="D53" s="12"/>
      <c r="E53" s="13"/>
      <c r="F53" s="12"/>
      <c r="G53" s="13"/>
      <c r="H53" s="12"/>
    </row>
    <row r="54" spans="1:8" ht="15.75">
      <c r="A54" s="2" t="s">
        <v>86</v>
      </c>
      <c r="B54" s="2"/>
      <c r="C54" s="13"/>
      <c r="D54" s="12"/>
      <c r="E54" s="13"/>
      <c r="F54" s="12"/>
      <c r="G54" s="13"/>
      <c r="H54" s="12"/>
    </row>
    <row r="55" spans="1:8" ht="15.75">
      <c r="A55" s="2"/>
      <c r="B55" s="2" t="s">
        <v>92</v>
      </c>
      <c r="C55" s="13">
        <v>1245</v>
      </c>
      <c r="D55" s="12">
        <v>13453.67</v>
      </c>
      <c r="E55" s="13"/>
      <c r="F55" s="12"/>
      <c r="G55" s="13">
        <v>1245</v>
      </c>
      <c r="H55" s="12">
        <v>13453.67</v>
      </c>
    </row>
    <row r="56" spans="1:8" ht="15.75">
      <c r="A56" s="2"/>
      <c r="B56" s="25" t="s">
        <v>91</v>
      </c>
      <c r="C56" s="13">
        <v>1250</v>
      </c>
      <c r="D56" s="12">
        <v>56043.15</v>
      </c>
      <c r="E56" s="13"/>
      <c r="F56" s="12"/>
      <c r="G56" s="13">
        <v>1250</v>
      </c>
      <c r="H56" s="12">
        <f>D56+F56</f>
        <v>56043.15</v>
      </c>
    </row>
    <row r="57" spans="1:8" ht="15.75">
      <c r="A57" s="2"/>
      <c r="B57" s="25" t="s">
        <v>90</v>
      </c>
      <c r="C57" s="13"/>
      <c r="D57" s="12"/>
      <c r="E57" s="13">
        <v>1250</v>
      </c>
      <c r="F57" s="12">
        <v>18827.34</v>
      </c>
      <c r="G57" s="13">
        <v>1251</v>
      </c>
      <c r="H57" s="12">
        <v>18827.34</v>
      </c>
    </row>
    <row r="58" spans="1:8" ht="15.75">
      <c r="A58" s="2"/>
      <c r="B58" s="25" t="s">
        <v>89</v>
      </c>
      <c r="C58" s="13"/>
      <c r="D58" s="12"/>
      <c r="E58" s="13">
        <v>1251</v>
      </c>
      <c r="F58" s="12">
        <v>51017.09</v>
      </c>
      <c r="G58" s="13">
        <v>1253</v>
      </c>
      <c r="H58" s="12">
        <f>D58+F58</f>
        <v>51017.09</v>
      </c>
    </row>
    <row r="59" spans="1:8" ht="15.75">
      <c r="A59" s="2"/>
      <c r="B59" s="25" t="s">
        <v>88</v>
      </c>
      <c r="C59" s="13">
        <v>1251</v>
      </c>
      <c r="D59" s="12">
        <v>3069.24</v>
      </c>
      <c r="E59" s="13"/>
      <c r="F59" s="12"/>
      <c r="G59" s="13">
        <v>1256</v>
      </c>
      <c r="H59" s="12">
        <f>D59+F59</f>
        <v>3069.24</v>
      </c>
    </row>
    <row r="60" spans="1:8" ht="15.75">
      <c r="A60" s="46"/>
      <c r="B60" s="25" t="s">
        <v>87</v>
      </c>
      <c r="C60" s="13"/>
      <c r="D60" s="12"/>
      <c r="E60" s="13">
        <v>1253</v>
      </c>
      <c r="F60" s="12">
        <v>16000</v>
      </c>
      <c r="G60" s="13">
        <v>1258</v>
      </c>
      <c r="H60" s="12">
        <v>16000</v>
      </c>
    </row>
    <row r="61" spans="1:8" ht="15.75">
      <c r="A61" s="71"/>
      <c r="B61" s="39" t="s">
        <v>86</v>
      </c>
      <c r="C61" s="19"/>
      <c r="D61" s="18">
        <f>SUM(D55:D60)</f>
        <v>72566.06000000001</v>
      </c>
      <c r="E61" s="19"/>
      <c r="F61" s="18">
        <f>SUM(F55:F60)</f>
        <v>85844.43</v>
      </c>
      <c r="G61" s="19"/>
      <c r="H61" s="18">
        <f>SUM(H55:H60)</f>
        <v>158410.49</v>
      </c>
    </row>
    <row r="62" spans="1:8" ht="15.75">
      <c r="A62" s="2" t="s">
        <v>84</v>
      </c>
      <c r="B62" s="2" t="s">
        <v>85</v>
      </c>
      <c r="C62" s="13">
        <v>1265</v>
      </c>
      <c r="D62" s="12">
        <v>1567.12</v>
      </c>
      <c r="E62" s="13">
        <v>1265</v>
      </c>
      <c r="F62" s="12">
        <v>13235.46</v>
      </c>
      <c r="G62" s="13">
        <v>1265</v>
      </c>
      <c r="H62" s="12">
        <f>D62</f>
        <v>1567.12</v>
      </c>
    </row>
    <row r="63" spans="1:8" ht="15.75">
      <c r="A63" s="2"/>
      <c r="B63" s="2" t="s">
        <v>85</v>
      </c>
      <c r="C63" s="13"/>
      <c r="D63" s="12"/>
      <c r="E63" s="13"/>
      <c r="F63" s="12"/>
      <c r="G63" s="13">
        <v>1266</v>
      </c>
      <c r="H63" s="12">
        <f>F62</f>
        <v>13235.46</v>
      </c>
    </row>
    <row r="64" spans="1:8" ht="15.75">
      <c r="A64" s="31"/>
      <c r="B64" s="20" t="s">
        <v>84</v>
      </c>
      <c r="C64" s="19"/>
      <c r="D64" s="18">
        <f>SUM(D62:D63)</f>
        <v>1567.12</v>
      </c>
      <c r="E64" s="19"/>
      <c r="F64" s="18">
        <f>SUM(F62:F63)</f>
        <v>13235.46</v>
      </c>
      <c r="G64" s="19"/>
      <c r="H64" s="18">
        <f>SUM(H62:H63)</f>
        <v>14802.579999999998</v>
      </c>
    </row>
    <row r="65" spans="1:8" ht="46.5" customHeight="1">
      <c r="A65" s="45" t="s">
        <v>83</v>
      </c>
      <c r="B65" s="25" t="s">
        <v>82</v>
      </c>
      <c r="C65" s="13"/>
      <c r="D65" s="12"/>
      <c r="E65" s="13">
        <v>1280</v>
      </c>
      <c r="F65" s="12">
        <v>34523.45</v>
      </c>
      <c r="G65" s="13">
        <v>1280</v>
      </c>
      <c r="H65" s="12">
        <v>34523.45</v>
      </c>
    </row>
    <row r="66" spans="1:8" ht="15.75">
      <c r="A66" s="2"/>
      <c r="B66" s="20" t="s">
        <v>81</v>
      </c>
      <c r="C66" s="19"/>
      <c r="D66" s="18"/>
      <c r="E66" s="19"/>
      <c r="F66" s="18">
        <f>SUM(F65)</f>
        <v>34523.45</v>
      </c>
      <c r="G66" s="19"/>
      <c r="H66" s="18">
        <f>SUM(H65)</f>
        <v>34523.45</v>
      </c>
    </row>
    <row r="67" spans="1:8" ht="15.75">
      <c r="A67" s="2"/>
      <c r="B67" s="2"/>
      <c r="C67" s="13"/>
      <c r="D67" s="12"/>
      <c r="E67" s="13"/>
      <c r="F67" s="12"/>
      <c r="G67" s="13"/>
      <c r="H67" s="12"/>
    </row>
    <row r="68" spans="1:8" ht="15.75">
      <c r="A68" s="20" t="s">
        <v>80</v>
      </c>
      <c r="B68" s="2"/>
      <c r="C68" s="13"/>
      <c r="D68" s="12"/>
      <c r="E68" s="13"/>
      <c r="F68" s="12"/>
      <c r="G68" s="13"/>
      <c r="H68" s="12"/>
    </row>
    <row r="69" spans="1:8" ht="15.75">
      <c r="A69" s="2" t="s">
        <v>59</v>
      </c>
      <c r="B69" s="2"/>
      <c r="C69" s="13"/>
      <c r="D69" s="12"/>
      <c r="E69" s="13"/>
      <c r="F69" s="12"/>
      <c r="G69" s="13"/>
      <c r="H69" s="12"/>
    </row>
    <row r="70" spans="1:8" ht="15.75">
      <c r="A70" s="2"/>
      <c r="B70" s="2" t="s">
        <v>79</v>
      </c>
      <c r="C70" s="13">
        <v>1300</v>
      </c>
      <c r="D70" s="12">
        <v>27285</v>
      </c>
      <c r="E70" s="13"/>
      <c r="F70" s="12"/>
      <c r="G70" s="13">
        <v>1300</v>
      </c>
      <c r="H70" s="12">
        <f>D70+F70</f>
        <v>27285</v>
      </c>
    </row>
    <row r="71" spans="1:8" ht="15.75">
      <c r="A71" s="2"/>
      <c r="B71" s="2" t="s">
        <v>78</v>
      </c>
      <c r="C71" s="13"/>
      <c r="D71" s="12"/>
      <c r="E71" s="13">
        <v>1300</v>
      </c>
      <c r="F71" s="12">
        <v>40138.05</v>
      </c>
      <c r="G71" s="13">
        <v>1301</v>
      </c>
      <c r="H71" s="12">
        <f>D71+F71</f>
        <v>40138.05</v>
      </c>
    </row>
    <row r="72" spans="1:8" ht="15.75">
      <c r="A72" s="2"/>
      <c r="B72" s="2" t="s">
        <v>77</v>
      </c>
      <c r="C72" s="13"/>
      <c r="D72" s="12"/>
      <c r="E72" s="13">
        <v>1340</v>
      </c>
      <c r="F72" s="12">
        <v>50456.38</v>
      </c>
      <c r="G72" s="13">
        <v>1340</v>
      </c>
      <c r="H72" s="12">
        <f>D72+F72</f>
        <v>50456.38</v>
      </c>
    </row>
    <row r="73" spans="1:8" ht="15.75">
      <c r="A73" s="31"/>
      <c r="B73" s="20" t="s">
        <v>59</v>
      </c>
      <c r="C73" s="19"/>
      <c r="D73" s="18">
        <f>SUM(D70:D72)</f>
        <v>27285</v>
      </c>
      <c r="E73" s="19"/>
      <c r="F73" s="18">
        <f>SUM(F70:F72)</f>
        <v>90594.43</v>
      </c>
      <c r="G73" s="19"/>
      <c r="H73" s="18">
        <f>SUM(H70:H72)</f>
        <v>117879.43</v>
      </c>
    </row>
    <row r="74" spans="1:8" ht="15.75">
      <c r="A74" s="44"/>
      <c r="B74" s="2"/>
      <c r="C74" s="19"/>
      <c r="D74" s="18"/>
      <c r="E74" s="19"/>
      <c r="F74" s="18"/>
      <c r="G74" s="19"/>
      <c r="H74" s="18"/>
    </row>
    <row r="75" spans="1:8" ht="15.75">
      <c r="A75" s="17" t="s">
        <v>76</v>
      </c>
      <c r="B75" s="17"/>
      <c r="C75" s="37"/>
      <c r="D75" s="14">
        <f>D11+D23+D36+D45+D52+D61+D64+D66+D73</f>
        <v>822747.0200000001</v>
      </c>
      <c r="E75" s="14"/>
      <c r="F75" s="14">
        <f>F11+F23+F36+F45+F52+F61+F64+F66+F73</f>
        <v>1615032.8599999999</v>
      </c>
      <c r="G75" s="14"/>
      <c r="H75" s="14">
        <f>H11+H23+H36+H45+H52+H61+H64+H66+H73</f>
        <v>2437779.8800000004</v>
      </c>
    </row>
    <row r="76" spans="1:8" ht="15.75">
      <c r="A76" s="2"/>
      <c r="B76" s="2"/>
      <c r="C76" s="13"/>
      <c r="D76" s="12"/>
      <c r="E76" s="13"/>
      <c r="F76" s="12"/>
      <c r="G76" s="13"/>
      <c r="H76" s="43"/>
    </row>
    <row r="77" spans="1:8" ht="18.75">
      <c r="A77" s="11" t="s">
        <v>70</v>
      </c>
      <c r="B77" s="2"/>
      <c r="C77" s="13"/>
      <c r="D77" s="12"/>
      <c r="E77" s="13"/>
      <c r="F77" s="12"/>
      <c r="G77" s="13"/>
      <c r="H77" s="18"/>
    </row>
    <row r="78" spans="1:8" ht="15.75">
      <c r="A78" s="20" t="s">
        <v>74</v>
      </c>
      <c r="B78" s="2"/>
      <c r="C78" s="13"/>
      <c r="D78" s="12"/>
      <c r="E78" s="13"/>
      <c r="F78" s="12"/>
      <c r="G78" s="13"/>
      <c r="H78" s="12"/>
    </row>
    <row r="79" spans="1:8" ht="15.75">
      <c r="A79" s="2"/>
      <c r="B79" s="41" t="s">
        <v>75</v>
      </c>
      <c r="C79" s="2">
        <v>1400</v>
      </c>
      <c r="D79" s="12">
        <v>25674.89</v>
      </c>
      <c r="E79" s="13">
        <v>1400</v>
      </c>
      <c r="F79" s="12">
        <v>45204.73</v>
      </c>
      <c r="G79" s="13">
        <v>1400</v>
      </c>
      <c r="H79" s="12">
        <f>D79</f>
        <v>25674.89</v>
      </c>
    </row>
    <row r="80" spans="1:8" ht="15.75">
      <c r="A80" s="2"/>
      <c r="B80" s="41" t="s">
        <v>75</v>
      </c>
      <c r="C80" s="2"/>
      <c r="D80" s="12"/>
      <c r="E80" s="13"/>
      <c r="F80" s="12"/>
      <c r="G80" s="13">
        <v>1401</v>
      </c>
      <c r="H80" s="12">
        <f>F79</f>
        <v>45204.73</v>
      </c>
    </row>
    <row r="81" spans="1:8" ht="15.75">
      <c r="A81" s="31"/>
      <c r="B81" s="42" t="s">
        <v>74</v>
      </c>
      <c r="C81" s="20"/>
      <c r="D81" s="18">
        <f>SUM(D79:D80)</f>
        <v>25674.89</v>
      </c>
      <c r="E81" s="19"/>
      <c r="F81" s="18">
        <f>SUM(F79:F80)</f>
        <v>45204.73</v>
      </c>
      <c r="G81" s="19"/>
      <c r="H81" s="18">
        <f>SUM(H79:H80)</f>
        <v>70879.62</v>
      </c>
    </row>
    <row r="82" spans="1:8" ht="15.75">
      <c r="A82" s="1"/>
      <c r="B82" s="41"/>
      <c r="C82" s="2"/>
      <c r="D82" s="12"/>
      <c r="E82" s="13"/>
      <c r="F82" s="12"/>
      <c r="G82" s="13"/>
      <c r="H82" s="12"/>
    </row>
    <row r="83" spans="1:8" ht="15.75">
      <c r="A83" s="39" t="s">
        <v>73</v>
      </c>
      <c r="B83" s="26" t="s">
        <v>72</v>
      </c>
      <c r="C83" s="25">
        <v>1420</v>
      </c>
      <c r="D83" s="23">
        <v>6896.12</v>
      </c>
      <c r="E83" s="24">
        <v>1420</v>
      </c>
      <c r="F83" s="32">
        <v>3456.45</v>
      </c>
      <c r="G83" s="24">
        <v>1420</v>
      </c>
      <c r="H83" s="23">
        <f>D83+F83</f>
        <v>10352.57</v>
      </c>
    </row>
    <row r="84" spans="1:8" ht="15.75">
      <c r="A84" s="39"/>
      <c r="B84" s="26" t="s">
        <v>30</v>
      </c>
      <c r="C84" s="25">
        <v>1440</v>
      </c>
      <c r="D84" s="23">
        <v>23713.5</v>
      </c>
      <c r="E84" s="24"/>
      <c r="F84" s="32"/>
      <c r="G84" s="25">
        <v>1440</v>
      </c>
      <c r="H84" s="23">
        <v>23713.5</v>
      </c>
    </row>
    <row r="85" spans="1:8" ht="15.75">
      <c r="A85" s="25"/>
      <c r="B85" s="26" t="s">
        <v>29</v>
      </c>
      <c r="C85" s="25">
        <v>1450</v>
      </c>
      <c r="D85" s="23">
        <v>133411.21</v>
      </c>
      <c r="E85" s="24">
        <v>1450</v>
      </c>
      <c r="F85" s="23">
        <v>298860.76</v>
      </c>
      <c r="G85" s="24">
        <v>1450</v>
      </c>
      <c r="H85" s="23">
        <f>D85+F85</f>
        <v>432271.97</v>
      </c>
    </row>
    <row r="86" spans="1:8" ht="15.75">
      <c r="A86" s="40"/>
      <c r="B86" s="39" t="s">
        <v>71</v>
      </c>
      <c r="C86" s="39"/>
      <c r="D86" s="22">
        <f>SUM(D83:D85)</f>
        <v>164020.83</v>
      </c>
      <c r="E86" s="29"/>
      <c r="F86" s="22">
        <f>SUM(F83:F85)</f>
        <v>302317.21</v>
      </c>
      <c r="G86" s="29"/>
      <c r="H86" s="22">
        <f>SUM(H83:H85)</f>
        <v>466338.04</v>
      </c>
    </row>
    <row r="87" spans="1:8" ht="15.75">
      <c r="A87" s="31"/>
      <c r="B87" s="20"/>
      <c r="C87" s="20"/>
      <c r="D87" s="18"/>
      <c r="E87" s="19"/>
      <c r="F87" s="18"/>
      <c r="G87" s="19"/>
      <c r="H87" s="18"/>
    </row>
    <row r="88" spans="1:8" ht="15.75">
      <c r="A88" s="17" t="s">
        <v>70</v>
      </c>
      <c r="B88" s="17"/>
      <c r="C88" s="17"/>
      <c r="D88" s="14">
        <f>D81+D86</f>
        <v>189695.71999999997</v>
      </c>
      <c r="E88" s="14"/>
      <c r="F88" s="14">
        <f>F81+F86</f>
        <v>347521.94</v>
      </c>
      <c r="G88" s="14"/>
      <c r="H88" s="14">
        <f>H81+H86</f>
        <v>537217.6599999999</v>
      </c>
    </row>
    <row r="89" spans="1:8" ht="15.75">
      <c r="A89" s="2"/>
      <c r="B89" s="2"/>
      <c r="C89" s="2"/>
      <c r="D89" s="12"/>
      <c r="E89" s="13"/>
      <c r="F89" s="12"/>
      <c r="G89" s="13"/>
      <c r="H89" s="12"/>
    </row>
    <row r="90" spans="1:8" ht="18.75">
      <c r="A90" s="11" t="s">
        <v>46</v>
      </c>
      <c r="B90" s="2"/>
      <c r="C90" s="2"/>
      <c r="D90" s="12"/>
      <c r="E90" s="13"/>
      <c r="F90" s="18"/>
      <c r="G90" s="13"/>
      <c r="H90" s="12"/>
    </row>
    <row r="91" spans="1:8" ht="15.75">
      <c r="A91" s="20" t="s">
        <v>68</v>
      </c>
      <c r="B91" s="2"/>
      <c r="C91" s="2"/>
      <c r="D91" s="12"/>
      <c r="E91" s="13"/>
      <c r="F91" s="18"/>
      <c r="G91" s="13"/>
      <c r="H91" s="12"/>
    </row>
    <row r="92" spans="1:8" ht="15.75">
      <c r="A92" s="20"/>
      <c r="B92" s="2" t="s">
        <v>69</v>
      </c>
      <c r="C92" s="2"/>
      <c r="D92" s="12"/>
      <c r="E92" s="13">
        <v>1475</v>
      </c>
      <c r="F92" s="12">
        <v>8545.56</v>
      </c>
      <c r="G92" s="13">
        <v>1475</v>
      </c>
      <c r="H92" s="12">
        <v>8545.56</v>
      </c>
    </row>
    <row r="93" spans="1:8" ht="15.75">
      <c r="A93" s="20"/>
      <c r="B93" s="20" t="s">
        <v>68</v>
      </c>
      <c r="C93" s="2"/>
      <c r="D93" s="12"/>
      <c r="E93" s="13"/>
      <c r="F93" s="18">
        <v>8545.56</v>
      </c>
      <c r="G93" s="13"/>
      <c r="H93" s="18">
        <v>8545.56</v>
      </c>
    </row>
    <row r="94" spans="1:8" ht="15.75">
      <c r="A94" s="64"/>
      <c r="B94" s="20"/>
      <c r="C94" s="2"/>
      <c r="D94" s="12"/>
      <c r="E94" s="13"/>
      <c r="F94" s="18"/>
      <c r="G94" s="13"/>
      <c r="H94" s="18"/>
    </row>
    <row r="95" spans="1:8" ht="15.75">
      <c r="A95" s="64"/>
      <c r="B95" s="20"/>
      <c r="C95" s="2"/>
      <c r="D95" s="12"/>
      <c r="E95" s="13"/>
      <c r="F95" s="18"/>
      <c r="G95" s="13"/>
      <c r="H95" s="18"/>
    </row>
    <row r="96" spans="1:8" ht="15.75">
      <c r="A96" s="72"/>
      <c r="B96" s="2"/>
      <c r="C96" s="2"/>
      <c r="D96" s="12"/>
      <c r="E96" s="13"/>
      <c r="F96" s="18"/>
      <c r="G96" s="13"/>
      <c r="H96" s="12"/>
    </row>
    <row r="97" spans="1:8" ht="15.75">
      <c r="A97" s="20" t="s">
        <v>67</v>
      </c>
      <c r="B97" s="2"/>
      <c r="C97" s="2"/>
      <c r="D97" s="12"/>
      <c r="E97" s="13"/>
      <c r="F97" s="18"/>
      <c r="G97" s="13"/>
      <c r="H97" s="12"/>
    </row>
    <row r="98" spans="1:8" ht="15.75">
      <c r="A98" s="20" t="s">
        <v>66</v>
      </c>
      <c r="B98" s="2"/>
      <c r="C98" s="2"/>
      <c r="D98" s="12"/>
      <c r="E98" s="13"/>
      <c r="F98" s="12"/>
      <c r="G98" s="13"/>
      <c r="H98" s="12"/>
    </row>
    <row r="99" spans="1:8" ht="15.75">
      <c r="A99" s="20"/>
      <c r="B99" s="2" t="s">
        <v>64</v>
      </c>
      <c r="C99" s="2"/>
      <c r="D99" s="12"/>
      <c r="E99" s="13">
        <v>1530</v>
      </c>
      <c r="F99" s="12">
        <v>22302.74</v>
      </c>
      <c r="G99" s="13"/>
      <c r="H99" s="12">
        <f>D99+F99</f>
        <v>22302.74</v>
      </c>
    </row>
    <row r="100" spans="1:8" ht="15.75">
      <c r="A100" s="31"/>
      <c r="B100" s="20" t="s">
        <v>66</v>
      </c>
      <c r="C100" s="20"/>
      <c r="D100" s="18"/>
      <c r="E100" s="19"/>
      <c r="F100" s="18">
        <f>SUM(F98:F99)</f>
        <v>22302.74</v>
      </c>
      <c r="G100" s="19"/>
      <c r="H100" s="18">
        <f>SUM(H98:H99)</f>
        <v>22302.74</v>
      </c>
    </row>
    <row r="101" spans="1:8" ht="15.75">
      <c r="A101" s="20"/>
      <c r="B101" s="2"/>
      <c r="C101" s="2"/>
      <c r="D101" s="12"/>
      <c r="E101" s="13"/>
      <c r="F101" s="12"/>
      <c r="G101" s="13"/>
      <c r="H101" s="12"/>
    </row>
    <row r="102" spans="1:8" ht="15.75">
      <c r="A102" s="20" t="s">
        <v>60</v>
      </c>
      <c r="B102" s="2"/>
      <c r="C102" s="2"/>
      <c r="D102" s="12"/>
      <c r="E102" s="13"/>
      <c r="F102" s="12"/>
      <c r="G102" s="13"/>
      <c r="H102" s="12"/>
    </row>
    <row r="103" spans="1:8" ht="15.75">
      <c r="A103" s="2" t="s">
        <v>65</v>
      </c>
      <c r="B103" s="2"/>
      <c r="C103" s="2"/>
      <c r="D103" s="12"/>
      <c r="E103" s="13"/>
      <c r="F103" s="12"/>
      <c r="G103" s="13"/>
      <c r="H103" s="12"/>
    </row>
    <row r="104" spans="1:8" ht="15.75">
      <c r="A104" s="2"/>
      <c r="B104" s="2" t="s">
        <v>65</v>
      </c>
      <c r="C104" s="13">
        <v>1600</v>
      </c>
      <c r="D104" s="12">
        <v>893.38</v>
      </c>
      <c r="E104" s="13">
        <v>1600</v>
      </c>
      <c r="F104" s="12">
        <v>3245.65</v>
      </c>
      <c r="G104" s="13">
        <v>1600</v>
      </c>
      <c r="H104" s="12">
        <f>D104+F104</f>
        <v>4139.03</v>
      </c>
    </row>
    <row r="105" spans="1:8" ht="15.75">
      <c r="A105" s="2"/>
      <c r="B105" s="20"/>
      <c r="C105" s="19"/>
      <c r="D105" s="18"/>
      <c r="E105" s="19"/>
      <c r="F105" s="18"/>
      <c r="G105" s="19"/>
      <c r="H105" s="18"/>
    </row>
    <row r="106" spans="1:8" ht="15.75">
      <c r="A106" s="2" t="s">
        <v>64</v>
      </c>
      <c r="B106" s="2" t="s">
        <v>64</v>
      </c>
      <c r="C106" s="13"/>
      <c r="D106" s="12"/>
      <c r="E106" s="13">
        <v>1620</v>
      </c>
      <c r="F106" s="12">
        <v>4234.55</v>
      </c>
      <c r="G106" s="13">
        <v>1620</v>
      </c>
      <c r="H106" s="12">
        <v>4234.55</v>
      </c>
    </row>
    <row r="107" spans="1:8" ht="15.75">
      <c r="A107" s="2"/>
      <c r="B107" s="2"/>
      <c r="C107" s="13"/>
      <c r="D107" s="12"/>
      <c r="E107" s="13"/>
      <c r="F107" s="12"/>
      <c r="G107" s="13"/>
      <c r="H107" s="12"/>
    </row>
    <row r="108" spans="1:8" ht="15.75">
      <c r="A108" s="2" t="s">
        <v>63</v>
      </c>
      <c r="B108" s="2" t="s">
        <v>62</v>
      </c>
      <c r="C108" s="13"/>
      <c r="D108" s="12"/>
      <c r="E108" s="13">
        <v>1650</v>
      </c>
      <c r="F108" s="12">
        <v>2738.34</v>
      </c>
      <c r="G108" s="13">
        <v>1650</v>
      </c>
      <c r="H108" s="12">
        <v>2738.34</v>
      </c>
    </row>
    <row r="109" spans="1:8" ht="15.75">
      <c r="A109" s="2"/>
      <c r="B109" s="2"/>
      <c r="C109" s="13"/>
      <c r="D109" s="12"/>
      <c r="E109" s="13"/>
      <c r="F109" s="12"/>
      <c r="G109" s="13"/>
      <c r="H109" s="12"/>
    </row>
    <row r="110" spans="1:8" ht="15.75">
      <c r="A110" s="2" t="s">
        <v>61</v>
      </c>
      <c r="B110" s="2" t="s">
        <v>61</v>
      </c>
      <c r="C110" s="13">
        <v>1680</v>
      </c>
      <c r="D110" s="12">
        <v>2341.67</v>
      </c>
      <c r="E110" s="13">
        <v>1680</v>
      </c>
      <c r="F110" s="12">
        <v>28731.83</v>
      </c>
      <c r="G110" s="13">
        <v>1680</v>
      </c>
      <c r="H110" s="12">
        <f>D110+F110</f>
        <v>31073.5</v>
      </c>
    </row>
    <row r="111" spans="1:8" ht="15.75">
      <c r="A111" s="31"/>
      <c r="B111" s="20" t="s">
        <v>60</v>
      </c>
      <c r="C111" s="19"/>
      <c r="D111" s="18">
        <f>SUM(D104:D110)</f>
        <v>3235.05</v>
      </c>
      <c r="E111" s="19"/>
      <c r="F111" s="18">
        <f>SUM(F104:F110)</f>
        <v>38950.37</v>
      </c>
      <c r="G111" s="19"/>
      <c r="H111" s="18">
        <f>SUM(H104:H110)</f>
        <v>42185.42</v>
      </c>
    </row>
    <row r="112" spans="1:8" ht="15.75">
      <c r="A112" s="38"/>
      <c r="B112" s="2"/>
      <c r="C112" s="13"/>
      <c r="D112" s="12"/>
      <c r="E112" s="13"/>
      <c r="F112" s="12"/>
      <c r="G112" s="13"/>
      <c r="H112" s="12"/>
    </row>
    <row r="113" spans="1:8" ht="15.75">
      <c r="A113" s="20" t="s">
        <v>51</v>
      </c>
      <c r="B113" s="2"/>
      <c r="C113" s="13"/>
      <c r="D113" s="12"/>
      <c r="E113" s="13"/>
      <c r="F113" s="12"/>
      <c r="G113" s="13"/>
      <c r="H113" s="12"/>
    </row>
    <row r="114" spans="1:8" ht="15.75">
      <c r="A114" s="2" t="s">
        <v>59</v>
      </c>
      <c r="B114" s="2"/>
      <c r="C114" s="13"/>
      <c r="D114" s="12"/>
      <c r="E114" s="13"/>
      <c r="F114" s="12"/>
      <c r="G114" s="13"/>
      <c r="H114" s="12"/>
    </row>
    <row r="115" spans="1:8" ht="15.75">
      <c r="A115" s="2"/>
      <c r="B115" s="2" t="s">
        <v>58</v>
      </c>
      <c r="C115" s="2"/>
      <c r="D115" s="12"/>
      <c r="E115" s="2">
        <v>1700</v>
      </c>
      <c r="F115" s="12">
        <v>61203.02</v>
      </c>
      <c r="G115" s="2">
        <v>1700</v>
      </c>
      <c r="H115" s="12">
        <f>D115+F115</f>
        <v>61203.02</v>
      </c>
    </row>
    <row r="116" spans="1:8" ht="15.75">
      <c r="A116" s="2"/>
      <c r="B116" s="2" t="s">
        <v>57</v>
      </c>
      <c r="C116" s="2" t="s">
        <v>56</v>
      </c>
      <c r="D116" s="12"/>
      <c r="E116" s="2">
        <v>1720</v>
      </c>
      <c r="F116" s="12">
        <v>76273.22</v>
      </c>
      <c r="G116" s="2">
        <v>1720</v>
      </c>
      <c r="H116" s="12">
        <f>D116+F116</f>
        <v>76273.22</v>
      </c>
    </row>
    <row r="117" spans="1:8" ht="15.75">
      <c r="A117" s="2"/>
      <c r="B117" s="2" t="s">
        <v>55</v>
      </c>
      <c r="C117" s="2">
        <v>1720</v>
      </c>
      <c r="D117" s="12">
        <v>100000</v>
      </c>
      <c r="E117" s="2"/>
      <c r="F117" s="12"/>
      <c r="G117" s="2">
        <v>1721</v>
      </c>
      <c r="H117" s="12">
        <f>D117+F117</f>
        <v>100000</v>
      </c>
    </row>
    <row r="118" spans="1:8" ht="15.75">
      <c r="A118" s="2" t="s">
        <v>54</v>
      </c>
      <c r="B118" s="1"/>
      <c r="C118" s="1"/>
      <c r="D118" s="69"/>
      <c r="E118" s="1"/>
      <c r="F118" s="69"/>
      <c r="G118" s="1"/>
      <c r="H118" s="69"/>
    </row>
    <row r="119" spans="1:8" ht="15.75">
      <c r="A119" s="2"/>
      <c r="B119" s="2" t="s">
        <v>53</v>
      </c>
      <c r="C119" s="1"/>
      <c r="D119" s="1"/>
      <c r="E119" s="2">
        <v>1790</v>
      </c>
      <c r="F119" s="12">
        <v>91254.83</v>
      </c>
      <c r="G119" s="2">
        <v>1790</v>
      </c>
      <c r="H119" s="12">
        <v>91254.83</v>
      </c>
    </row>
    <row r="120" spans="1:8" ht="15.75">
      <c r="A120" s="2"/>
      <c r="B120" s="2" t="s">
        <v>52</v>
      </c>
      <c r="C120" s="2">
        <v>1791</v>
      </c>
      <c r="D120" s="12">
        <v>50000</v>
      </c>
      <c r="E120" s="2"/>
      <c r="F120" s="12"/>
      <c r="G120" s="2">
        <v>1791</v>
      </c>
      <c r="H120" s="12">
        <v>50000</v>
      </c>
    </row>
    <row r="121" spans="1:8" ht="15.75">
      <c r="A121" s="31"/>
      <c r="B121" s="20" t="s">
        <v>51</v>
      </c>
      <c r="C121" s="20"/>
      <c r="D121" s="18">
        <f>SUM(D115:D120)</f>
        <v>150000</v>
      </c>
      <c r="E121" s="20"/>
      <c r="F121" s="18">
        <f>SUM(F115:F120)</f>
        <v>228731.07</v>
      </c>
      <c r="G121" s="20"/>
      <c r="H121" s="18">
        <f>SUM(H115:H120)</f>
        <v>378731.07</v>
      </c>
    </row>
    <row r="122" spans="1:8" ht="15.75">
      <c r="A122" s="2"/>
      <c r="B122" s="2"/>
      <c r="C122" s="2"/>
      <c r="D122" s="12"/>
      <c r="E122" s="2"/>
      <c r="F122" s="12"/>
      <c r="G122" s="2"/>
      <c r="H122" s="12"/>
    </row>
    <row r="123" spans="1:8" ht="15.75">
      <c r="A123" s="20" t="s">
        <v>47</v>
      </c>
      <c r="B123" s="2"/>
      <c r="C123" s="13"/>
      <c r="D123" s="12"/>
      <c r="E123" s="13"/>
      <c r="F123" s="12"/>
      <c r="G123" s="13"/>
      <c r="H123" s="12"/>
    </row>
    <row r="124" spans="1:8" ht="15.75">
      <c r="A124" s="2"/>
      <c r="B124" s="2" t="s">
        <v>50</v>
      </c>
      <c r="C124" s="2"/>
      <c r="D124" s="12"/>
      <c r="E124" s="2">
        <v>1900</v>
      </c>
      <c r="F124" s="12">
        <v>392619.25</v>
      </c>
      <c r="G124" s="2">
        <v>1900</v>
      </c>
      <c r="H124" s="12">
        <f>D126+F124+F125</f>
        <v>650351.26</v>
      </c>
    </row>
    <row r="125" spans="1:8" ht="15.75">
      <c r="A125" s="2"/>
      <c r="B125" s="2" t="s">
        <v>49</v>
      </c>
      <c r="C125" s="2"/>
      <c r="D125" s="12"/>
      <c r="E125" s="2">
        <v>1901</v>
      </c>
      <c r="F125" s="12">
        <v>202652.28</v>
      </c>
      <c r="G125" s="2"/>
      <c r="H125" s="12"/>
    </row>
    <row r="126" spans="1:8" ht="15.75">
      <c r="A126" s="2"/>
      <c r="B126" s="2" t="s">
        <v>48</v>
      </c>
      <c r="C126" s="2">
        <v>1900</v>
      </c>
      <c r="D126" s="12">
        <v>55079.73</v>
      </c>
      <c r="E126" s="2"/>
      <c r="F126" s="12"/>
      <c r="G126" s="2"/>
      <c r="H126" s="12"/>
    </row>
    <row r="127" spans="1:8" ht="15.75">
      <c r="A127" s="31"/>
      <c r="B127" s="20" t="s">
        <v>47</v>
      </c>
      <c r="C127" s="19"/>
      <c r="D127" s="18">
        <f>SUM(D123:D126)</f>
        <v>55079.73</v>
      </c>
      <c r="E127" s="19"/>
      <c r="F127" s="18">
        <f>SUM(F123:F126)</f>
        <v>595271.53</v>
      </c>
      <c r="G127" s="19"/>
      <c r="H127" s="18">
        <f>SUM(H124:H126)</f>
        <v>650351.26</v>
      </c>
    </row>
    <row r="128" spans="1:8" ht="15.75">
      <c r="A128" s="2"/>
      <c r="B128" s="2"/>
      <c r="C128" s="13"/>
      <c r="D128" s="12"/>
      <c r="E128" s="13"/>
      <c r="F128" s="12"/>
      <c r="G128" s="13"/>
      <c r="H128" s="12"/>
    </row>
    <row r="129" spans="1:8" ht="15.75">
      <c r="A129" s="17" t="s">
        <v>46</v>
      </c>
      <c r="B129" s="17"/>
      <c r="C129" s="37"/>
      <c r="D129" s="14">
        <f>D93+D100+D111+D121+D127</f>
        <v>208314.78</v>
      </c>
      <c r="E129" s="14"/>
      <c r="F129" s="14">
        <f>F93+F100+F111+F121+F127</f>
        <v>893801.27</v>
      </c>
      <c r="G129" s="14"/>
      <c r="H129" s="14">
        <f>H93+H100+H111+H121+H127</f>
        <v>1102116.05</v>
      </c>
    </row>
    <row r="130" spans="1:8" ht="18.75">
      <c r="A130" s="11" t="s">
        <v>45</v>
      </c>
      <c r="B130" s="5"/>
      <c r="C130" s="4"/>
      <c r="D130" s="9">
        <f>D75+D88+D129</f>
        <v>1220757.52</v>
      </c>
      <c r="E130" s="9"/>
      <c r="F130" s="9">
        <f>F75+F88+F129</f>
        <v>2856356.07</v>
      </c>
      <c r="G130" s="9"/>
      <c r="H130" s="9">
        <f>H75+H88+H129</f>
        <v>4077113.59</v>
      </c>
    </row>
    <row r="131" spans="1:8" ht="18.75">
      <c r="A131" s="11" t="s">
        <v>4</v>
      </c>
      <c r="B131" s="2"/>
      <c r="C131" s="13"/>
      <c r="D131" s="12"/>
      <c r="E131" s="13"/>
      <c r="F131" s="12"/>
      <c r="G131" s="13"/>
      <c r="H131" s="12"/>
    </row>
    <row r="132" spans="1:8" ht="18.75">
      <c r="A132" s="11" t="s">
        <v>39</v>
      </c>
      <c r="B132" s="2"/>
      <c r="C132" s="13"/>
      <c r="D132" s="12"/>
      <c r="E132" s="13"/>
      <c r="F132" s="12"/>
      <c r="G132" s="13"/>
      <c r="H132" s="12"/>
    </row>
    <row r="133" spans="1:8" ht="15.75">
      <c r="A133" s="20" t="s">
        <v>44</v>
      </c>
      <c r="B133" s="2"/>
      <c r="C133" s="13"/>
      <c r="D133" s="12"/>
      <c r="E133" s="13"/>
      <c r="F133" s="12"/>
      <c r="G133" s="13"/>
      <c r="H133" s="12"/>
    </row>
    <row r="134" spans="1:8" ht="15.75">
      <c r="A134" s="2"/>
      <c r="B134" s="2" t="s">
        <v>44</v>
      </c>
      <c r="C134" s="13">
        <v>2000</v>
      </c>
      <c r="D134" s="12">
        <v>663699.61</v>
      </c>
      <c r="E134" s="13">
        <v>2000</v>
      </c>
      <c r="F134" s="12">
        <v>1355883.4</v>
      </c>
      <c r="G134" s="13">
        <v>2000</v>
      </c>
      <c r="H134" s="12">
        <f>D134+F134</f>
        <v>2019583.0099999998</v>
      </c>
    </row>
    <row r="135" spans="1:8" ht="15.75">
      <c r="A135" s="31"/>
      <c r="B135" s="20" t="s">
        <v>44</v>
      </c>
      <c r="C135" s="19"/>
      <c r="D135" s="18">
        <f>SUM(D134)</f>
        <v>663699.61</v>
      </c>
      <c r="E135" s="19"/>
      <c r="F135" s="18">
        <f>SUM(F134)</f>
        <v>1355883.4</v>
      </c>
      <c r="G135" s="19"/>
      <c r="H135" s="18">
        <f>SUM(H134:H134)</f>
        <v>2019583.0099999998</v>
      </c>
    </row>
    <row r="136" spans="1:8" ht="15.75">
      <c r="A136" s="20"/>
      <c r="B136" s="20"/>
      <c r="C136" s="19"/>
      <c r="D136" s="18"/>
      <c r="E136" s="19"/>
      <c r="F136" s="18"/>
      <c r="G136" s="19"/>
      <c r="H136" s="18"/>
    </row>
    <row r="137" spans="1:8" ht="15.75">
      <c r="A137" s="20" t="s">
        <v>43</v>
      </c>
      <c r="B137" s="20"/>
      <c r="C137" s="19"/>
      <c r="D137" s="18"/>
      <c r="E137" s="73"/>
      <c r="F137" s="74"/>
      <c r="G137" s="73"/>
      <c r="H137" s="74"/>
    </row>
    <row r="138" spans="1:8" ht="15.75">
      <c r="A138" s="31"/>
      <c r="B138" s="2" t="s">
        <v>43</v>
      </c>
      <c r="C138" s="31"/>
      <c r="D138" s="74"/>
      <c r="E138" s="13">
        <v>2008</v>
      </c>
      <c r="F138" s="12">
        <v>34456.44</v>
      </c>
      <c r="G138" s="13">
        <v>2008</v>
      </c>
      <c r="H138" s="12">
        <v>34456.44</v>
      </c>
    </row>
    <row r="139" spans="1:8" ht="15.75">
      <c r="A139" s="31"/>
      <c r="B139" s="20" t="s">
        <v>43</v>
      </c>
      <c r="C139" s="19"/>
      <c r="D139" s="18"/>
      <c r="E139" s="19">
        <v>2008</v>
      </c>
      <c r="F139" s="18">
        <v>34456.44</v>
      </c>
      <c r="G139" s="19">
        <v>2008</v>
      </c>
      <c r="H139" s="18">
        <v>34456.44</v>
      </c>
    </row>
    <row r="140" spans="1:8" ht="15.75">
      <c r="A140" s="20"/>
      <c r="B140" s="20"/>
      <c r="C140" s="19"/>
      <c r="D140" s="18"/>
      <c r="E140" s="19"/>
      <c r="F140" s="18"/>
      <c r="G140" s="19"/>
      <c r="H140" s="18"/>
    </row>
    <row r="141" spans="1:8" ht="15.75">
      <c r="A141" s="20" t="s">
        <v>41</v>
      </c>
      <c r="B141" s="2"/>
      <c r="C141" s="13"/>
      <c r="D141" s="12"/>
      <c r="E141" s="13"/>
      <c r="F141" s="12"/>
      <c r="G141" s="13"/>
      <c r="H141" s="12"/>
    </row>
    <row r="142" spans="1:8" ht="15.75">
      <c r="A142" s="2"/>
      <c r="B142" s="2" t="s">
        <v>42</v>
      </c>
      <c r="C142" s="13">
        <v>2080</v>
      </c>
      <c r="D142" s="12">
        <v>163993.17</v>
      </c>
      <c r="E142" s="13">
        <v>2080</v>
      </c>
      <c r="F142" s="12">
        <v>690716.2</v>
      </c>
      <c r="G142" s="13">
        <v>2080</v>
      </c>
      <c r="H142" s="12">
        <f>D142+F142</f>
        <v>854709.37</v>
      </c>
    </row>
    <row r="143" spans="1:8" ht="15.75">
      <c r="A143" s="1"/>
      <c r="B143" s="20" t="s">
        <v>41</v>
      </c>
      <c r="C143" s="13"/>
      <c r="D143" s="18">
        <f>SUM(D142)</f>
        <v>163993.17</v>
      </c>
      <c r="E143" s="19"/>
      <c r="F143" s="18">
        <f>SUM(F142)</f>
        <v>690716.2</v>
      </c>
      <c r="G143" s="19"/>
      <c r="H143" s="18">
        <f>SUM(H142:H142)</f>
        <v>854709.37</v>
      </c>
    </row>
    <row r="144" spans="1:8" ht="15.75">
      <c r="A144" s="2"/>
      <c r="B144" s="2"/>
      <c r="C144" s="13"/>
      <c r="D144" s="12"/>
      <c r="E144" s="13"/>
      <c r="F144" s="12"/>
      <c r="G144" s="13"/>
      <c r="H144" s="12"/>
    </row>
    <row r="145" spans="1:8" ht="15.75">
      <c r="A145" s="20" t="s">
        <v>40</v>
      </c>
      <c r="B145" s="2" t="s">
        <v>40</v>
      </c>
      <c r="C145" s="13">
        <v>2090</v>
      </c>
      <c r="D145" s="12">
        <v>21133.99</v>
      </c>
      <c r="E145" s="13">
        <v>2090</v>
      </c>
      <c r="F145" s="12">
        <v>137220.49</v>
      </c>
      <c r="G145" s="13">
        <v>2090</v>
      </c>
      <c r="H145" s="12">
        <f>D145+F145</f>
        <v>158354.47999999998</v>
      </c>
    </row>
    <row r="146" spans="1:8" ht="15.75">
      <c r="A146" s="1"/>
      <c r="B146" s="20" t="s">
        <v>40</v>
      </c>
      <c r="C146" s="13"/>
      <c r="D146" s="18">
        <f>SUM(D145)</f>
        <v>21133.99</v>
      </c>
      <c r="E146" s="19"/>
      <c r="F146" s="18">
        <f>SUM(F145)</f>
        <v>137220.49</v>
      </c>
      <c r="G146" s="19"/>
      <c r="H146" s="18">
        <f>SUM(H145)</f>
        <v>158354.47999999998</v>
      </c>
    </row>
    <row r="147" spans="1:8" ht="15.75">
      <c r="A147" s="17" t="s">
        <v>39</v>
      </c>
      <c r="B147" s="17"/>
      <c r="C147" s="37"/>
      <c r="D147" s="14">
        <f>D135+D143+D146</f>
        <v>848826.77</v>
      </c>
      <c r="E147" s="36"/>
      <c r="F147" s="14">
        <f>F135+F143+F146</f>
        <v>2183820.09</v>
      </c>
      <c r="G147" s="36"/>
      <c r="H147" s="14">
        <f>H135+H139+H143+H146</f>
        <v>3067103.3</v>
      </c>
    </row>
    <row r="148" spans="1:8" ht="15.75">
      <c r="A148" s="2"/>
      <c r="B148" s="35"/>
      <c r="C148" s="13"/>
      <c r="D148" s="12"/>
      <c r="E148" s="13"/>
      <c r="F148" s="12"/>
      <c r="G148" s="13"/>
      <c r="H148" s="12"/>
    </row>
    <row r="149" spans="1:8" ht="18.75">
      <c r="A149" s="11" t="s">
        <v>35</v>
      </c>
      <c r="B149" s="2"/>
      <c r="C149" s="13"/>
      <c r="D149" s="12"/>
      <c r="E149" s="13"/>
      <c r="F149" s="12"/>
      <c r="G149" s="13"/>
      <c r="H149" s="12"/>
    </row>
    <row r="150" spans="1:8" ht="15.75">
      <c r="A150" s="20" t="s">
        <v>38</v>
      </c>
      <c r="B150" s="2" t="s">
        <v>38</v>
      </c>
      <c r="C150" s="13"/>
      <c r="D150" s="12"/>
      <c r="E150" s="13">
        <v>2100</v>
      </c>
      <c r="F150" s="12">
        <v>22345.35</v>
      </c>
      <c r="G150" s="13">
        <v>2100</v>
      </c>
      <c r="H150" s="12">
        <v>22345.35</v>
      </c>
    </row>
    <row r="151" spans="1:8" ht="15.75">
      <c r="A151" s="20" t="s">
        <v>37</v>
      </c>
      <c r="B151" s="2" t="s">
        <v>36</v>
      </c>
      <c r="C151" s="13"/>
      <c r="D151" s="12"/>
      <c r="E151" s="13">
        <v>2110</v>
      </c>
      <c r="F151" s="12">
        <v>136139.65</v>
      </c>
      <c r="G151" s="13">
        <v>2110</v>
      </c>
      <c r="H151" s="12">
        <f>D151+F151</f>
        <v>136139.65</v>
      </c>
    </row>
    <row r="152" spans="1:8" ht="15.75">
      <c r="A152" s="17" t="s">
        <v>35</v>
      </c>
      <c r="B152" s="75"/>
      <c r="C152" s="15"/>
      <c r="D152" s="34"/>
      <c r="E152" s="15"/>
      <c r="F152" s="14">
        <f>SUM(F150:F151)</f>
        <v>158485</v>
      </c>
      <c r="G152" s="15"/>
      <c r="H152" s="14">
        <f>SUM(H150:H151)</f>
        <v>158485</v>
      </c>
    </row>
    <row r="153" spans="1:8" ht="15.75">
      <c r="A153" s="2"/>
      <c r="B153" s="2"/>
      <c r="C153" s="13"/>
      <c r="D153" s="12"/>
      <c r="E153" s="13"/>
      <c r="F153" s="12"/>
      <c r="G153" s="13"/>
      <c r="H153" s="12"/>
    </row>
    <row r="154" spans="1:8" ht="18.75">
      <c r="A154" s="11" t="s">
        <v>27</v>
      </c>
      <c r="B154" s="2"/>
      <c r="C154" s="13"/>
      <c r="D154" s="12"/>
      <c r="E154" s="13"/>
      <c r="F154" s="12"/>
      <c r="G154" s="13"/>
      <c r="H154" s="12"/>
    </row>
    <row r="155" spans="1:8" ht="15.75">
      <c r="A155" s="33" t="s">
        <v>32</v>
      </c>
      <c r="B155" s="25" t="s">
        <v>34</v>
      </c>
      <c r="C155" s="25">
        <v>2200</v>
      </c>
      <c r="D155" s="23">
        <v>25674.89</v>
      </c>
      <c r="E155" s="76"/>
      <c r="F155" s="76"/>
      <c r="G155" s="24">
        <v>2200</v>
      </c>
      <c r="H155" s="23">
        <v>25674.89</v>
      </c>
    </row>
    <row r="156" spans="1:8" ht="15.75">
      <c r="A156" s="33"/>
      <c r="B156" s="25" t="s">
        <v>33</v>
      </c>
      <c r="C156" s="24"/>
      <c r="D156" s="23"/>
      <c r="E156" s="24">
        <v>2200</v>
      </c>
      <c r="F156" s="23">
        <v>45204.73</v>
      </c>
      <c r="G156" s="24">
        <v>2201</v>
      </c>
      <c r="H156" s="23">
        <v>45204.73</v>
      </c>
    </row>
    <row r="157" spans="1:8" ht="15.75">
      <c r="A157" s="33"/>
      <c r="B157" s="30" t="s">
        <v>32</v>
      </c>
      <c r="C157" s="24"/>
      <c r="D157" s="22">
        <f>SUM(D155:D156)</f>
        <v>25674.89</v>
      </c>
      <c r="E157" s="29"/>
      <c r="F157" s="22">
        <f>SUM(F155:F156)</f>
        <v>45204.73</v>
      </c>
      <c r="G157" s="29"/>
      <c r="H157" s="22">
        <f>SUM(H155:H156)</f>
        <v>70879.62</v>
      </c>
    </row>
    <row r="158" spans="1:8" ht="15.75">
      <c r="A158" s="33"/>
      <c r="B158" s="30"/>
      <c r="C158" s="24"/>
      <c r="D158" s="22"/>
      <c r="E158" s="29"/>
      <c r="F158" s="22"/>
      <c r="G158" s="29"/>
      <c r="H158" s="22"/>
    </row>
    <row r="159" spans="1:8" ht="15.75">
      <c r="A159" s="33" t="s">
        <v>28</v>
      </c>
      <c r="B159" s="25" t="s">
        <v>31</v>
      </c>
      <c r="C159" s="25">
        <v>2240</v>
      </c>
      <c r="D159" s="23">
        <v>6896.12</v>
      </c>
      <c r="E159" s="24">
        <v>2240</v>
      </c>
      <c r="F159" s="32">
        <v>3456.45</v>
      </c>
      <c r="G159" s="25">
        <v>2240</v>
      </c>
      <c r="H159" s="23">
        <f>D159+F159</f>
        <v>10352.57</v>
      </c>
    </row>
    <row r="160" spans="1:8" ht="15.75">
      <c r="A160" s="31"/>
      <c r="B160" s="26" t="s">
        <v>30</v>
      </c>
      <c r="C160" s="24">
        <v>2280</v>
      </c>
      <c r="D160" s="23">
        <v>23713.5</v>
      </c>
      <c r="E160" s="24"/>
      <c r="F160" s="32"/>
      <c r="G160" s="24">
        <v>2280</v>
      </c>
      <c r="H160" s="23">
        <v>23713.5</v>
      </c>
    </row>
    <row r="161" spans="1:8" ht="15.75">
      <c r="A161" s="31"/>
      <c r="B161" s="25" t="s">
        <v>29</v>
      </c>
      <c r="C161" s="24">
        <v>2290</v>
      </c>
      <c r="D161" s="23">
        <v>133411.21</v>
      </c>
      <c r="E161" s="24">
        <v>2290</v>
      </c>
      <c r="F161" s="23">
        <v>298860.76</v>
      </c>
      <c r="G161" s="24">
        <v>2290</v>
      </c>
      <c r="H161" s="23">
        <f>D161+F161</f>
        <v>432271.97</v>
      </c>
    </row>
    <row r="162" spans="1:8" ht="15.75">
      <c r="A162" s="31"/>
      <c r="B162" s="30" t="s">
        <v>28</v>
      </c>
      <c r="C162" s="24"/>
      <c r="D162" s="22">
        <f>SUM(D159:D161)</f>
        <v>164020.83</v>
      </c>
      <c r="E162" s="29"/>
      <c r="F162" s="22">
        <f>SUM(F159:F161)</f>
        <v>302317.21</v>
      </c>
      <c r="G162" s="29"/>
      <c r="H162" s="22">
        <f>SUM(H159:H161)</f>
        <v>466338.04</v>
      </c>
    </row>
    <row r="163" spans="1:8" ht="15.75">
      <c r="A163" s="28" t="s">
        <v>27</v>
      </c>
      <c r="B163" s="17"/>
      <c r="C163" s="17"/>
      <c r="D163" s="14">
        <f>D157+D162</f>
        <v>189695.71999999997</v>
      </c>
      <c r="E163" s="14"/>
      <c r="F163" s="14">
        <f>F157+F162</f>
        <v>347521.94</v>
      </c>
      <c r="G163" s="14"/>
      <c r="H163" s="14">
        <f>H157+H162</f>
        <v>537217.6599999999</v>
      </c>
    </row>
    <row r="164" spans="1:8" ht="15.75">
      <c r="A164" s="27"/>
      <c r="B164" s="26"/>
      <c r="C164" s="25"/>
      <c r="D164" s="23"/>
      <c r="E164" s="24"/>
      <c r="F164" s="23"/>
      <c r="G164" s="22"/>
      <c r="H164" s="22"/>
    </row>
    <row r="165" spans="1:8" ht="18.75">
      <c r="A165" s="11" t="s">
        <v>5</v>
      </c>
      <c r="B165" s="2"/>
      <c r="C165" s="13"/>
      <c r="D165" s="12"/>
      <c r="E165" s="13"/>
      <c r="F165" s="12"/>
      <c r="G165" s="13"/>
      <c r="H165" s="12"/>
    </row>
    <row r="166" spans="1:8" ht="15.75">
      <c r="A166" s="20" t="s">
        <v>25</v>
      </c>
      <c r="B166" s="2"/>
      <c r="C166" s="13"/>
      <c r="D166" s="12"/>
      <c r="E166" s="13"/>
      <c r="F166" s="12"/>
      <c r="G166" s="13"/>
      <c r="H166" s="12"/>
    </row>
    <row r="167" spans="1:8" ht="15.75">
      <c r="A167" s="2" t="s">
        <v>23</v>
      </c>
      <c r="B167" s="2" t="s">
        <v>23</v>
      </c>
      <c r="C167" s="13">
        <v>2300</v>
      </c>
      <c r="D167" s="12">
        <v>87678.89</v>
      </c>
      <c r="E167" s="13"/>
      <c r="F167" s="12"/>
      <c r="G167" s="13">
        <v>2300</v>
      </c>
      <c r="H167" s="12">
        <v>87678.89</v>
      </c>
    </row>
    <row r="168" spans="1:8" ht="15.75">
      <c r="A168" s="1"/>
      <c r="B168" s="2" t="s">
        <v>26</v>
      </c>
      <c r="C168" s="1"/>
      <c r="D168" s="1"/>
      <c r="E168" s="13">
        <v>2385</v>
      </c>
      <c r="F168" s="12">
        <v>3400</v>
      </c>
      <c r="G168" s="13">
        <v>2385</v>
      </c>
      <c r="H168" s="12">
        <v>3400</v>
      </c>
    </row>
    <row r="169" spans="1:8" ht="15.75">
      <c r="A169" s="1"/>
      <c r="B169" s="20" t="s">
        <v>25</v>
      </c>
      <c r="C169" s="13"/>
      <c r="D169" s="18">
        <f>SUM(D167:D168)</f>
        <v>87678.89</v>
      </c>
      <c r="E169" s="19"/>
      <c r="F169" s="18">
        <f>SUM(F167:F168)</f>
        <v>3400</v>
      </c>
      <c r="G169" s="19"/>
      <c r="H169" s="18">
        <f>SUM(H167:H168)</f>
        <v>91078.89</v>
      </c>
    </row>
    <row r="170" spans="1:8" ht="15.75">
      <c r="A170" s="20"/>
      <c r="B170" s="2"/>
      <c r="C170" s="13"/>
      <c r="D170" s="12"/>
      <c r="E170" s="13"/>
      <c r="F170" s="12"/>
      <c r="G170" s="13"/>
      <c r="H170" s="12"/>
    </row>
    <row r="171" spans="1:8" ht="15.75">
      <c r="A171" s="20" t="s">
        <v>24</v>
      </c>
      <c r="B171" s="2"/>
      <c r="C171" s="13"/>
      <c r="D171" s="12"/>
      <c r="E171" s="13"/>
      <c r="F171" s="12"/>
      <c r="G171" s="13"/>
      <c r="H171" s="12"/>
    </row>
    <row r="172" spans="1:8" ht="15.75">
      <c r="A172" s="2" t="s">
        <v>23</v>
      </c>
      <c r="B172" s="2" t="s">
        <v>23</v>
      </c>
      <c r="C172" s="19">
        <v>2500</v>
      </c>
      <c r="D172" s="18">
        <v>8688.5</v>
      </c>
      <c r="E172" s="19"/>
      <c r="F172" s="18"/>
      <c r="G172" s="19">
        <v>2500</v>
      </c>
      <c r="H172" s="18">
        <v>8688.5</v>
      </c>
    </row>
    <row r="173" spans="1:8" ht="15.75">
      <c r="A173" s="2"/>
      <c r="B173" s="2"/>
      <c r="C173" s="13"/>
      <c r="D173" s="12"/>
      <c r="E173" s="13"/>
      <c r="F173" s="12"/>
      <c r="G173" s="13"/>
      <c r="H173" s="12"/>
    </row>
    <row r="174" spans="1:8" ht="15.75">
      <c r="A174" s="20" t="s">
        <v>22</v>
      </c>
      <c r="B174" s="2"/>
      <c r="C174" s="13"/>
      <c r="D174" s="12"/>
      <c r="E174" s="13"/>
      <c r="F174" s="12"/>
      <c r="G174" s="13"/>
      <c r="H174" s="12"/>
    </row>
    <row r="175" spans="1:8" ht="15.75">
      <c r="A175" s="2"/>
      <c r="B175" s="2" t="s">
        <v>22</v>
      </c>
      <c r="C175" s="13">
        <v>2540</v>
      </c>
      <c r="D175" s="12">
        <v>16773.05</v>
      </c>
      <c r="E175" s="13">
        <v>2540</v>
      </c>
      <c r="F175" s="12">
        <v>27251.06</v>
      </c>
      <c r="G175" s="13">
        <v>2540</v>
      </c>
      <c r="H175" s="12">
        <f>D175+F175</f>
        <v>44024.11</v>
      </c>
    </row>
    <row r="176" spans="1:8" ht="15.75">
      <c r="A176" s="31"/>
      <c r="B176" s="20" t="s">
        <v>22</v>
      </c>
      <c r="C176" s="19"/>
      <c r="D176" s="18">
        <f>SUM(D175)</f>
        <v>16773.05</v>
      </c>
      <c r="E176" s="19"/>
      <c r="F176" s="18">
        <f>SUM(F175)</f>
        <v>27251.06</v>
      </c>
      <c r="G176" s="19"/>
      <c r="H176" s="18">
        <f>D176+F176</f>
        <v>44024.11</v>
      </c>
    </row>
    <row r="177" spans="1:8" ht="15.75">
      <c r="A177" s="31"/>
      <c r="B177" s="20"/>
      <c r="C177" s="19"/>
      <c r="D177" s="18"/>
      <c r="E177" s="19"/>
      <c r="F177" s="18"/>
      <c r="G177" s="19"/>
      <c r="H177" s="18"/>
    </row>
    <row r="178" spans="1:8" ht="15.75">
      <c r="A178" s="20" t="s">
        <v>18</v>
      </c>
      <c r="B178" s="2"/>
      <c r="C178" s="13"/>
      <c r="D178" s="12"/>
      <c r="E178" s="13"/>
      <c r="F178" s="12"/>
      <c r="G178" s="13"/>
      <c r="H178" s="12"/>
    </row>
    <row r="179" spans="1:8" ht="38.25" customHeight="1">
      <c r="A179" s="2"/>
      <c r="B179" s="45" t="s">
        <v>142</v>
      </c>
      <c r="C179" s="2">
        <v>2550</v>
      </c>
      <c r="D179" s="12">
        <v>10043.71</v>
      </c>
      <c r="E179" s="13">
        <v>2550</v>
      </c>
      <c r="F179" s="12">
        <v>17229.78</v>
      </c>
      <c r="G179" s="13">
        <v>2550</v>
      </c>
      <c r="H179" s="12">
        <f aca="true" t="shared" si="1" ref="H179:H188">D179+F179</f>
        <v>27273.489999999998</v>
      </c>
    </row>
    <row r="180" spans="1:8" ht="15.75">
      <c r="A180" s="2"/>
      <c r="B180" s="2" t="s">
        <v>21</v>
      </c>
      <c r="C180" s="2">
        <v>2560</v>
      </c>
      <c r="D180" s="12">
        <v>2130.5</v>
      </c>
      <c r="E180" s="13">
        <v>2560</v>
      </c>
      <c r="F180" s="12">
        <v>2399.26</v>
      </c>
      <c r="G180" s="77">
        <v>2560</v>
      </c>
      <c r="H180" s="12">
        <f t="shared" si="1"/>
        <v>4529.76</v>
      </c>
    </row>
    <row r="181" spans="1:8" ht="15.75">
      <c r="A181" s="2"/>
      <c r="B181" s="2" t="s">
        <v>14</v>
      </c>
      <c r="C181" s="2">
        <v>2562</v>
      </c>
      <c r="D181" s="12">
        <v>3137.3</v>
      </c>
      <c r="E181" s="2">
        <v>2562</v>
      </c>
      <c r="F181" s="21">
        <v>3245.67</v>
      </c>
      <c r="G181" s="2">
        <v>2562</v>
      </c>
      <c r="H181" s="12">
        <f t="shared" si="1"/>
        <v>6382.97</v>
      </c>
    </row>
    <row r="182" spans="1:8" ht="15.75">
      <c r="A182" s="2"/>
      <c r="B182" s="2" t="s">
        <v>13</v>
      </c>
      <c r="C182" s="2">
        <v>2564</v>
      </c>
      <c r="D182" s="12">
        <v>191.77</v>
      </c>
      <c r="E182" s="2">
        <v>2564</v>
      </c>
      <c r="F182" s="12">
        <v>213.23</v>
      </c>
      <c r="G182" s="2">
        <v>2564</v>
      </c>
      <c r="H182" s="12">
        <f t="shared" si="1"/>
        <v>405</v>
      </c>
    </row>
    <row r="183" spans="1:8" ht="15.75">
      <c r="A183" s="2"/>
      <c r="B183" s="2" t="s">
        <v>139</v>
      </c>
      <c r="C183" s="13">
        <v>2566</v>
      </c>
      <c r="D183" s="12">
        <v>45.42</v>
      </c>
      <c r="E183" s="13">
        <v>2566</v>
      </c>
      <c r="F183" s="12">
        <v>123.34</v>
      </c>
      <c r="G183" s="13">
        <v>2566</v>
      </c>
      <c r="H183" s="12">
        <f t="shared" si="1"/>
        <v>168.76</v>
      </c>
    </row>
    <row r="184" spans="1:8" ht="15.75">
      <c r="A184" s="2"/>
      <c r="B184" s="2" t="s">
        <v>11</v>
      </c>
      <c r="C184" s="13">
        <v>2566</v>
      </c>
      <c r="D184" s="12">
        <v>82.59</v>
      </c>
      <c r="E184" s="13">
        <v>2566</v>
      </c>
      <c r="F184" s="12">
        <v>120.23</v>
      </c>
      <c r="G184" s="13">
        <v>2566</v>
      </c>
      <c r="H184" s="12">
        <f t="shared" si="1"/>
        <v>202.82</v>
      </c>
    </row>
    <row r="185" spans="1:8" ht="15.75">
      <c r="A185" s="2"/>
      <c r="B185" s="2" t="s">
        <v>140</v>
      </c>
      <c r="C185" s="13">
        <v>2566</v>
      </c>
      <c r="D185" s="12">
        <v>48.06</v>
      </c>
      <c r="E185" s="13">
        <v>2566</v>
      </c>
      <c r="F185" s="12">
        <v>23.56</v>
      </c>
      <c r="G185" s="13">
        <v>2566</v>
      </c>
      <c r="H185" s="12">
        <f t="shared" si="1"/>
        <v>71.62</v>
      </c>
    </row>
    <row r="186" spans="1:8" ht="15.75">
      <c r="A186" s="2"/>
      <c r="B186" s="2" t="s">
        <v>12</v>
      </c>
      <c r="C186" s="2">
        <v>2568</v>
      </c>
      <c r="D186" s="12">
        <v>2342.91</v>
      </c>
      <c r="E186" s="2">
        <v>2568</v>
      </c>
      <c r="F186" s="12">
        <v>2060.57</v>
      </c>
      <c r="G186" s="2">
        <v>2568</v>
      </c>
      <c r="H186" s="12">
        <f t="shared" si="1"/>
        <v>4403.48</v>
      </c>
    </row>
    <row r="187" spans="1:8" ht="15.75">
      <c r="A187" s="2"/>
      <c r="B187" s="2" t="s">
        <v>20</v>
      </c>
      <c r="C187" s="13">
        <v>2570</v>
      </c>
      <c r="D187" s="12"/>
      <c r="E187" s="13">
        <v>2570</v>
      </c>
      <c r="F187" s="12">
        <v>2438.21</v>
      </c>
      <c r="G187" s="13">
        <v>2570</v>
      </c>
      <c r="H187" s="12">
        <f t="shared" si="1"/>
        <v>2438.21</v>
      </c>
    </row>
    <row r="188" spans="1:8" ht="15.75">
      <c r="A188" s="2"/>
      <c r="B188" s="2" t="s">
        <v>19</v>
      </c>
      <c r="C188" s="13">
        <v>2590</v>
      </c>
      <c r="D188" s="12">
        <v>337.34</v>
      </c>
      <c r="E188" s="13">
        <v>2590</v>
      </c>
      <c r="F188" s="12">
        <v>564.45</v>
      </c>
      <c r="G188" s="13">
        <v>2590</v>
      </c>
      <c r="H188" s="12">
        <f t="shared" si="1"/>
        <v>901.79</v>
      </c>
    </row>
    <row r="189" spans="1:8" ht="15.75">
      <c r="A189" s="31"/>
      <c r="B189" s="20" t="s">
        <v>18</v>
      </c>
      <c r="C189" s="19"/>
      <c r="D189" s="70">
        <f>SUM(D179:D188)</f>
        <v>18359.6</v>
      </c>
      <c r="E189" s="19"/>
      <c r="F189" s="18">
        <f>SUM(F179:F188)</f>
        <v>28418.3</v>
      </c>
      <c r="G189" s="19"/>
      <c r="H189" s="18">
        <f>SUM(H179:H188)</f>
        <v>46777.90000000001</v>
      </c>
    </row>
    <row r="190" spans="1:8" ht="15.75">
      <c r="A190" s="2"/>
      <c r="B190" s="2"/>
      <c r="C190" s="13"/>
      <c r="D190" s="69"/>
      <c r="E190" s="13"/>
      <c r="F190" s="12"/>
      <c r="G190" s="13"/>
      <c r="H190" s="12"/>
    </row>
    <row r="191" spans="1:8" ht="15.75">
      <c r="A191" s="20" t="s">
        <v>7</v>
      </c>
      <c r="B191" s="2"/>
      <c r="C191" s="13"/>
      <c r="D191" s="12"/>
      <c r="E191" s="13"/>
      <c r="F191" s="12"/>
      <c r="G191" s="13"/>
      <c r="H191" s="12"/>
    </row>
    <row r="192" spans="1:8" ht="15.75">
      <c r="A192" s="1"/>
      <c r="B192" s="2" t="s">
        <v>17</v>
      </c>
      <c r="C192" s="2">
        <v>2600</v>
      </c>
      <c r="D192" s="12">
        <v>5689.78</v>
      </c>
      <c r="E192" s="2">
        <v>2600</v>
      </c>
      <c r="F192" s="12">
        <v>2345.23</v>
      </c>
      <c r="G192" s="13">
        <v>2600</v>
      </c>
      <c r="H192" s="12">
        <f>D192+F192</f>
        <v>8035.01</v>
      </c>
    </row>
    <row r="193" spans="1:8" ht="15.75">
      <c r="A193" s="1"/>
      <c r="B193" s="2" t="s">
        <v>16</v>
      </c>
      <c r="C193" s="2">
        <v>2620</v>
      </c>
      <c r="D193" s="12">
        <v>37285.48</v>
      </c>
      <c r="E193" s="2">
        <v>2620</v>
      </c>
      <c r="F193" s="12">
        <v>61447.59</v>
      </c>
      <c r="G193" s="2">
        <v>2620</v>
      </c>
      <c r="H193" s="12">
        <f>D193+F193</f>
        <v>98733.07</v>
      </c>
    </row>
    <row r="194" spans="1:8" ht="15.75">
      <c r="A194" s="1"/>
      <c r="B194" s="2" t="s">
        <v>15</v>
      </c>
      <c r="C194" s="2">
        <v>2660</v>
      </c>
      <c r="D194" s="12">
        <v>2334.3</v>
      </c>
      <c r="E194" s="2">
        <v>2660</v>
      </c>
      <c r="F194" s="12">
        <v>3222.77</v>
      </c>
      <c r="G194" s="2">
        <v>2660</v>
      </c>
      <c r="H194" s="12">
        <f>D194+F194</f>
        <v>5557.07</v>
      </c>
    </row>
    <row r="195" spans="1:8" ht="15.75">
      <c r="A195" s="1"/>
      <c r="B195" s="2" t="s">
        <v>10</v>
      </c>
      <c r="C195" s="2">
        <v>2850</v>
      </c>
      <c r="D195" s="12">
        <v>4303.33</v>
      </c>
      <c r="E195" s="2"/>
      <c r="F195" s="12"/>
      <c r="G195" s="2">
        <v>2850</v>
      </c>
      <c r="H195" s="12">
        <v>4303.33</v>
      </c>
    </row>
    <row r="196" spans="1:8" ht="15.75">
      <c r="A196" s="2"/>
      <c r="B196" s="2" t="s">
        <v>9</v>
      </c>
      <c r="C196" s="2">
        <v>2860</v>
      </c>
      <c r="D196" s="12">
        <v>776.55</v>
      </c>
      <c r="E196" s="13">
        <v>2860</v>
      </c>
      <c r="F196" s="12">
        <v>2323.22</v>
      </c>
      <c r="G196" s="2">
        <v>2860</v>
      </c>
      <c r="H196" s="12">
        <f>D196+F196</f>
        <v>3099.7699999999995</v>
      </c>
    </row>
    <row r="197" spans="1:8" ht="15.75">
      <c r="A197" s="2"/>
      <c r="B197" s="2" t="s">
        <v>8</v>
      </c>
      <c r="C197" s="13">
        <v>2880</v>
      </c>
      <c r="D197" s="12">
        <v>345.55</v>
      </c>
      <c r="E197" s="13">
        <v>2880</v>
      </c>
      <c r="F197" s="12">
        <v>3664.43</v>
      </c>
      <c r="G197" s="13">
        <v>2880</v>
      </c>
      <c r="H197" s="12">
        <f>D197+F197</f>
        <v>4009.98</v>
      </c>
    </row>
    <row r="198" spans="1:8" ht="15.75">
      <c r="A198" s="31"/>
      <c r="B198" s="20" t="s">
        <v>7</v>
      </c>
      <c r="C198" s="19"/>
      <c r="D198" s="18">
        <f>SUM(D192:D197)</f>
        <v>50734.99000000001</v>
      </c>
      <c r="E198" s="19"/>
      <c r="F198" s="18">
        <f>SUM(F192:F197)</f>
        <v>73003.23999999999</v>
      </c>
      <c r="G198" s="19"/>
      <c r="H198" s="18">
        <f>SUM(H192:H197)</f>
        <v>123738.23</v>
      </c>
    </row>
    <row r="199" spans="1:8" ht="15.75">
      <c r="A199" s="2"/>
      <c r="B199" s="2"/>
      <c r="C199" s="13"/>
      <c r="D199" s="12"/>
      <c r="E199" s="13"/>
      <c r="F199" s="12"/>
      <c r="G199" s="13"/>
      <c r="H199" s="12"/>
    </row>
    <row r="200" spans="1:8" ht="15.75">
      <c r="A200" s="20" t="s">
        <v>6</v>
      </c>
      <c r="B200" s="20"/>
      <c r="C200" s="19"/>
      <c r="D200" s="18">
        <f>D172+D176+D189+D198</f>
        <v>94556.14000000001</v>
      </c>
      <c r="E200" s="18"/>
      <c r="F200" s="18">
        <f>F172+F176+F189+F198</f>
        <v>128672.59999999999</v>
      </c>
      <c r="G200" s="18"/>
      <c r="H200" s="18">
        <f>H172+H176+H189+H198</f>
        <v>223228.74</v>
      </c>
    </row>
    <row r="201" spans="1:8" ht="15.75">
      <c r="A201" s="17" t="s">
        <v>5</v>
      </c>
      <c r="B201" s="16"/>
      <c r="C201" s="15"/>
      <c r="D201" s="14">
        <f>D169+D200</f>
        <v>182235.03000000003</v>
      </c>
      <c r="E201" s="14"/>
      <c r="F201" s="14">
        <f>F169+F200</f>
        <v>132072.59999999998</v>
      </c>
      <c r="G201" s="14"/>
      <c r="H201" s="14">
        <f>H169+H200</f>
        <v>314307.63</v>
      </c>
    </row>
    <row r="202" spans="1:8" ht="15.75">
      <c r="A202" s="2"/>
      <c r="B202" s="2"/>
      <c r="C202" s="13"/>
      <c r="D202" s="12"/>
      <c r="E202" s="13"/>
      <c r="F202" s="12"/>
      <c r="G202" s="13"/>
      <c r="H202" s="12"/>
    </row>
    <row r="203" spans="1:8" ht="18.75">
      <c r="A203" s="11" t="s">
        <v>4</v>
      </c>
      <c r="B203" s="5"/>
      <c r="C203" s="4"/>
      <c r="D203" s="9">
        <f>D135+D139+D143+D146+D150+D151+D157+D162+D169+D200</f>
        <v>1220757.52</v>
      </c>
      <c r="E203" s="10"/>
      <c r="F203" s="9">
        <f>F135+F139+F143+F146+F152+F157+F162+F169+F176+F189+F198</f>
        <v>2856356.0699999994</v>
      </c>
      <c r="G203" s="10"/>
      <c r="H203" s="9">
        <f>H147+H152+H163+H201</f>
        <v>4077113.59</v>
      </c>
    </row>
    <row r="204" spans="1:8" ht="15.75">
      <c r="A204" s="2"/>
      <c r="B204" s="2"/>
      <c r="C204" s="13"/>
      <c r="D204" s="12"/>
      <c r="E204" s="13"/>
      <c r="F204" s="12"/>
      <c r="G204" s="13"/>
      <c r="H204" s="12"/>
    </row>
    <row r="205" spans="1:8" ht="18.75">
      <c r="A205" s="2" t="s">
        <v>3</v>
      </c>
      <c r="B205" s="5"/>
      <c r="C205" s="4"/>
      <c r="D205" s="3"/>
      <c r="E205" s="3"/>
      <c r="F205" s="3"/>
      <c r="G205" s="3"/>
      <c r="H205" s="3"/>
    </row>
    <row r="206" spans="1:8" ht="15.75">
      <c r="A206" s="2" t="s">
        <v>2</v>
      </c>
      <c r="B206" s="8"/>
      <c r="C206" s="7"/>
      <c r="D206" s="6"/>
      <c r="E206" s="7"/>
      <c r="F206" s="6"/>
      <c r="G206" s="7"/>
      <c r="H206" s="6"/>
    </row>
    <row r="207" spans="1:8" ht="18.75">
      <c r="A207" s="2" t="s">
        <v>1</v>
      </c>
      <c r="B207" s="5"/>
      <c r="C207" s="4"/>
      <c r="D207" s="3"/>
      <c r="E207" s="3"/>
      <c r="F207" s="3"/>
      <c r="G207" s="3"/>
      <c r="H207" s="3"/>
    </row>
    <row r="208" spans="1:8" ht="15.75">
      <c r="A208" s="2" t="s">
        <v>0</v>
      </c>
      <c r="B208" s="1"/>
      <c r="C208" s="77"/>
      <c r="D208" s="69"/>
      <c r="E208" s="77"/>
      <c r="F208" s="69"/>
      <c r="G208" s="77"/>
      <c r="H208" s="69"/>
    </row>
    <row r="209" spans="1:8" ht="12.75">
      <c r="A209" s="1"/>
      <c r="B209" s="1"/>
      <c r="C209" s="77"/>
      <c r="D209" s="69"/>
      <c r="E209" s="77"/>
      <c r="F209" s="69"/>
      <c r="G209" s="77"/>
      <c r="H209" s="6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Maija-Liisa Hietakangas</dc:creator>
  <cp:keywords/>
  <dc:description/>
  <cp:lastModifiedBy>lvanhamaki</cp:lastModifiedBy>
  <cp:lastPrinted>2010-10-29T12:50:09Z</cp:lastPrinted>
  <dcterms:created xsi:type="dcterms:W3CDTF">2008-02-13T16:00:23Z</dcterms:created>
  <dcterms:modified xsi:type="dcterms:W3CDTF">2010-10-29T12:50:33Z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lvanhamaki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Maija-Liisa Hietakangas</vt:lpwstr>
  </property>
</Properties>
</file>