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a026222\Desktop\"/>
    </mc:Choice>
  </mc:AlternateContent>
  <bookViews>
    <workbookView xWindow="-15" yWindow="6510" windowWidth="23250" windowHeight="6330" tabRatio="917" activeTab="5"/>
  </bookViews>
  <sheets>
    <sheet name="Tuloslaskelma" sheetId="5" r:id="rId1"/>
    <sheet name="Rahoituslaskelma" sheetId="16" r:id="rId2"/>
    <sheet name="Vastaavaa" sheetId="220" r:id="rId3"/>
    <sheet name="Vastattavaa" sheetId="36" r:id="rId4"/>
    <sheet name="Tehtäväalueet" sheetId="2096" r:id="rId5"/>
    <sheet name="Kolehtituotot ja investoinnit" sheetId="1" r:id="rId6"/>
    <sheet name="Tehtäväalueiden jakautuminen" sheetId="2097" r:id="rId7"/>
  </sheets>
  <definedNames>
    <definedName name="_xlnm.Print_Area" localSheetId="5">'Kolehtituotot ja investoinnit'!$A$1:$K$74</definedName>
    <definedName name="_xlnm.Print_Area" localSheetId="1">Rahoituslaskelma!$A$2:$I$44</definedName>
    <definedName name="_xlnm.Print_Area" localSheetId="4">Tehtäväalueet!$A$1:$N$90</definedName>
    <definedName name="_xlnm.Print_Area" localSheetId="6">'Tehtäväalueiden jakautuminen'!$C$4:$I$18</definedName>
    <definedName name="_xlnm.Print_Area" localSheetId="0">Tuloslaskelma!$A$1:$I$187</definedName>
    <definedName name="_xlnm.Print_Area" localSheetId="2">Vastaavaa!$A$1:$H$98</definedName>
    <definedName name="_xlnm.Print_Area" localSheetId="3">Vastattavaa!$A$1:$H$47</definedName>
  </definedNames>
  <calcPr calcId="152511"/>
</workbook>
</file>

<file path=xl/calcChain.xml><?xml version="1.0" encoding="utf-8"?>
<calcChain xmlns="http://schemas.openxmlformats.org/spreadsheetml/2006/main">
  <c r="I63" i="1" l="1"/>
  <c r="H63" i="1"/>
  <c r="L74" i="2096" l="1"/>
  <c r="K74" i="2096"/>
  <c r="J74" i="2096"/>
  <c r="I74" i="2096"/>
  <c r="H74" i="2096"/>
  <c r="G74" i="2096"/>
  <c r="F74" i="2096"/>
  <c r="E74" i="2096"/>
  <c r="G138" i="5" l="1"/>
  <c r="J97" i="220" l="1"/>
  <c r="O7" i="2096" l="1"/>
  <c r="D76" i="2096" l="1"/>
  <c r="P5" i="2096" l="1"/>
  <c r="C15" i="2097" s="1"/>
  <c r="L12" i="2096" l="1"/>
  <c r="M12" i="2096"/>
  <c r="C12" i="2097" l="1"/>
  <c r="C5" i="2097"/>
  <c r="C16" i="2097"/>
  <c r="C14" i="2097"/>
  <c r="C11" i="2097"/>
  <c r="C10" i="2097"/>
  <c r="C8" i="2097"/>
  <c r="C9" i="2097"/>
  <c r="C7" i="2097"/>
  <c r="C6" i="2097"/>
  <c r="C192" i="5"/>
  <c r="C190" i="5"/>
  <c r="H12" i="2097" l="1"/>
  <c r="C13" i="2097"/>
  <c r="C17" i="2097" s="1"/>
  <c r="C19" i="2097" l="1"/>
</calcChain>
</file>

<file path=xl/comments1.xml><?xml version="1.0" encoding="utf-8"?>
<comments xmlns="http://schemas.openxmlformats.org/spreadsheetml/2006/main">
  <authors>
    <author>kkh</author>
    <author>evl-hko</author>
  </authors>
  <commentList>
    <comment ref="D78" authorId="0" shapeId="0">
      <text>
        <r>
          <rPr>
            <b/>
            <sz val="9"/>
            <color indexed="81"/>
            <rFont val="Tahoma"/>
            <family val="2"/>
          </rPr>
          <t>kkh:</t>
        </r>
        <r>
          <rPr>
            <sz val="9"/>
            <color indexed="81"/>
            <rFont val="Tahoma"/>
            <family val="2"/>
          </rPr>
          <t xml:space="preserve">
431100-432999, 433500-434999, 435400-435499, 435600-436199, 436500-436999, 437200-437299, 437500-437599, 437700-438499,         
438600-438999, 439100-439299, 439400-439999, 440100-442099, 443000-447399, 447500-447599         
</t>
        </r>
      </text>
    </comment>
    <comment ref="D99" authorId="0" shapeId="0">
      <text>
        <r>
          <rPr>
            <b/>
            <sz val="9"/>
            <color indexed="81"/>
            <rFont val="Tahoma"/>
            <family val="2"/>
          </rPr>
          <t xml:space="preserve">kkh: </t>
        </r>
        <r>
          <rPr>
            <sz val="9"/>
            <color indexed="81"/>
            <rFont val="Tahoma"/>
            <family val="2"/>
          </rPr>
          <t xml:space="preserve">491100-491199, 491500-493999, 494500-496499, 497000-497999
</t>
        </r>
      </text>
    </comment>
    <comment ref="D120" authorId="0" shapeId="0">
      <text>
        <r>
          <rPr>
            <b/>
            <sz val="9"/>
            <color indexed="81"/>
            <rFont val="Tahoma"/>
            <family val="2"/>
          </rPr>
          <t>kkh:</t>
        </r>
        <r>
          <rPr>
            <sz val="9"/>
            <color indexed="81"/>
            <rFont val="Tahoma"/>
            <family val="2"/>
          </rPr>
          <t xml:space="preserve">
Korkotuotot antolainoista, verotilitysten korot ja korotukset, viivästyskorkotuotot, 
muut korkotuotot</t>
        </r>
      </text>
    </comment>
    <comment ref="D121" authorId="0" shapeId="0">
      <text>
        <r>
          <rPr>
            <b/>
            <sz val="9"/>
            <color indexed="81"/>
            <rFont val="Tahoma"/>
            <family val="2"/>
          </rPr>
          <t>kkh:</t>
        </r>
        <r>
          <rPr>
            <sz val="9"/>
            <color indexed="81"/>
            <rFont val="Tahoma"/>
            <family val="2"/>
          </rPr>
          <t xml:space="preserve">
Korkotuotot talletuksista ja rahamarkkinasijoituksista, korkotuotot joukkovelkalainoista, tuotto-osuudet korkorahastoista.</t>
        </r>
      </text>
    </comment>
    <comment ref="D124" authorId="0" shapeId="0">
      <text>
        <r>
          <rPr>
            <b/>
            <sz val="9"/>
            <color indexed="81"/>
            <rFont val="Tahoma"/>
            <family val="2"/>
          </rPr>
          <t xml:space="preserve">kkh:
Sijoituskiinteistöjen ja -huoneistojen tuotot
</t>
        </r>
        <r>
          <rPr>
            <sz val="9"/>
            <color indexed="81"/>
            <rFont val="Tahoma"/>
            <family val="2"/>
          </rPr>
          <t>604000 Vuokratuotot
604090 Asuinhuoneistojen vuokratuotot
604100 Toimisto- ja liikehuoneistojen vuokratuotot
604200 Maa- ja vesialueiden vuokrat
60430 Metsätalouden tuotot
604500 Muut tuotot</t>
        </r>
        <r>
          <rPr>
            <b/>
            <sz val="9"/>
            <color indexed="81"/>
            <rFont val="Tahoma"/>
            <family val="2"/>
          </rPr>
          <t xml:space="preserve">
</t>
        </r>
        <r>
          <rPr>
            <sz val="9"/>
            <color indexed="81"/>
            <rFont val="Tahoma"/>
            <family val="2"/>
          </rPr>
          <t>606200 Palkkionpalautukset, 
607000 Muut rahtoitustuotot</t>
        </r>
      </text>
    </comment>
    <comment ref="D125" authorId="0" shapeId="0">
      <text>
        <r>
          <rPr>
            <b/>
            <sz val="9"/>
            <color indexed="81"/>
            <rFont val="Tahoma"/>
            <family val="2"/>
          </rPr>
          <t>kkh:</t>
        </r>
        <r>
          <rPr>
            <sz val="9"/>
            <color indexed="81"/>
            <rFont val="Tahoma"/>
            <family val="2"/>
          </rPr>
          <t xml:space="preserve">
Sijoitusarvopapereiden myyntivoitot, myyntivoitot osakkeista, myyntivoitot jvk:ista, 
myyntivoitot optioista ja termiineistä, myyntivoitot yhdistelmärahastoista, valuuttakurssivoitot. </t>
        </r>
      </text>
    </comment>
    <comment ref="C131" authorId="1" shapeId="0">
      <text>
        <r>
          <rPr>
            <b/>
            <sz val="8"/>
            <color indexed="81"/>
            <rFont val="Tahoma"/>
            <family val="2"/>
          </rPr>
          <t>evl-hko:</t>
        </r>
        <r>
          <rPr>
            <sz val="8"/>
            <color indexed="81"/>
            <rFont val="Tahoma"/>
            <family val="2"/>
          </rPr>
          <t xml:space="preserve">
Korkokulut / Muut korkokulut. Tässä kohdassa ilmoitetaan varsinaisten korkokulujen lisäksi  myös muihin rahoituskuluihin kuuluvat verotilityskorot ja -korotukset sekä viivästyskorot (tilit 6220 ja 6230). </t>
        </r>
      </text>
    </comment>
    <comment ref="D131" authorId="0" shapeId="0">
      <text>
        <r>
          <rPr>
            <b/>
            <sz val="9"/>
            <color indexed="81"/>
            <rFont val="Tahoma"/>
            <family val="2"/>
          </rPr>
          <t>kkh:</t>
        </r>
        <r>
          <rPr>
            <sz val="9"/>
            <color indexed="81"/>
            <rFont val="Tahoma"/>
            <family val="2"/>
          </rPr>
          <t xml:space="preserve">
Verotilityskorot ja-korotukset, Viivästyskorkokulut, Muut korkokulut</t>
        </r>
      </text>
    </comment>
    <comment ref="D135" authorId="0" shapeId="0">
      <text>
        <r>
          <rPr>
            <b/>
            <sz val="9"/>
            <color indexed="81"/>
            <rFont val="Tahoma"/>
            <family val="2"/>
          </rPr>
          <t>kkh:
Tilit 615000-615400 + 625100-626000</t>
        </r>
        <r>
          <rPr>
            <sz val="9"/>
            <color indexed="81"/>
            <rFont val="Tahoma"/>
            <family val="2"/>
          </rPr>
          <t xml:space="preserve">
Sijoituskiinteistöjen ja - huoneistojen kulut,
Takaus- ja luottovarausprovisiot
Sijoitusarvopapereiden myyntitappiot
Myyntitappiot osakkeista
Myyntitappiot jvk:sta
Myyntitappiot yhdistelmärahastoista
Myyntitappiot optioista ja termiineistä
Osinkoverot
Omaisuudenhoitopalvelut
Muut rahoituskulut</t>
        </r>
      </text>
    </comment>
    <comment ref="A169" authorId="1" shapeId="0">
      <text>
        <r>
          <rPr>
            <b/>
            <sz val="8"/>
            <color indexed="81"/>
            <rFont val="Tahoma"/>
            <family val="2"/>
          </rPr>
          <t>evl-hko:</t>
        </r>
        <r>
          <rPr>
            <sz val="8"/>
            <color indexed="81"/>
            <rFont val="Tahoma"/>
            <family val="2"/>
          </rPr>
          <t xml:space="preserve">
Omana erillisenä kirjanpitona hoidetut rahastot eivät lisää eivätkä vähennä seurakunnan tuloslaskelmassa tilikauden tulosta. Tuottojen ja kulujen erotus merkitään siirroksi rahaston taseen lisäykseksi tai vähennykseksi. </t>
        </r>
      </text>
    </comment>
    <comment ref="C190" authorId="1" shapeId="0">
      <text>
        <r>
          <rPr>
            <b/>
            <sz val="9"/>
            <color indexed="81"/>
            <rFont val="Tahoma"/>
            <family val="2"/>
          </rPr>
          <t>evl-hko:</t>
        </r>
        <r>
          <rPr>
            <sz val="9"/>
            <color indexed="81"/>
            <rFont val="Tahoma"/>
            <family val="2"/>
          </rPr>
          <t xml:space="preserve">
rahoitusarvopaperi + rahat ja pankkisaamiset</t>
        </r>
      </text>
    </comment>
    <comment ref="C192" authorId="1" shapeId="0">
      <text>
        <r>
          <rPr>
            <b/>
            <sz val="9"/>
            <color indexed="81"/>
            <rFont val="Tahoma"/>
            <family val="2"/>
          </rPr>
          <t>evl-hko:</t>
        </r>
        <r>
          <rPr>
            <sz val="9"/>
            <color indexed="81"/>
            <rFont val="Tahoma"/>
            <family val="2"/>
          </rPr>
          <t xml:space="preserve">
toimintakulut +- valmistevarastojen muutos + verotuskust + kkr_maksut+ rahoituskulut+ kaytom_inv+antolain_lis + pitkalaina_vah</t>
        </r>
      </text>
    </comment>
  </commentList>
</comments>
</file>

<file path=xl/comments2.xml><?xml version="1.0" encoding="utf-8"?>
<comments xmlns="http://schemas.openxmlformats.org/spreadsheetml/2006/main">
  <authors>
    <author>evl-hko</author>
    <author>kkh</author>
  </authors>
  <commentList>
    <comment ref="D3" authorId="0" shapeId="0">
      <text>
        <r>
          <rPr>
            <b/>
            <sz val="8"/>
            <color indexed="81"/>
            <rFont val="Tahoma"/>
            <family val="2"/>
          </rPr>
          <t xml:space="preserve">evl-hko:
</t>
        </r>
        <r>
          <rPr>
            <b/>
            <sz val="8"/>
            <color indexed="81"/>
            <rFont val="Tahoma"/>
            <family val="2"/>
          </rPr>
          <t xml:space="preserve">KUSTANNUSTEN KOHDENTAMINEN SEURAKUNNISSA JA SEURAKUNTAYHTYMISSÄ
</t>
        </r>
        <r>
          <rPr>
            <sz val="8"/>
            <color indexed="81"/>
            <rFont val="Tahoma"/>
            <family val="2"/>
          </rPr>
          <t xml:space="preserve">Pääluokasta hallinto vyörytetään kaikki nettokustannukset lukuun ottamatta tehtäväalueen kirkonkirjojen pito kustannuksia. Hallinnon vyörytettäviin nettokustannuksiin lasketaan mukaan  verotuskulut ja keskusrahastomaksut. Tehtäväalueiden hallintoelimet, talous- ja hen-kilöstöhallinto sekä kirkkoherranvirasto ja muu yleishallinto nettokustannukset sekä verotuskulut ja keskusrahastomaksut vyörytetään
- pääluokkien seurakunnallinen toiminta ja hautaustoimi tehtäväalueille
- pääluokan kiinteistötoimi tehtäväalueille asuinkiinteistöt ja -osakkeet, maa- ja metsätalous sekä sijoituskiinteistöille ja -osakkeille.
Vyörytyskulut jaetaan perustehtävien lisäksi kiinteistötoimen sijoitusluonteisille tehtäväalueille. Perusteluna tälle on se, että tehtäväalueiden asuinkiinteistöt ja -osakkeet, maa- ja metsätalous sekä sijoituskiinteistöjen ja -osakkeiden kustannuksia ei jaeta perustehtävien kesken, vaan ne jätetään 5. pääluokkaan sellaisenaan.  
</t>
        </r>
      </text>
    </comment>
    <comment ref="J3" authorId="0" shapeId="0">
      <text>
        <r>
          <rPr>
            <b/>
            <sz val="8"/>
            <color indexed="81"/>
            <rFont val="Tahoma"/>
            <family val="2"/>
          </rPr>
          <t>evl-hko:</t>
        </r>
        <r>
          <rPr>
            <sz val="8"/>
            <color indexed="81"/>
            <rFont val="Tahoma"/>
            <family val="2"/>
          </rPr>
          <t xml:space="preserve">
Pääluokasta hallinto vyörytetään kaikki nettokustannukset lukuun ottamatta tehtäväalueen kirkonkirjojenpito kustannuksia. Hallinnon vyörytettäviin nettokustannuksiin lasketaan mukaan  verotuskulut ja keskusrahastomaksut. Tehtäväalueiden hallintoelimet, talous- ja henkilöstöhallinto sekä kirkkoherranvirasto ja muu yleishallinto nettokustannukset sekä verotuskulut ja keskusrahastomaksut vyörytetään:
- pääluokkien seurakunnallinen toiminta ja hautaustoimi tehtäväalueille
- pääluokan kiinteistötoimi tehtäväalueille asuinkiinteistöt ja -osakkeet, maa- ja metsätalous sekä sijoituskiinteistöille ja -osakkeille.
</t>
        </r>
      </text>
    </comment>
    <comment ref="E11" authorId="0" shapeId="0">
      <text>
        <r>
          <rPr>
            <b/>
            <sz val="9"/>
            <color indexed="81"/>
            <rFont val="Tahoma"/>
            <family val="2"/>
          </rPr>
          <t>evl-hko:</t>
        </r>
        <r>
          <rPr>
            <sz val="9"/>
            <color indexed="81"/>
            <rFont val="Tahoma"/>
            <family val="2"/>
          </rPr>
          <t xml:space="preserve">
Hallinnon nettokulut</t>
        </r>
      </text>
    </comment>
    <comment ref="F11" authorId="0" shapeId="0">
      <text>
        <r>
          <rPr>
            <b/>
            <sz val="9"/>
            <color indexed="81"/>
            <rFont val="Tahoma"/>
            <family val="2"/>
          </rPr>
          <t>evl-hko:</t>
        </r>
        <r>
          <rPr>
            <sz val="9"/>
            <color indexed="81"/>
            <rFont val="Tahoma"/>
            <family val="2"/>
          </rPr>
          <t xml:space="preserve">
Hallinnon toimintakulujen osuus pääluokkien 1-5 loppusummasta</t>
        </r>
      </text>
    </comment>
    <comment ref="D34" authorId="0" shapeId="0">
      <text>
        <r>
          <rPr>
            <b/>
            <sz val="8"/>
            <color indexed="81"/>
            <rFont val="Tahoma"/>
            <family val="2"/>
          </rPr>
          <t>evl-hko:</t>
        </r>
        <r>
          <rPr>
            <sz val="8"/>
            <color indexed="81"/>
            <rFont val="Tahoma"/>
            <family val="2"/>
          </rPr>
          <t xml:space="preserve">
Tähän kirjataan koululaisten ja opiskelijoiden kanssa tehdyn työn tuotot ja kulut. Tällaista toimintaa ovat mm. päivänavaukset, kouluvierailut, leirikoulutoiminta ja kerhotoiminta yhteistyössä koulun kanssa. Oppilaitostyö tarkoittaa toisen asteen oppilaitoksissa, ammattikorkeakouluissa tai yliopistoissa tehtyä työtä.</t>
        </r>
      </text>
    </comment>
    <comment ref="J37" authorId="0" shapeId="0">
      <text>
        <r>
          <rPr>
            <b/>
            <sz val="8"/>
            <color indexed="81"/>
            <rFont val="Tahoma"/>
            <family val="2"/>
          </rPr>
          <t>evl-hko:</t>
        </r>
        <r>
          <rPr>
            <sz val="8"/>
            <color indexed="81"/>
            <rFont val="Tahoma"/>
            <family val="2"/>
          </rPr>
          <t xml:space="preserve">
Pääluokasta hallinto vyörytetään kaikki nettokustannukset lukuun ottamatta tehtäväalueen kirkonkirjojenpito kustannuksia. Hallinnon vyörytettäviin nettokustannuksiin lasketaan mukaan  verotuskulut ja keskusrahastomaksut. Tehtäväalueiden hallintoelimet, talous- ja henkilöstöhallinto sekä kirkkoherranvirasto ja muu yleishallinto nettokustannukset sekä verotuskulut ja keskusrahastomaksut vyörytetään:
- pääluokkien seurakunnallinen toiminta ja hautaustoimi tehtäväalueille
- pääluokan kiinteistötoimi tehtäväalueille asuinkiinteistöt ja -osakkeet, maa- ja metsätalous sekä sijoituskiinteistöille ja -osakkeille.
</t>
        </r>
      </text>
    </comment>
    <comment ref="D48" authorId="0" shapeId="0">
      <text>
        <r>
          <rPr>
            <b/>
            <sz val="8"/>
            <color indexed="81"/>
            <rFont val="Tahoma"/>
            <family val="2"/>
          </rPr>
          <t>evl-hko:</t>
        </r>
        <r>
          <rPr>
            <sz val="8"/>
            <color indexed="81"/>
            <rFont val="Tahoma"/>
            <family val="2"/>
          </rPr>
          <t xml:space="preserve">
Tähän kirjataan kansainvälisestä diakoniasta aiheutuvat tuotot ja kulut sekä Merimieskirkolle annetut avustukset. Tälle tehtäväalueelle kirjataan mm. ulkomaille kohdistuva ystävyysseurakuntatoiminta sekä Kirkon Ulkomaanavulle (KUA) myönnetyt avustukset.</t>
        </r>
      </text>
    </comment>
    <comment ref="E51" authorId="1" shapeId="0">
      <text>
        <r>
          <rPr>
            <b/>
            <sz val="9"/>
            <color indexed="81"/>
            <rFont val="Tahoma"/>
            <family val="2"/>
          </rPr>
          <t>kkh:</t>
        </r>
        <r>
          <rPr>
            <sz val="9"/>
            <color indexed="81"/>
            <rFont val="Tahoma"/>
            <family val="2"/>
          </rPr>
          <t xml:space="preserve">
nettokulut</t>
        </r>
      </text>
    </comment>
    <comment ref="F51" authorId="0" shapeId="0">
      <text>
        <r>
          <rPr>
            <b/>
            <sz val="9"/>
            <color indexed="81"/>
            <rFont val="Tahoma"/>
            <family val="2"/>
          </rPr>
          <t>evl-hko:</t>
        </r>
        <r>
          <rPr>
            <sz val="9"/>
            <color indexed="81"/>
            <rFont val="Tahoma"/>
            <family val="2"/>
          </rPr>
          <t xml:space="preserve">
Pääluokan 
2 ja 3  toimintakulut % pääluokkien 1-5 loppusummasta </t>
        </r>
      </text>
    </comment>
    <comment ref="E58" authorId="0" shapeId="0">
      <text>
        <r>
          <rPr>
            <b/>
            <sz val="9"/>
            <color indexed="81"/>
            <rFont val="Tahoma"/>
            <family val="2"/>
          </rPr>
          <t>evl-hko:</t>
        </r>
        <r>
          <rPr>
            <sz val="9"/>
            <color indexed="81"/>
            <rFont val="Tahoma"/>
            <family val="2"/>
          </rPr>
          <t xml:space="preserve">
Tässä mukana sekä seurakunnan kirjanpidon yhteydessä hoidettujen rahastojen tuotot yhteensä sekä omina taseyksikköinä hoidettujen haudanhoitosopimusten tuotot yhteensä. Kuluissa vastaavalla tavalla.</t>
        </r>
      </text>
    </comment>
    <comment ref="D60" authorId="0" shapeId="0">
      <text>
        <r>
          <rPr>
            <b/>
            <sz val="8"/>
            <color indexed="81"/>
            <rFont val="Tahoma"/>
            <family val="2"/>
          </rPr>
          <t xml:space="preserve">evl-hko:
KUSTANNUSTEN KOHDENTAMINEN SEURAKUNNISSA JA SEURAKUNTAYHTYMISSÄ
</t>
        </r>
        <r>
          <rPr>
            <sz val="8"/>
            <color indexed="81"/>
            <rFont val="Tahoma"/>
            <family val="2"/>
          </rPr>
          <t xml:space="preserve">
Kiinteistöjen kaikki nettokustannukset (sisältää toimintakatteen, poistot, sisäiset korkokulut ja mahdolliset kiinteistötoimen hallinnon vyörytyskulut) jaetaan sisäisinä vuokrakuluina tilojen käytön mukaisessa suhteessa pääluokkien hallinto, seurakunnallinen toiminta ja hautaustoimi tehtäväalueille. Toinen vaihtoehto on se, että kaikki hautaustoimen kiinteistökulut kirjataan suo-raan tehtäväalueelle hautausmaakiinteistöt. Tehtäväalueiden maa- ja metsätalous sekä asuin-kiinteistöt ja -osakkeet kustannuksia ei kuitenkaan kohdenneta, vaan ne jätetään pääluokan kiin-teistötoimi kuluiksi (ja tuotot vastaavasti tuotoiksi) sellaisenaan. Samoin sijoitusmielessä han-kittujen ja ulkopuolisille vuokrattujen kiinteistöjen taikka kiinteistöosakkeiden kulut (ja tuotot) jätetään pääluokan kiinteistötoimi kuluiksi (ja tuotot vastaavasti tuotoiksi) 5. pääluokkaan sellai-senaan.
</t>
        </r>
      </text>
    </comment>
    <comment ref="D72" authorId="0" shapeId="0">
      <text>
        <r>
          <rPr>
            <b/>
            <sz val="8"/>
            <color indexed="81"/>
            <rFont val="Tahoma"/>
            <family val="2"/>
          </rPr>
          <t>evl-hko:</t>
        </r>
        <r>
          <rPr>
            <sz val="8"/>
            <color indexed="81"/>
            <rFont val="Tahoma"/>
            <family val="2"/>
          </rPr>
          <t xml:space="preserve">
Tälle tehtäväalueelle kirjataan tuotot ja kulut, jotka liittyvät seurakunnan omaan keittiötoimintaan esim. seurakuntatalolla tai leirikeskuksessa. Tälle tehtäväalueel-le kirjataan keittiöhenkilökunnan palkat, elintarvike- yms. kulut, keittiökoneiden ja -laitteiden kulut sekä keittiötoimen tuotot esim. pitopalvelusta. Tälle tehtäväalueelle kirjataan myös keittiö- ja tarjoilutilojen osuus kiinteistön sisäisistä vuok-rakuluista sekä keittiötoimintaan liittyvät poistot ja sisäiset korkokulut. Keittiö-toiminnan välittömät ja välilliset kulut jaetaan tai laskutetaan käyttäjien kesken sisäisinä palvelukuluina. Mikäli seurakunnan oma keittiötoiminta on hyvin pientä, seurakunta voi olennaisuuden periaatetta noudattaen kirjata sen tuotot ja kulut ao. kiinteistölle.</t>
        </r>
      </text>
    </comment>
  </commentList>
</comments>
</file>

<file path=xl/sharedStrings.xml><?xml version="1.0" encoding="utf-8"?>
<sst xmlns="http://schemas.openxmlformats.org/spreadsheetml/2006/main" count="1280" uniqueCount="1101">
  <si>
    <t>B TOIMINTAKULUT</t>
  </si>
  <si>
    <t>1. HENKILÖSTÖ-</t>
  </si>
  <si>
    <t>KULUT</t>
  </si>
  <si>
    <t>2. PALVELUJEN</t>
  </si>
  <si>
    <t>OSTOT</t>
  </si>
  <si>
    <t>VIKKEET JA TA-</t>
  </si>
  <si>
    <t>VARAT</t>
  </si>
  <si>
    <t>AVUSTUKSET</t>
  </si>
  <si>
    <t>1. VERO-</t>
  </si>
  <si>
    <t>TULOT</t>
  </si>
  <si>
    <t>4. TOIMINTA-</t>
  </si>
  <si>
    <t>KIRKON KES-</t>
  </si>
  <si>
    <t>KUSRAHASTOLTA</t>
  </si>
  <si>
    <t>5. RAHOITUS-</t>
  </si>
  <si>
    <t xml:space="preserve">   VUOSIKATE</t>
  </si>
  <si>
    <t xml:space="preserve">                                                                                 </t>
  </si>
  <si>
    <t xml:space="preserve">6. POISTOT </t>
  </si>
  <si>
    <t xml:space="preserve">7. SATUNNAISET </t>
  </si>
  <si>
    <t xml:space="preserve">  TILIKAUDEN TULOS</t>
  </si>
  <si>
    <t xml:space="preserve">Kerrosala </t>
  </si>
  <si>
    <t>1. HALLINTO</t>
  </si>
  <si>
    <t>Hallintoelimet</t>
  </si>
  <si>
    <t>Talous- ja henkilöstöhallinto</t>
  </si>
  <si>
    <t>Kirkonkirjojenpito</t>
  </si>
  <si>
    <t>Jumalanpalveluselämä</t>
  </si>
  <si>
    <t xml:space="preserve">01    </t>
  </si>
  <si>
    <t xml:space="preserve">02    </t>
  </si>
  <si>
    <t xml:space="preserve">03    </t>
  </si>
  <si>
    <t>Muut kirkolliset toimitukset</t>
  </si>
  <si>
    <t>Sielunhoito</t>
  </si>
  <si>
    <t>Aikuistyö</t>
  </si>
  <si>
    <t xml:space="preserve">00    Yleinen seurakuntatyö </t>
  </si>
  <si>
    <t>Päiväkerho</t>
  </si>
  <si>
    <t>Varhaisnuorisotyö</t>
  </si>
  <si>
    <t>Partio</t>
  </si>
  <si>
    <t>Pyhäkoulu</t>
  </si>
  <si>
    <t>Rippikoulu</t>
  </si>
  <si>
    <t>Nuorisotyö</t>
  </si>
  <si>
    <t>Erityisnuorisotyö</t>
  </si>
  <si>
    <t>Perhekerhotyö</t>
  </si>
  <si>
    <t xml:space="preserve">41    </t>
  </si>
  <si>
    <t xml:space="preserve">103, 105    </t>
  </si>
  <si>
    <t>Musiikki</t>
  </si>
  <si>
    <t>Tiedotus ja viestintä</t>
  </si>
  <si>
    <t>Diakonia</t>
  </si>
  <si>
    <t xml:space="preserve">51    </t>
  </si>
  <si>
    <t xml:space="preserve">52    </t>
  </si>
  <si>
    <t>Perheneuvonta</t>
  </si>
  <si>
    <t>Sairaalasielunhoito</t>
  </si>
  <si>
    <t xml:space="preserve">54    </t>
  </si>
  <si>
    <t>Palveleva puhelin</t>
  </si>
  <si>
    <t>Yhteiskunnallinen työ</t>
  </si>
  <si>
    <t>Muu palvelu</t>
  </si>
  <si>
    <t xml:space="preserve">60    </t>
  </si>
  <si>
    <t>Lähetys</t>
  </si>
  <si>
    <t xml:space="preserve">70    </t>
  </si>
  <si>
    <t xml:space="preserve">90    </t>
  </si>
  <si>
    <t>Muu seurakuntatyö</t>
  </si>
  <si>
    <t>Hautausmaahallinto</t>
  </si>
  <si>
    <t>Hautausmaakiinteistöt</t>
  </si>
  <si>
    <t xml:space="preserve">401-402    </t>
  </si>
  <si>
    <t xml:space="preserve">403    </t>
  </si>
  <si>
    <t xml:space="preserve">404    </t>
  </si>
  <si>
    <t>Varsinainen hautaustoimi</t>
  </si>
  <si>
    <t xml:space="preserve">501    </t>
  </si>
  <si>
    <t>Kiinteistöhallinto</t>
  </si>
  <si>
    <t xml:space="preserve">502    </t>
  </si>
  <si>
    <t>Seurakuntatalot</t>
  </si>
  <si>
    <t>Asuinkiinteistöt ja -osakkeet</t>
  </si>
  <si>
    <t>Leiri- ja kurssikeskukset</t>
  </si>
  <si>
    <t>Muut rakennukset</t>
  </si>
  <si>
    <t>Muu kiinteistötoimi</t>
  </si>
  <si>
    <t>Korvaukset muilta seurakunnilta</t>
  </si>
  <si>
    <t>Haudan lunastusmaksut</t>
  </si>
  <si>
    <t>Tuhkausmaksut</t>
  </si>
  <si>
    <t>Muut maksut ja korvaukset</t>
  </si>
  <si>
    <t xml:space="preserve">3150-3169    </t>
  </si>
  <si>
    <t xml:space="preserve">3170-3209    </t>
  </si>
  <si>
    <t xml:space="preserve">3210             </t>
  </si>
  <si>
    <t xml:space="preserve">3211-3212    </t>
  </si>
  <si>
    <t xml:space="preserve">3213             </t>
  </si>
  <si>
    <t xml:space="preserve">3240-3299    </t>
  </si>
  <si>
    <t>Yhteensä (3150-3299)</t>
  </si>
  <si>
    <t>Asuinhuoneistojen vuokrat</t>
  </si>
  <si>
    <t>Toimisto- ja liikehuoneistojen vuokrat</t>
  </si>
  <si>
    <t>Maa- ja vesialueiden vuokrat</t>
  </si>
  <si>
    <t>Muut vuokratuotot</t>
  </si>
  <si>
    <t xml:space="preserve">3300-3399   </t>
  </si>
  <si>
    <t xml:space="preserve">3400-3469    </t>
  </si>
  <si>
    <t xml:space="preserve">3470-3529    </t>
  </si>
  <si>
    <t xml:space="preserve">3530-3569    </t>
  </si>
  <si>
    <t xml:space="preserve">3570-3599    </t>
  </si>
  <si>
    <t>Yhteensä (3300-3599)</t>
  </si>
  <si>
    <t>Muut metsätalouden tuotot</t>
  </si>
  <si>
    <t xml:space="preserve">3600-3609    </t>
  </si>
  <si>
    <t xml:space="preserve">3610-3619    </t>
  </si>
  <si>
    <t>Yhteensä (3600-3619)</t>
  </si>
  <si>
    <t>Yhteensä (3620-3699)</t>
  </si>
  <si>
    <t>EU-tuki</t>
  </si>
  <si>
    <t>Työllistämistuki</t>
  </si>
  <si>
    <t>Muut tuet ja avustukset</t>
  </si>
  <si>
    <t xml:space="preserve">3700-3719    </t>
  </si>
  <si>
    <t>Yhteensä (3700-3799)</t>
  </si>
  <si>
    <t>Tunti- ja urakkapalkat</t>
  </si>
  <si>
    <t>Jaksotetut palkat</t>
  </si>
  <si>
    <t>Aktivoidut palkat</t>
  </si>
  <si>
    <t xml:space="preserve">4070-4074    </t>
  </si>
  <si>
    <t xml:space="preserve">4098             </t>
  </si>
  <si>
    <t xml:space="preserve">4099             </t>
  </si>
  <si>
    <t>Yhteensä (4000-4099)</t>
  </si>
  <si>
    <t>Sosiaalivakuutusmaksut</t>
  </si>
  <si>
    <t xml:space="preserve">4120             </t>
  </si>
  <si>
    <t>Muut henkilöstökulut</t>
  </si>
  <si>
    <t xml:space="preserve">4200-4299    </t>
  </si>
  <si>
    <t xml:space="preserve">Henkilöstökulut yhteensä (4000-4299) </t>
  </si>
  <si>
    <t>Atk-palvelukset</t>
  </si>
  <si>
    <t>Rakennusten rakentamis- ja kunnossapitopalvelut</t>
  </si>
  <si>
    <t>Koulutuspalvelut henkilökunnalle</t>
  </si>
  <si>
    <t>Työterveyshuolto</t>
  </si>
  <si>
    <t xml:space="preserve">4300-4309    </t>
  </si>
  <si>
    <t xml:space="preserve">4330-4339    </t>
  </si>
  <si>
    <t xml:space="preserve">4350-4354    </t>
  </si>
  <si>
    <t xml:space="preserve">4390             </t>
  </si>
  <si>
    <t>Lähetystyö</t>
  </si>
  <si>
    <t>Merimieskirkko</t>
  </si>
  <si>
    <t>Kirkon ulkomaanapu</t>
  </si>
  <si>
    <t>Diakonia-avustukset</t>
  </si>
  <si>
    <t>Muut avustukset</t>
  </si>
  <si>
    <t xml:space="preserve">4800-4809    </t>
  </si>
  <si>
    <t xml:space="preserve">4810-4819    </t>
  </si>
  <si>
    <t xml:space="preserve">4820-4829    </t>
  </si>
  <si>
    <t xml:space="preserve">4830-4849    </t>
  </si>
  <si>
    <t xml:space="preserve">4850-4899    </t>
  </si>
  <si>
    <t>Yhteensä (4800-4899)</t>
  </si>
  <si>
    <t xml:space="preserve">Arvonlisävero kiinteistöhallintapalveluista </t>
  </si>
  <si>
    <t>Kunnallisvero</t>
  </si>
  <si>
    <t>Kiinteistövero</t>
  </si>
  <si>
    <t>Metsänhoitomaksu</t>
  </si>
  <si>
    <t>Muut kulut</t>
  </si>
  <si>
    <t xml:space="preserve">4900-4909    </t>
  </si>
  <si>
    <t xml:space="preserve">4910             </t>
  </si>
  <si>
    <t xml:space="preserve">4911             </t>
  </si>
  <si>
    <t xml:space="preserve">4912             </t>
  </si>
  <si>
    <t>Yhteensä (4900-4999)</t>
  </si>
  <si>
    <t>Osuus yhteisöveron tuotosta</t>
  </si>
  <si>
    <t>Verotulojen täydennysavustus</t>
  </si>
  <si>
    <t>Korkotuotot sijoituksista ja talletuksista</t>
  </si>
  <si>
    <t>Sijoitusarvopapereiden myyntivoitot</t>
  </si>
  <si>
    <t>Muut rahoitustuotot</t>
  </si>
  <si>
    <t>Korkokulut lainoista</t>
  </si>
  <si>
    <t>Muut rahoituskulut</t>
  </si>
  <si>
    <t xml:space="preserve">5000-5099    </t>
  </si>
  <si>
    <t xml:space="preserve">5100-5199    </t>
  </si>
  <si>
    <t xml:space="preserve">Yhteensä (5000-5199)                                                                        </t>
  </si>
  <si>
    <t xml:space="preserve">Yhteensä (5200-5299)                                                                       </t>
  </si>
  <si>
    <t xml:space="preserve">Yhteensä (5300-5399)                                                                       </t>
  </si>
  <si>
    <t xml:space="preserve">5400-5409    </t>
  </si>
  <si>
    <t xml:space="preserve">6010-6019    </t>
  </si>
  <si>
    <t>Korkotuotot</t>
  </si>
  <si>
    <t>Korkokulut</t>
  </si>
  <si>
    <t xml:space="preserve">Poistot muista pitkävaikutteisista menoista </t>
  </si>
  <si>
    <t>Poistot rakennuksista</t>
  </si>
  <si>
    <t>Poistot kiinteistä rakenteista ja laitteista</t>
  </si>
  <si>
    <t>Poistot koneista ja kalustosta</t>
  </si>
  <si>
    <t xml:space="preserve">11.    </t>
  </si>
  <si>
    <t xml:space="preserve">12.    </t>
  </si>
  <si>
    <t xml:space="preserve">13.    </t>
  </si>
  <si>
    <t>14.</t>
  </si>
  <si>
    <t>15.</t>
  </si>
  <si>
    <t>16.</t>
  </si>
  <si>
    <t>21.</t>
  </si>
  <si>
    <t>22.</t>
  </si>
  <si>
    <t>23.</t>
  </si>
  <si>
    <t>24.</t>
  </si>
  <si>
    <t>25.</t>
  </si>
  <si>
    <t>26.</t>
  </si>
  <si>
    <t>27.</t>
  </si>
  <si>
    <t>28.</t>
  </si>
  <si>
    <t>29.</t>
  </si>
  <si>
    <t>30.</t>
  </si>
  <si>
    <t>31.</t>
  </si>
  <si>
    <t>Poistot muista aineellisista hyödykkeistä</t>
  </si>
  <si>
    <t>Muut kertaluonteiset poistot</t>
  </si>
  <si>
    <t>Muut satunnaiset tuotot</t>
  </si>
  <si>
    <t>Muut satunnaiset kulut</t>
  </si>
  <si>
    <t xml:space="preserve">6400-6419    </t>
  </si>
  <si>
    <t xml:space="preserve">6420-6429    </t>
  </si>
  <si>
    <t>Ennakkomaksut</t>
  </si>
  <si>
    <t>Maa- ja vesialueet</t>
  </si>
  <si>
    <t>Hautausmaiden maa- ja vesialueet</t>
  </si>
  <si>
    <t>Siunauskappelit</t>
  </si>
  <si>
    <t>Asuinrakennukset</t>
  </si>
  <si>
    <t>Hallinto- ja laitosrakennukset</t>
  </si>
  <si>
    <t>Maa- ja vesirakenteet</t>
  </si>
  <si>
    <t>Urut</t>
  </si>
  <si>
    <t>Muut kiinteät rakenteet ja laitteet</t>
  </si>
  <si>
    <t>Kuljetusvälineet</t>
  </si>
  <si>
    <t>Atk-laitteisto</t>
  </si>
  <si>
    <t>Muut koneet ja kalusto</t>
  </si>
  <si>
    <t>Aineettomat oikeudet</t>
  </si>
  <si>
    <t>Aineettomat hyödykkeet yhteensä (1000-1029)</t>
  </si>
  <si>
    <t xml:space="preserve">1070-1074    </t>
  </si>
  <si>
    <t xml:space="preserve">1075-1079    </t>
  </si>
  <si>
    <t>Rakennukset</t>
  </si>
  <si>
    <t xml:space="preserve">1110-1129    </t>
  </si>
  <si>
    <t xml:space="preserve">1140-1149    </t>
  </si>
  <si>
    <t xml:space="preserve">1150-1159    </t>
  </si>
  <si>
    <t xml:space="preserve">1160-1169    </t>
  </si>
  <si>
    <t xml:space="preserve">1170-1179    </t>
  </si>
  <si>
    <t xml:space="preserve">1180-1199    </t>
  </si>
  <si>
    <t xml:space="preserve">Yhteensä (1080-1199) </t>
  </si>
  <si>
    <t>Kiinteät rakenteet ja laitteet</t>
  </si>
  <si>
    <t xml:space="preserve">1200-1209    </t>
  </si>
  <si>
    <t xml:space="preserve">1210-1219    </t>
  </si>
  <si>
    <t xml:space="preserve">1220-1229    </t>
  </si>
  <si>
    <t>Yhteensä (1200-1229)</t>
  </si>
  <si>
    <t>Koneet ja kalusto</t>
  </si>
  <si>
    <t xml:space="preserve">1230-1244    </t>
  </si>
  <si>
    <t xml:space="preserve">1245-1249    </t>
  </si>
  <si>
    <t xml:space="preserve">1250-1259     </t>
  </si>
  <si>
    <t xml:space="preserve">Yhteensä (1230-1259) </t>
  </si>
  <si>
    <t>Luonnonvarat</t>
  </si>
  <si>
    <t>Muut aineelliset hyödykkeet</t>
  </si>
  <si>
    <t>Keskeneräiset työt ja hankinnat</t>
  </si>
  <si>
    <t>Asunto-osakkeet</t>
  </si>
  <si>
    <t>Muut osakkeet ja osuudet</t>
  </si>
  <si>
    <t>Kolehtivarat</t>
  </si>
  <si>
    <t>Testamenttirahastojen varat</t>
  </si>
  <si>
    <t>Lahjoitusrahastojen varat</t>
  </si>
  <si>
    <t>Muut lahjoitukset</t>
  </si>
  <si>
    <t>Myyntisaamiset</t>
  </si>
  <si>
    <t>Lainasaamiset</t>
  </si>
  <si>
    <t>Siirtosaamiset</t>
  </si>
  <si>
    <t>Muut saamiset</t>
  </si>
  <si>
    <t xml:space="preserve">1260-1264    </t>
  </si>
  <si>
    <t xml:space="preserve">1265-1269    </t>
  </si>
  <si>
    <t xml:space="preserve">1270-1279    </t>
  </si>
  <si>
    <t xml:space="preserve">Yhteensä (1260-1279) </t>
  </si>
  <si>
    <t xml:space="preserve">1280-1289    </t>
  </si>
  <si>
    <t xml:space="preserve">1290-1299    </t>
  </si>
  <si>
    <t xml:space="preserve">Yhteensä (1280-1299) </t>
  </si>
  <si>
    <t xml:space="preserve">Aineelliset hyödykkeet yhteensä (1030-1299) </t>
  </si>
  <si>
    <t>Osakkeet ja osuudet</t>
  </si>
  <si>
    <t xml:space="preserve">Yhteensä (1300-1359) </t>
  </si>
  <si>
    <t xml:space="preserve">1400-1409    </t>
  </si>
  <si>
    <t xml:space="preserve">1410-1419   </t>
  </si>
  <si>
    <t>Uudisrakentaminen</t>
  </si>
  <si>
    <t xml:space="preserve">Kirkot </t>
  </si>
  <si>
    <t>Asuintalot</t>
  </si>
  <si>
    <t>Kiinteät ulkorakenteet</t>
  </si>
  <si>
    <t xml:space="preserve">Korjausrakentaminen </t>
  </si>
  <si>
    <t>Hautausmaiden rakennukset</t>
  </si>
  <si>
    <t>Sakraali-, arvo- ja taide-esineet</t>
  </si>
  <si>
    <t>Hautausmaat, uusi maapohja</t>
  </si>
  <si>
    <t>Hautausmaiden maanrakennus</t>
  </si>
  <si>
    <t xml:space="preserve">Muut investoinnit </t>
  </si>
  <si>
    <t xml:space="preserve">4080   </t>
  </si>
  <si>
    <t>Posti- ja puhelinpalvelut</t>
  </si>
  <si>
    <t xml:space="preserve">6060-6069    </t>
  </si>
  <si>
    <t>6100-6109</t>
  </si>
  <si>
    <t>6240-6249</t>
  </si>
  <si>
    <t>Kurssitappiot ym. kulut rahoituslainoista</t>
  </si>
  <si>
    <t>ALENTUMISET</t>
  </si>
  <si>
    <t xml:space="preserve">6640-6649    </t>
  </si>
  <si>
    <t xml:space="preserve">6660-6669    </t>
  </si>
  <si>
    <t xml:space="preserve">Yhteensä (6640-6699)                                                      </t>
  </si>
  <si>
    <t xml:space="preserve">Rahoitusosuudet investointimenoihin                       </t>
  </si>
  <si>
    <t xml:space="preserve">1030-1044   </t>
  </si>
  <si>
    <t>1045-1049</t>
  </si>
  <si>
    <t>1050-1054</t>
  </si>
  <si>
    <t/>
  </si>
  <si>
    <t>Hautaustoimen kiinteät rakenteet ja laitteet</t>
  </si>
  <si>
    <t>Hautaustoimen koneet ja laitteet</t>
  </si>
  <si>
    <t>Hautaustoimen muut aineelliset hyödykkeet</t>
  </si>
  <si>
    <t xml:space="preserve">1360-1399    </t>
  </si>
  <si>
    <t xml:space="preserve">1600-1619    </t>
  </si>
  <si>
    <t xml:space="preserve">1620-1649    </t>
  </si>
  <si>
    <t>1680-1699</t>
  </si>
  <si>
    <t xml:space="preserve">1720-1789   </t>
  </si>
  <si>
    <t>Pankkitilit</t>
  </si>
  <si>
    <t>Muut omat rahastot</t>
  </si>
  <si>
    <t>VAPAAEHTOISET</t>
  </si>
  <si>
    <t>Poistoero</t>
  </si>
  <si>
    <t>2110-2139</t>
  </si>
  <si>
    <t>Yhteensä (2100-2139)</t>
  </si>
  <si>
    <t>4. TOIMEKSI-</t>
  </si>
  <si>
    <t>PÄÄOMAT</t>
  </si>
  <si>
    <t xml:space="preserve">2200-2209    </t>
  </si>
  <si>
    <t>Yhteensä (2200-2239)</t>
  </si>
  <si>
    <t>Muut toimeksiantojen pääomat</t>
  </si>
  <si>
    <t>Muut velat</t>
  </si>
  <si>
    <t xml:space="preserve">2500-2509    </t>
  </si>
  <si>
    <t>Vuokrat seurakuntatilojen käytöstä</t>
  </si>
  <si>
    <t>4402-4404</t>
  </si>
  <si>
    <t>4440-4444</t>
  </si>
  <si>
    <t xml:space="preserve">4421-4429            </t>
  </si>
  <si>
    <t xml:space="preserve">4411-4419           </t>
  </si>
  <si>
    <t xml:space="preserve">4913          </t>
  </si>
  <si>
    <t>Harkinnanvarainen toiminta-avustus</t>
  </si>
  <si>
    <t xml:space="preserve">JA ARVON- </t>
  </si>
  <si>
    <t>PYSYVÄT VASTAAVAT</t>
  </si>
  <si>
    <t>Hautaustoimen muut rakennukset</t>
  </si>
  <si>
    <t>Ennakkomaksut ja keskeneräiset hankinnat</t>
  </si>
  <si>
    <t>3. SIJOITUKSET</t>
  </si>
  <si>
    <t xml:space="preserve">Yhteensä (1400-1419) </t>
  </si>
  <si>
    <t xml:space="preserve">Yhteensä (1420-1459) </t>
  </si>
  <si>
    <t xml:space="preserve">Vaihtuvat vastaavat yhteensä (1460-1999) </t>
  </si>
  <si>
    <t>5. VIERAS PÄÄ-</t>
  </si>
  <si>
    <t>Pitkäaikainen vieras pääoma</t>
  </si>
  <si>
    <t>Lyhtaikainen vieras pääoma</t>
  </si>
  <si>
    <t>Yhteensä (3800-3899)</t>
  </si>
  <si>
    <t>Palkat ja palkkiot</t>
  </si>
  <si>
    <t>Pääomatuloista maksettava tulovero</t>
  </si>
  <si>
    <t xml:space="preserve">Yhteensä (2240-2299) </t>
  </si>
  <si>
    <t>Toimeksiantojen pääomat yhteensä (2200-2299)</t>
  </si>
  <si>
    <t>04</t>
  </si>
  <si>
    <t xml:space="preserve">05 </t>
  </si>
  <si>
    <t>Yhteensä 01-05</t>
  </si>
  <si>
    <t xml:space="preserve">10   </t>
  </si>
  <si>
    <t xml:space="preserve">30   Lapsi- ja nuorisotyö </t>
  </si>
  <si>
    <t xml:space="preserve">32   </t>
  </si>
  <si>
    <t xml:space="preserve">34   </t>
  </si>
  <si>
    <t xml:space="preserve">35    </t>
  </si>
  <si>
    <t xml:space="preserve">36    </t>
  </si>
  <si>
    <t xml:space="preserve">37    </t>
  </si>
  <si>
    <t xml:space="preserve">38    </t>
  </si>
  <si>
    <t xml:space="preserve">39    </t>
  </si>
  <si>
    <t xml:space="preserve">391    </t>
  </si>
  <si>
    <t xml:space="preserve">40    Palvelu </t>
  </si>
  <si>
    <t xml:space="preserve">42    </t>
  </si>
  <si>
    <t>43</t>
  </si>
  <si>
    <t xml:space="preserve">44    </t>
  </si>
  <si>
    <t>2. POISTOERO JA</t>
  </si>
  <si>
    <t>Muut seurakuntatilaisuudet</t>
  </si>
  <si>
    <t>Matkakorvaukset</t>
  </si>
  <si>
    <t>Yhteensä (4300-4479)</t>
  </si>
  <si>
    <t>Yhteensä 4500-4589</t>
  </si>
  <si>
    <t>Muut korvaukset valtiolta ja kunnilta</t>
  </si>
  <si>
    <t xml:space="preserve">3100-3119    </t>
  </si>
  <si>
    <t>Yhteensä (3000-3119)</t>
  </si>
  <si>
    <t>A:TOIMINTATUOTOT (1-8) YHTEENSÄ</t>
  </si>
  <si>
    <t>Muut palkat ja palkkiot</t>
  </si>
  <si>
    <t>3. VUOKRAKULUT</t>
  </si>
  <si>
    <t xml:space="preserve">Rahoitustuotot (6000-6079) yhteensä                            </t>
  </si>
  <si>
    <t xml:space="preserve">Yhteensä (6100-6239)                                                                      </t>
  </si>
  <si>
    <t xml:space="preserve">Yhteensä (6240-6299)                                                </t>
  </si>
  <si>
    <t xml:space="preserve">Rahoituskulut (6100-6299) yhteensä                            </t>
  </si>
  <si>
    <t>Poistot aineettomista hyödykkeistä</t>
  </si>
  <si>
    <t>Poistot hautaustoimen pysyvistä vastaavista</t>
  </si>
  <si>
    <t>Arvonalentumiset yhteensä (6600-6639)</t>
  </si>
  <si>
    <t xml:space="preserve">Yhteensä (6700-6759)                                                                       </t>
  </si>
  <si>
    <t xml:space="preserve">  TILIKAUDEN YLIJÄÄMÄ/ALIJÄÄMÄ                                                </t>
  </si>
  <si>
    <t>VARSINAISEN TOIMINNAN JA INVESTOINTIEN NETTORAHAVIRTA</t>
  </si>
  <si>
    <t>Antolainasaamisten vähennys (tilit 1530-1549, 1620-1649)</t>
  </si>
  <si>
    <t>Toimeksiantojen varojen ja pääomien muutos</t>
  </si>
  <si>
    <t>RAHOITUSTOIMINNAN NETTORAHAVIRTA</t>
  </si>
  <si>
    <t>5. VAIHTO-</t>
  </si>
  <si>
    <t xml:space="preserve">Vaihto-omaisuus yhteensä (1460-1499) </t>
  </si>
  <si>
    <t>6. PITKÄ-</t>
  </si>
  <si>
    <t>8. RAHOITUS-</t>
  </si>
  <si>
    <t>9. RAHAT JA</t>
  </si>
  <si>
    <t xml:space="preserve">Pakolliset varaukset yhteensä (2140-2199) </t>
  </si>
  <si>
    <r>
      <t>Saadut ennakot määräaikaisista haudanhoitosopimuksista</t>
    </r>
    <r>
      <rPr>
        <strike/>
        <sz val="8"/>
        <rFont val="Arial"/>
        <family val="2"/>
      </rPr>
      <t xml:space="preserve"> </t>
    </r>
  </si>
  <si>
    <t>Lyhytaikainen vieras pääoma yhteensä (2500-2999)</t>
  </si>
  <si>
    <t xml:space="preserve">Koulu- ja oppilaitostyö </t>
  </si>
  <si>
    <t>Yhteensä 31-392</t>
  </si>
  <si>
    <r>
      <t xml:space="preserve">Kansainvälinen toiminta </t>
    </r>
    <r>
      <rPr>
        <b/>
        <vertAlign val="superscript"/>
        <sz val="8"/>
        <rFont val="Arial"/>
        <family val="2"/>
      </rPr>
      <t>2</t>
    </r>
  </si>
  <si>
    <t>Yhteensä 401-405</t>
  </si>
  <si>
    <t>5. RAHANA SAADUT KOLEHTI, KERÄYS- JA LAHJOITUSTUOTOT</t>
  </si>
  <si>
    <t>Muut keräystuotot (kohdat 521 ja 522) yhteensä</t>
  </si>
  <si>
    <t>Seurakunnan omaan käyttöön otetut tuotot</t>
  </si>
  <si>
    <t>Saadut lahjoitustuotot (kohdat 531 ja 532) yhteensä</t>
  </si>
  <si>
    <t xml:space="preserve">6430-6459    </t>
  </si>
  <si>
    <t xml:space="preserve">6460-6489    </t>
  </si>
  <si>
    <t xml:space="preserve">6490-6519    </t>
  </si>
  <si>
    <t xml:space="preserve">6520-6559    </t>
  </si>
  <si>
    <t xml:space="preserve">6560-6579    </t>
  </si>
  <si>
    <t>MUUTOKSET</t>
  </si>
  <si>
    <t>Korottomien pitkä- ja lyhytaikaisten velkojen muutos</t>
  </si>
  <si>
    <t>Sijoitukset yhteensä (1300-1399)</t>
  </si>
  <si>
    <t>VAIHTUVAT VASTAAVAT</t>
  </si>
  <si>
    <t>OMAISUUS</t>
  </si>
  <si>
    <t>SAAMISET</t>
  </si>
  <si>
    <t>1650-1679</t>
  </si>
  <si>
    <t xml:space="preserve">Yhteensä (1600-1699) </t>
  </si>
  <si>
    <t>ARVOPAPERIT</t>
  </si>
  <si>
    <t>PANKKI-</t>
  </si>
  <si>
    <t>2010-2079</t>
  </si>
  <si>
    <t>2210-2239</t>
  </si>
  <si>
    <t>Pysyvät vastaavat yhteensä (1000-1399)</t>
  </si>
  <si>
    <t xml:space="preserve">1300-1339   </t>
  </si>
  <si>
    <t xml:space="preserve">1340-1359    </t>
  </si>
  <si>
    <t>4. HAUTAUSTOIMI</t>
  </si>
  <si>
    <t>2400-2409</t>
  </si>
  <si>
    <t xml:space="preserve">2410-2499    </t>
  </si>
  <si>
    <t>C TOIMINTAKATTEEN JÄLKEISET ERÄT</t>
  </si>
  <si>
    <t xml:space="preserve">Yhteensä (5400-5999)                                                                        </t>
  </si>
  <si>
    <t>AIKAISET</t>
  </si>
  <si>
    <t>5. KIINTEISTÖTOIMI</t>
  </si>
  <si>
    <t>2. ja 3. SEURAKUNNALLINEN TOIMINTA</t>
  </si>
  <si>
    <t>2. JA 3. SEURAKUNNALLINEN</t>
  </si>
  <si>
    <t xml:space="preserve">108-110   </t>
  </si>
  <si>
    <t>Maa- ja metsätalous</t>
  </si>
  <si>
    <t>Muu lapsi- ja nuorisotyö</t>
  </si>
  <si>
    <t>4600-4789</t>
  </si>
  <si>
    <t>Ostot tilikauden aikana</t>
  </si>
  <si>
    <t>4790-4799</t>
  </si>
  <si>
    <t>Varastojen lisäys tai vähennys</t>
  </si>
  <si>
    <t>Yhteensä (4600-4799)</t>
  </si>
  <si>
    <t>5. ANNETUT</t>
  </si>
  <si>
    <t>6. MUUT TOIMINTA-</t>
  </si>
  <si>
    <t>B:TOIMINTAKULUT (1-6) YHTEENSÄ</t>
  </si>
  <si>
    <t xml:space="preserve">omaan käyttöön - toimintakulut) </t>
  </si>
  <si>
    <t>TUOTOT JA KULUT</t>
  </si>
  <si>
    <t>Saamiset yhteensä (1500-1699)</t>
  </si>
  <si>
    <t xml:space="preserve">45   </t>
  </si>
  <si>
    <t>Yhteensä 41-45</t>
  </si>
  <si>
    <t xml:space="preserve">2540-2549    </t>
  </si>
  <si>
    <t>2550-2599</t>
  </si>
  <si>
    <t>Hautaan siunaamiset</t>
  </si>
  <si>
    <t xml:space="preserve">Yhteensä (2500-2549) </t>
  </si>
  <si>
    <t>Hautausmaiden koneet ja laitteet</t>
  </si>
  <si>
    <t>Yhteensä (1045-1079)</t>
  </si>
  <si>
    <t>Yhteensä  2 ja 3 pl. (kohdat 00 - 90)</t>
  </si>
  <si>
    <t xml:space="preserve">Hautausmaiden rakennukset </t>
  </si>
  <si>
    <t>6640-6649, 6700-6709, 2140-2199)</t>
  </si>
  <si>
    <t>(tilit 1400-1459, 2200-2299)</t>
  </si>
  <si>
    <t>Atk-laitteistot ja ohjelmistot</t>
  </si>
  <si>
    <t>Korvaukset aamu- ja iltapaiväkerhotoiminnasta</t>
  </si>
  <si>
    <t>3000-3009</t>
  </si>
  <si>
    <t>3010-3099</t>
  </si>
  <si>
    <t>Virkatodistustuotot</t>
  </si>
  <si>
    <t xml:space="preserve">Seurakuntatyön maksut </t>
  </si>
  <si>
    <t>Hautauspalvelumaksut</t>
  </si>
  <si>
    <t>Yhteensä 3210-3239</t>
  </si>
  <si>
    <t>3720-3729</t>
  </si>
  <si>
    <t>Kirkollisverotulot</t>
  </si>
  <si>
    <t>Muut korkotuotot</t>
  </si>
  <si>
    <t xml:space="preserve">1005-1006    </t>
  </si>
  <si>
    <t>1007-1009</t>
  </si>
  <si>
    <t>1060-1062</t>
  </si>
  <si>
    <t>1420-1439</t>
  </si>
  <si>
    <t>1440-1449</t>
  </si>
  <si>
    <t>1450-1459</t>
  </si>
  <si>
    <t>2005-2007</t>
  </si>
  <si>
    <t>Ainaishoitosopimusten pääomat</t>
  </si>
  <si>
    <t>2280-2289</t>
  </si>
  <si>
    <t>2290-2299</t>
  </si>
  <si>
    <t>2. MYYNTITUOTOT</t>
  </si>
  <si>
    <t>Pitopalvelutoiminta</t>
  </si>
  <si>
    <t>3120-3129</t>
  </si>
  <si>
    <t>Muu myynti</t>
  </si>
  <si>
    <t>5410-5419</t>
  </si>
  <si>
    <t>5420-5999</t>
  </si>
  <si>
    <t>7. KULTTUURIPERINNÖN OMAISUUDEN HOIDOSTA AIHEUTUNEET KUSTANNUKSET</t>
  </si>
  <si>
    <t xml:space="preserve">Yhteensä (6060-6079)                                                                       </t>
  </si>
  <si>
    <t>(tilit 2380-2499, 2530-2899)</t>
  </si>
  <si>
    <t>2240-2279</t>
  </si>
  <si>
    <t>Kirkolliset rakennukset</t>
  </si>
  <si>
    <t>Muu kiinteä omaisuus</t>
  </si>
  <si>
    <t>3. KIRKON KESKUSRAHAS-TOMAKSUT</t>
  </si>
  <si>
    <t>2008-2009</t>
  </si>
  <si>
    <t>Verotuskulut</t>
  </si>
  <si>
    <t>Keskusrahastomaksut</t>
  </si>
  <si>
    <t>Yhteensä 101-112</t>
  </si>
  <si>
    <t>8. ERILLISKIRJAN-</t>
  </si>
  <si>
    <t>PITONA HOIDETUT</t>
  </si>
  <si>
    <t>RAHASTOT</t>
  </si>
  <si>
    <t xml:space="preserve">Osakkeet </t>
  </si>
  <si>
    <t>4000-4009</t>
  </si>
  <si>
    <t xml:space="preserve">4010-4019, 4030-4039    </t>
  </si>
  <si>
    <t xml:space="preserve">4020-4029, 4040-4049    </t>
  </si>
  <si>
    <t>4150-4159</t>
  </si>
  <si>
    <t>4160-4169</t>
  </si>
  <si>
    <t>3650-3659</t>
  </si>
  <si>
    <t xml:space="preserve">3620-3649, </t>
  </si>
  <si>
    <t>3660-3699</t>
  </si>
  <si>
    <t>1010-1029</t>
  </si>
  <si>
    <t>2390-2399</t>
  </si>
  <si>
    <t>2538-2539</t>
  </si>
  <si>
    <t>2600-2999</t>
  </si>
  <si>
    <t>Irtaimisto</t>
  </si>
  <si>
    <t>3132-3149</t>
  </si>
  <si>
    <t xml:space="preserve">4050-4069, 4081-4097    </t>
  </si>
  <si>
    <t>Muut muutokset (tilit 2008-2079, 6090-6099)</t>
  </si>
  <si>
    <t>Hautainhoitorahaston taseen loppusumma</t>
  </si>
  <si>
    <t>Lainat julkisyhteisöiltä ja muilta luotonantajilta</t>
  </si>
  <si>
    <t>2530-2537</t>
  </si>
  <si>
    <t xml:space="preserve">2380-2389    </t>
  </si>
  <si>
    <t xml:space="preserve">2510-2529    </t>
  </si>
  <si>
    <t xml:space="preserve">2340-2379    </t>
  </si>
  <si>
    <t>6090-6099</t>
  </si>
  <si>
    <t>61.</t>
  </si>
  <si>
    <t>62.</t>
  </si>
  <si>
    <t>63.</t>
  </si>
  <si>
    <t>631.</t>
  </si>
  <si>
    <t>632.</t>
  </si>
  <si>
    <t>633.</t>
  </si>
  <si>
    <t>634.</t>
  </si>
  <si>
    <t>635.</t>
  </si>
  <si>
    <t>636.</t>
  </si>
  <si>
    <t>637.</t>
  </si>
  <si>
    <t>638.</t>
  </si>
  <si>
    <t>639.</t>
  </si>
  <si>
    <t>640.</t>
  </si>
  <si>
    <t>641.</t>
  </si>
  <si>
    <t>642.</t>
  </si>
  <si>
    <t>643.</t>
  </si>
  <si>
    <t>644.</t>
  </si>
  <si>
    <t>645.</t>
  </si>
  <si>
    <t>646.</t>
  </si>
  <si>
    <t>Nettokulujen siirto erityiskatteisten rahastojen vähennykseksi</t>
  </si>
  <si>
    <t xml:space="preserve">4100-4119, 4121-4149   </t>
  </si>
  <si>
    <t>4170-4199</t>
  </si>
  <si>
    <t>6110-6239</t>
  </si>
  <si>
    <t>6250-6299</t>
  </si>
  <si>
    <t>JA RAHASTOJEN</t>
  </si>
  <si>
    <t>Muut toimeksiantojen varat</t>
  </si>
  <si>
    <t>711.</t>
  </si>
  <si>
    <t>712.</t>
  </si>
  <si>
    <t>713.</t>
  </si>
  <si>
    <t>Yhteensä 711-913</t>
  </si>
  <si>
    <t>Hautaustoimeen liittyvät maksut</t>
  </si>
  <si>
    <t>4. AINEET, TAR-</t>
  </si>
  <si>
    <t>Tilikauden yli/alijäämä</t>
  </si>
  <si>
    <t>Edellisten tilikausien yli/alijäämä</t>
  </si>
  <si>
    <t>Lahjoitusrahastojen erityiskatteet</t>
  </si>
  <si>
    <t>Vakinaisen henkilöstön kuukausipalkat</t>
  </si>
  <si>
    <t>Määräaikaisen henkilöstön kuukausipalkat</t>
  </si>
  <si>
    <t>4940-4944</t>
  </si>
  <si>
    <t>Nettotuottojen siirto erityiskatteisten rahastojen lisäykseksi</t>
  </si>
  <si>
    <t>1. VARSINAISEN</t>
  </si>
  <si>
    <t xml:space="preserve">TOIMINNAN JA </t>
  </si>
  <si>
    <t>Tulorahoitus</t>
  </si>
  <si>
    <t>JA INVESTOINTIEN</t>
  </si>
  <si>
    <t>RAHAVIRTA</t>
  </si>
  <si>
    <t>Investoinnit</t>
  </si>
  <si>
    <t>2. RAHOITUS-</t>
  </si>
  <si>
    <t>TOIMINNAN</t>
  </si>
  <si>
    <t>Antolainauksen muutokset</t>
  </si>
  <si>
    <t>Yhteensä (11 -16)</t>
  </si>
  <si>
    <t>Lainakannan muutokset</t>
  </si>
  <si>
    <t>Muut maksuvalmiuden muutokset</t>
  </si>
  <si>
    <t>Yhteensä (21-22)</t>
  </si>
  <si>
    <t>Yhteensä (23-25)</t>
  </si>
  <si>
    <t>Yhteensä (26-31)</t>
  </si>
  <si>
    <t>Haudanhoitosopimuksiin liittyvät maksut</t>
  </si>
  <si>
    <t>Puun myyntitulot</t>
  </si>
  <si>
    <t>KERÄYKSET JA</t>
  </si>
  <si>
    <t>3. MAKSU-</t>
  </si>
  <si>
    <t>4. VUOKRA-</t>
  </si>
  <si>
    <t>5. METSÄTA-</t>
  </si>
  <si>
    <t xml:space="preserve">6.  KOLEHDIT,  </t>
  </si>
  <si>
    <t xml:space="preserve">7. TUET JA </t>
  </si>
  <si>
    <t>8. MUUT TOIMINTA-</t>
  </si>
  <si>
    <t>Kokouspalkkiot</t>
  </si>
  <si>
    <t>Työnohjaajalle maksetut palkkiot</t>
  </si>
  <si>
    <t>Jaksotetut henkilösivukulut</t>
  </si>
  <si>
    <t>Aktivoidut henkilösivumenot</t>
  </si>
  <si>
    <t>Metsänhoito- ja puun myyntikulut</t>
  </si>
  <si>
    <t>Omaisuusvakuutukset</t>
  </si>
  <si>
    <t>4370, 4371,4385</t>
  </si>
  <si>
    <t xml:space="preserve">4445-4479    </t>
  </si>
  <si>
    <t>Muut palvelut</t>
  </si>
  <si>
    <t>Muut korkokulut</t>
  </si>
  <si>
    <t>Pysyvien vastaavien myyntitappiot</t>
  </si>
  <si>
    <t>Pysyvien vastaavien myyntivoitot</t>
  </si>
  <si>
    <t xml:space="preserve">VARAUSTEN </t>
  </si>
  <si>
    <t>Pysyvien vastaavien myyntitulot</t>
  </si>
  <si>
    <t>Hautaustoimen aineettomat oikeudet</t>
  </si>
  <si>
    <t>KÄYTTÖTUOTOT</t>
  </si>
  <si>
    <t>KÄYTTÖKULUT</t>
  </si>
  <si>
    <t>101-102, 104, 106</t>
  </si>
  <si>
    <t xml:space="preserve">6790-6793 </t>
  </si>
  <si>
    <t>Tuotot yhteensä</t>
  </si>
  <si>
    <t>6794-6797</t>
  </si>
  <si>
    <t>Kulut yhteensä</t>
  </si>
  <si>
    <t>6798-6799</t>
  </si>
  <si>
    <t>Siirto rahastosta/rahastoon</t>
  </si>
  <si>
    <t>Yhteensä (3120-3149)</t>
  </si>
  <si>
    <t>TUOTOT JA -KULUT</t>
  </si>
  <si>
    <t xml:space="preserve">9. POISTOERON, </t>
  </si>
  <si>
    <t>Muut pitkävaikutteiset menot ja ennakkomaksut yhteensä</t>
  </si>
  <si>
    <t>Hautaustoimen aineelliset hyödykkeet</t>
  </si>
  <si>
    <t>Hautaustoimen atk-laitteet</t>
  </si>
  <si>
    <t xml:space="preserve">Huoltorakennukset    </t>
  </si>
  <si>
    <t>Saamiset</t>
  </si>
  <si>
    <t>Muut lahjoitus- ja keräysvarat</t>
  </si>
  <si>
    <t xml:space="preserve">SAAMISET </t>
  </si>
  <si>
    <t xml:space="preserve">Sisäiset tuotot </t>
  </si>
  <si>
    <t xml:space="preserve">Keittiötoimi </t>
  </si>
  <si>
    <t>Muut pysyvien vastaavien osakkeet ja osuudet</t>
  </si>
  <si>
    <t>1000-1004</t>
  </si>
  <si>
    <t>Testamenttirahastojen pääomat</t>
  </si>
  <si>
    <t>3214-3229</t>
  </si>
  <si>
    <t>Muut hautaamiseen liittyvät maksut</t>
  </si>
  <si>
    <t>3230-3239</t>
  </si>
  <si>
    <t xml:space="preserve">1500-1529    </t>
  </si>
  <si>
    <t xml:space="preserve">1530-1549    </t>
  </si>
  <si>
    <t xml:space="preserve">1550-1579    </t>
  </si>
  <si>
    <t xml:space="preserve">1580-1599    </t>
  </si>
  <si>
    <t xml:space="preserve">Yhteensä (1500-1599) </t>
  </si>
  <si>
    <t>Osuudet</t>
  </si>
  <si>
    <t>Muut arvopaperit</t>
  </si>
  <si>
    <t>Kassavarat</t>
  </si>
  <si>
    <t xml:space="preserve">1700-1719    </t>
  </si>
  <si>
    <t xml:space="preserve">1790-1799    </t>
  </si>
  <si>
    <t xml:space="preserve">Yhteensä (1700-1799) </t>
  </si>
  <si>
    <t xml:space="preserve">1800-1899    </t>
  </si>
  <si>
    <t xml:space="preserve">1900-1999    </t>
  </si>
  <si>
    <t xml:space="preserve">Yhteensä (1800-1999) </t>
  </si>
  <si>
    <t>VASTAAVAA YHTEENSÄ</t>
  </si>
  <si>
    <t>Peruspääoma</t>
  </si>
  <si>
    <t>Arvonkorotusrahasto</t>
  </si>
  <si>
    <t>Kolehtivaroja vastaavat pääomat</t>
  </si>
  <si>
    <t>Lahjoitusrahastojen pääomat</t>
  </si>
  <si>
    <t>Lainat rahoitus- ja vakuutuslaitoksilta</t>
  </si>
  <si>
    <t>Ostovelat</t>
  </si>
  <si>
    <t xml:space="preserve">2080-2089    </t>
  </si>
  <si>
    <t xml:space="preserve">2090-2099    </t>
  </si>
  <si>
    <t xml:space="preserve">Yhteensä  (2000-2099) </t>
  </si>
  <si>
    <t xml:space="preserve">2100-2109   </t>
  </si>
  <si>
    <t>Vapaaehtoiset varaukset</t>
  </si>
  <si>
    <t xml:space="preserve">2300-2339    </t>
  </si>
  <si>
    <t xml:space="preserve">Yhteensä (2300-2499) </t>
  </si>
  <si>
    <t xml:space="preserve">2000-2004    </t>
  </si>
  <si>
    <t>Siirtovelat</t>
  </si>
  <si>
    <t>VASTATTAVAA YHTEENSÄ</t>
  </si>
  <si>
    <t>Ulosmenevät kolehdit</t>
  </si>
  <si>
    <t>Seurakunnan omaan käyttöön</t>
  </si>
  <si>
    <t>Ulosmenevät keräystulot</t>
  </si>
  <si>
    <t>Testamentit</t>
  </si>
  <si>
    <t xml:space="preserve">Jumalanpalveluskolehdit (kohdat 511 ja 512) yhteensä </t>
  </si>
  <si>
    <t>Kolehti-, keräys- ja lahjoitustuotot (51, 52 ja 53) yhteensä</t>
  </si>
  <si>
    <t xml:space="preserve">joista   </t>
  </si>
  <si>
    <t xml:space="preserve">             </t>
  </si>
  <si>
    <t xml:space="preserve">53    </t>
  </si>
  <si>
    <t>Suunnitelman mukaiset poistot</t>
  </si>
  <si>
    <t xml:space="preserve">Yhteensä (6400-6579)                                                                       </t>
  </si>
  <si>
    <t>Kertaluonteiset poistot</t>
  </si>
  <si>
    <t xml:space="preserve"> 6580-6589    </t>
  </si>
  <si>
    <t xml:space="preserve">6590-6599    </t>
  </si>
  <si>
    <t xml:space="preserve">Poistot (6400-6599) yhteensä                                          </t>
  </si>
  <si>
    <t xml:space="preserve">6700-6709    </t>
  </si>
  <si>
    <t xml:space="preserve">6720-6729    </t>
  </si>
  <si>
    <t xml:space="preserve">Poistoeron lisäys                                                           </t>
  </si>
  <si>
    <t xml:space="preserve">Poistoeron vähennys           </t>
  </si>
  <si>
    <t xml:space="preserve">Varausten lisäys                                                            </t>
  </si>
  <si>
    <t xml:space="preserve">Varausten vähennys                                                      </t>
  </si>
  <si>
    <t xml:space="preserve">Rahastojen lisäys                                                           </t>
  </si>
  <si>
    <t xml:space="preserve">Rahastojen vähennys                                                     </t>
  </si>
  <si>
    <t xml:space="preserve">6800-6809     </t>
  </si>
  <si>
    <t xml:space="preserve">6830-6839     </t>
  </si>
  <si>
    <t xml:space="preserve">6840-6869     </t>
  </si>
  <si>
    <t xml:space="preserve">6870-6879     </t>
  </si>
  <si>
    <t xml:space="preserve">6880-6899     </t>
  </si>
  <si>
    <t>Yhteensä (11 - 13)</t>
  </si>
  <si>
    <t xml:space="preserve">31    </t>
  </si>
  <si>
    <t xml:space="preserve">33    </t>
  </si>
  <si>
    <t>Atk-ohjelmistot</t>
  </si>
  <si>
    <t>Muut aineettomat oikeudet</t>
  </si>
  <si>
    <t xml:space="preserve">Tilavuus </t>
  </si>
  <si>
    <t>Kulut</t>
  </si>
  <si>
    <t>-</t>
  </si>
  <si>
    <t>+</t>
  </si>
  <si>
    <t>+/-</t>
  </si>
  <si>
    <t>2. RAHOITUSLASKELMA</t>
  </si>
  <si>
    <t>-/+</t>
  </si>
  <si>
    <t>3. TASE</t>
  </si>
  <si>
    <t>VASTATTAVAA</t>
  </si>
  <si>
    <t>1. OMA PÄÄ-</t>
  </si>
  <si>
    <t>OMA</t>
  </si>
  <si>
    <t>VARAUKSET</t>
  </si>
  <si>
    <t xml:space="preserve">3. TASE  </t>
  </si>
  <si>
    <t>VASTAAVAA</t>
  </si>
  <si>
    <t>1. AINEETTOMAT</t>
  </si>
  <si>
    <t>HYÖDYKKEET</t>
  </si>
  <si>
    <t>2. AINEELLISET</t>
  </si>
  <si>
    <t xml:space="preserve">  Pääluokat 1-5 yhteensä</t>
  </si>
  <si>
    <t>1. TULOSLASKELMA (Ulkoinen tuloslaskelma)</t>
  </si>
  <si>
    <t>A TOIMINTATUOTOT</t>
  </si>
  <si>
    <t>1. KORVAUKSET</t>
  </si>
  <si>
    <t>Tuotot</t>
  </si>
  <si>
    <t>TUOTOT</t>
  </si>
  <si>
    <t>LOUDEN TUOTOT</t>
  </si>
  <si>
    <t>LÄHJOITUSVARAT</t>
  </si>
  <si>
    <t>6000-6009, 6020-6049</t>
  </si>
  <si>
    <t>6050-6079</t>
  </si>
  <si>
    <t xml:space="preserve">Yhteensä (6000-6049)                                                                        </t>
  </si>
  <si>
    <t>Poistoeron, varausten ja rhastojen muutokset yhteensä</t>
  </si>
  <si>
    <t xml:space="preserve">Saadut ennakot </t>
  </si>
  <si>
    <t>Kolehti, keräys- ja lahjoitusvarat</t>
  </si>
  <si>
    <t>Toiminta- jarahoitustuotot yhteensä</t>
  </si>
  <si>
    <t>Toiminta- jarahoituskulut yhteensä</t>
  </si>
  <si>
    <t>Työalakate</t>
  </si>
  <si>
    <t xml:space="preserve"> </t>
  </si>
  <si>
    <t>Yhteensä 401-404</t>
  </si>
  <si>
    <t xml:space="preserve">Haudanhoitosopimukset </t>
  </si>
  <si>
    <r>
      <t xml:space="preserve">  Pääluokat 1-5 yhteensä </t>
    </r>
    <r>
      <rPr>
        <b/>
        <sz val="7"/>
        <rFont val="Arial"/>
        <family val="2"/>
      </rPr>
      <t>(ilman haudanhoitosopimuksia)</t>
    </r>
  </si>
  <si>
    <t>4. TEHTÄVÄALUEIDEN TYÖALAKATTEET</t>
  </si>
  <si>
    <t>Jumalanpalveluselämä, hautaan siunaamiset ja muut kirkolliset toimitukset</t>
  </si>
  <si>
    <t>Lähetys ja kansaninv. Toiminta</t>
  </si>
  <si>
    <t>2295-2299</t>
  </si>
  <si>
    <t>1455-1459</t>
  </si>
  <si>
    <t>Yhteensä (4100-4099)</t>
  </si>
  <si>
    <t>4914-4939,4945-4999</t>
  </si>
  <si>
    <t>Kulttuuriperinnön nettokulut</t>
  </si>
  <si>
    <t>Koululaisten aamu- ja iltapäivätoiminta</t>
  </si>
  <si>
    <t>Lahjoitusrahastojen ja muiden lahjoitusten päääomat</t>
  </si>
  <si>
    <t>Pitkä- ja lyhytaikainen vieras pääoma yhteensä (2300-2999)</t>
  </si>
  <si>
    <t>Kirkkoherranvirasto ja muu yleishallinto</t>
  </si>
  <si>
    <t>Muu seurakuntatyö + sielunhoito + aikuistyö + yhteiskunnallinen työ</t>
  </si>
  <si>
    <t>Kohdentamattomat hallintokuut</t>
  </si>
  <si>
    <t>Kohdentamattomat kiinteistökustannukset</t>
  </si>
  <si>
    <t>Saadut vahingonkorvaukset, takauskorvaukset ja sopimussakot</t>
  </si>
  <si>
    <t>Toimintakulut per jäsen</t>
  </si>
  <si>
    <t>Toimintakate per jäsen</t>
  </si>
  <si>
    <t>Toimintatuotot per jäsen</t>
  </si>
  <si>
    <t>Vuosikate per jäsen</t>
  </si>
  <si>
    <t>Tilikauden tulos jäsentä kohti</t>
  </si>
  <si>
    <t xml:space="preserve">Kultturiperinnön toimintakulut </t>
  </si>
  <si>
    <t>Muutos</t>
  </si>
  <si>
    <t xml:space="preserve">Krematoriot </t>
  </si>
  <si>
    <t>1056-1059</t>
  </si>
  <si>
    <t>Vainajien säilytystilat</t>
  </si>
  <si>
    <t>1085-1089</t>
  </si>
  <si>
    <t>Kellotapulit</t>
  </si>
  <si>
    <t xml:space="preserve">1080-1084    </t>
  </si>
  <si>
    <t>1130-1139</t>
  </si>
  <si>
    <t>Kappelit ja muut kirkkorakennukset</t>
  </si>
  <si>
    <t>Yhteensä 501-512</t>
  </si>
  <si>
    <t>6101.</t>
  </si>
  <si>
    <t>6102.</t>
  </si>
  <si>
    <t>6103.</t>
  </si>
  <si>
    <t>6104.</t>
  </si>
  <si>
    <t>6105.</t>
  </si>
  <si>
    <t>6106.</t>
  </si>
  <si>
    <t>6107.</t>
  </si>
  <si>
    <t>6108.</t>
  </si>
  <si>
    <t>6109.</t>
  </si>
  <si>
    <t>6110.</t>
  </si>
  <si>
    <t>6111.</t>
  </si>
  <si>
    <t>6201.</t>
  </si>
  <si>
    <t>6202.</t>
  </si>
  <si>
    <t>6203.</t>
  </si>
  <si>
    <t>6204.</t>
  </si>
  <si>
    <t>6205.</t>
  </si>
  <si>
    <t>6206.</t>
  </si>
  <si>
    <t>6207.</t>
  </si>
  <si>
    <t>6208.</t>
  </si>
  <si>
    <t>6209.</t>
  </si>
  <si>
    <t>6210.</t>
  </si>
  <si>
    <t>6211.</t>
  </si>
  <si>
    <t>Hautaustoimen muut investoinnit</t>
  </si>
  <si>
    <t>Yhteensä 631-646</t>
  </si>
  <si>
    <t xml:space="preserve">Eläkemaksut </t>
  </si>
  <si>
    <t>Kohdentamattomat hallinntokulut</t>
  </si>
  <si>
    <t>eikä keskusrahastomaksujen työalakatteita</t>
  </si>
  <si>
    <t xml:space="preserve">Urut </t>
  </si>
  <si>
    <t>Tilikauden yli/alijäämä per jäsen</t>
  </si>
  <si>
    <t>Kirkot</t>
  </si>
  <si>
    <t>508</t>
  </si>
  <si>
    <t xml:space="preserve">509    </t>
  </si>
  <si>
    <t xml:space="preserve">510   </t>
  </si>
  <si>
    <t xml:space="preserve">511    </t>
  </si>
  <si>
    <r>
      <t>512</t>
    </r>
    <r>
      <rPr>
        <strike/>
        <sz val="8"/>
        <rFont val="Arial"/>
        <family val="2"/>
      </rPr>
      <t xml:space="preserve"> </t>
    </r>
  </si>
  <si>
    <t>Yhteensä 6101-6111</t>
  </si>
  <si>
    <t xml:space="preserve">1090-1109    </t>
  </si>
  <si>
    <t>3730-3799</t>
  </si>
  <si>
    <t>1063-1069</t>
  </si>
  <si>
    <t xml:space="preserve">Rahoituksen nettotuotto </t>
  </si>
  <si>
    <t>Päättävä tase 31.12.2014</t>
  </si>
  <si>
    <t>6650-6659, 6670-6699</t>
  </si>
  <si>
    <t xml:space="preserve">6710-6719, 6730-6759    </t>
  </si>
  <si>
    <t>Verotulot per jäsen</t>
  </si>
  <si>
    <t>4. HataustoimiI</t>
  </si>
  <si>
    <t>Kiinteistötoimen netto</t>
  </si>
  <si>
    <t xml:space="preserve">Kellotapulit </t>
  </si>
  <si>
    <t xml:space="preserve">Siunauskappelit </t>
  </si>
  <si>
    <t xml:space="preserve">Kappelit ja muut kirkkorakennukset </t>
  </si>
  <si>
    <r>
      <t>Henkilöstökorv. ja muut hlöstöm.</t>
    </r>
    <r>
      <rPr>
        <strike/>
        <sz val="8"/>
        <rFont val="Arial"/>
        <family val="2"/>
      </rPr>
      <t xml:space="preserve"> </t>
    </r>
    <r>
      <rPr>
        <sz val="8"/>
        <rFont val="Arial"/>
        <family val="2"/>
      </rPr>
      <t>oikaisuerät</t>
    </r>
  </si>
  <si>
    <t xml:space="preserve">TOIMINTAKATE ( = toimintatuotot +/- valmistevarastojen muutos ja valmistus </t>
  </si>
  <si>
    <r>
      <t xml:space="preserve">Muut avustukset kirkon keskusrahastolta </t>
    </r>
    <r>
      <rPr>
        <i/>
        <sz val="8"/>
        <color rgb="FFFF0000"/>
        <rFont val="Arial"/>
        <family val="2"/>
      </rPr>
      <t xml:space="preserve"> </t>
    </r>
  </si>
  <si>
    <r>
      <t>Yhteensä (6580-6599)</t>
    </r>
    <r>
      <rPr>
        <sz val="8"/>
        <rFont val="Arial"/>
        <family val="2"/>
      </rPr>
      <t xml:space="preserve">                                                      </t>
    </r>
  </si>
  <si>
    <t>Vuosikate (tuloslaskelman vuosikate)</t>
  </si>
  <si>
    <t>Satunnaiset erät (tilit 6640-6699, 6700-6759)</t>
  </si>
  <si>
    <t>Tulorahoituksen korjauserät (tilit 3820-3899, 4920-4929,</t>
  </si>
  <si>
    <t>Investointimenot (tilit 1000-1399)</t>
  </si>
  <si>
    <t>Antolainasaamisten lisäys (tilit 1530-1549, 1620-1649)</t>
  </si>
  <si>
    <t>Pitkäaikaisten lainojen lisäys (tilit 2300-2379)</t>
  </si>
  <si>
    <t>Pitkäaikaisten lainojen vähennys (tilit 2300-2379)</t>
  </si>
  <si>
    <t>Lyhytaikaisten lainojen muutos (tilit 2500-2529)</t>
  </si>
  <si>
    <t>Vaihto-omaisuuden muutos (tilit 1460-1499)</t>
  </si>
  <si>
    <t>Pitkäaikaisten saamisten muutos (tilit 1500-1529, 1550-1599)</t>
  </si>
  <si>
    <t>Lyhytaikaisten saamisten muutos (tilit 1600-1619, 1650-1699)</t>
  </si>
  <si>
    <t>RAHAVAROJEN MUUTOS (= päättävän ja alkavan taseen tilien 1700-1999 erotus)</t>
  </si>
  <si>
    <r>
      <rPr>
        <sz val="8"/>
        <rFont val="Arial"/>
        <family val="2"/>
      </rPr>
      <t>Siunauskappelit</t>
    </r>
  </si>
  <si>
    <t>muutos 2015-2014</t>
  </si>
  <si>
    <t>Alkava tase 1.1.2015</t>
  </si>
  <si>
    <t>Päättävä tase 31.12.2015</t>
  </si>
  <si>
    <t>Alkava tase 1.1. 2014</t>
  </si>
  <si>
    <t>2015-2014</t>
  </si>
  <si>
    <t>Toimintatuotot 2015</t>
  </si>
  <si>
    <t>Toimintakulut 2015</t>
  </si>
  <si>
    <t>300000-300999</t>
  </si>
  <si>
    <t>301000-303999</t>
  </si>
  <si>
    <t>304000-304999, 306000-309999</t>
  </si>
  <si>
    <t>311000-311999</t>
  </si>
  <si>
    <t>310000-310999, 312000-314999</t>
  </si>
  <si>
    <t>Yhteensä (300000-309999)</t>
  </si>
  <si>
    <t>Yhteensä (310000-314999)</t>
  </si>
  <si>
    <t>315000-316999</t>
  </si>
  <si>
    <t>317000-320999</t>
  </si>
  <si>
    <t>321000-321099</t>
  </si>
  <si>
    <t>321100-321199</t>
  </si>
  <si>
    <t>321200-321299</t>
  </si>
  <si>
    <t>321300-322999</t>
  </si>
  <si>
    <t>323000-323999</t>
  </si>
  <si>
    <t>Yhteensä 321000-323999</t>
  </si>
  <si>
    <t>324000-329999</t>
  </si>
  <si>
    <t>Yhteensä (315000-329999)</t>
  </si>
  <si>
    <t>330000-339999</t>
  </si>
  <si>
    <t>340000-346999</t>
  </si>
  <si>
    <t>347000-352999</t>
  </si>
  <si>
    <t>353000-356999</t>
  </si>
  <si>
    <t>357000-359999</t>
  </si>
  <si>
    <t>Yhteensä (330000-359999)</t>
  </si>
  <si>
    <t>360000-360999</t>
  </si>
  <si>
    <t>361000-361999</t>
  </si>
  <si>
    <t>Yhteensä (360000-361999)</t>
  </si>
  <si>
    <t>369000-369999</t>
  </si>
  <si>
    <t>Yhteensä (362000-369999)</t>
  </si>
  <si>
    <t>370000-370999</t>
  </si>
  <si>
    <t>371000-371999</t>
  </si>
  <si>
    <t>372000-373999, 375000-375499</t>
  </si>
  <si>
    <t>Yhteensä (370000-373999, 375000-375499)</t>
  </si>
  <si>
    <t>Yhteensä (381000-389999)</t>
  </si>
  <si>
    <t>Yhteensä 398000-399999</t>
  </si>
  <si>
    <t>400000-400999</t>
  </si>
  <si>
    <t>401000-401999, 403000-403999</t>
  </si>
  <si>
    <t>402000-402999, 404000-404999</t>
  </si>
  <si>
    <t>407000-407499</t>
  </si>
  <si>
    <t>408000-408099</t>
  </si>
  <si>
    <t>405000-406999, 408100-409099</t>
  </si>
  <si>
    <t>409800-409899</t>
  </si>
  <si>
    <t>409900-409999</t>
  </si>
  <si>
    <t>Yhteensä (40000-409999)</t>
  </si>
  <si>
    <t>410000-411999</t>
  </si>
  <si>
    <t>412000-413499</t>
  </si>
  <si>
    <t>415000-415999</t>
  </si>
  <si>
    <t>416000-418299</t>
  </si>
  <si>
    <t>414500-414999, 418300-419999</t>
  </si>
  <si>
    <t>Yhteensä (410000-419999)</t>
  </si>
  <si>
    <t>420000-429999</t>
  </si>
  <si>
    <t xml:space="preserve">Henkilöstökulut yhteensä (400000-429999) </t>
  </si>
  <si>
    <t>430000-431099</t>
  </si>
  <si>
    <t>433000-433499</t>
  </si>
  <si>
    <t xml:space="preserve">435000-435399, 435500-435599, </t>
  </si>
  <si>
    <t>437000-437199, 437300-437499, 437600-437699, 438500-438599</t>
  </si>
  <si>
    <t>439000-439099</t>
  </si>
  <si>
    <t>440000-440099</t>
  </si>
  <si>
    <t>436200-436499</t>
  </si>
  <si>
    <t>442100-442999</t>
  </si>
  <si>
    <t>439300-439399</t>
  </si>
  <si>
    <t>431100-432999, 433500-434999, 435400-435499, 435600-436199, 436500-436999, 437200-437299, 437500-437599, 437700-438499,</t>
  </si>
  <si>
    <t>438600-438999, 439100-439299, 439400-439999, 440100-442099, 443000-447399, 447500-447599</t>
  </si>
  <si>
    <t>Tilit</t>
  </si>
  <si>
    <t>Yhteensä (430000-447399, 447500-447599)</t>
  </si>
  <si>
    <t>Yhteensä 450000-459099</t>
  </si>
  <si>
    <t>460000-478999</t>
  </si>
  <si>
    <t>479000-479999</t>
  </si>
  <si>
    <t>Yhteensä (460000-479999)</t>
  </si>
  <si>
    <t>480000-480999</t>
  </si>
  <si>
    <t>481000-481999</t>
  </si>
  <si>
    <t>482000-482999</t>
  </si>
  <si>
    <t>483000-483499</t>
  </si>
  <si>
    <t>483500-486499, 489000-489999</t>
  </si>
  <si>
    <t>Yhteensä (480000-489999)</t>
  </si>
  <si>
    <t>490000-490999</t>
  </si>
  <si>
    <t>491000-491199</t>
  </si>
  <si>
    <t>491200-491299</t>
  </si>
  <si>
    <t>491300-491399</t>
  </si>
  <si>
    <t>491400-491499</t>
  </si>
  <si>
    <t>494000-494499,494499</t>
  </si>
  <si>
    <t>Yhteensä (490000-497999)</t>
  </si>
  <si>
    <t>500000-509999</t>
  </si>
  <si>
    <t>510000-519999</t>
  </si>
  <si>
    <t xml:space="preserve">Yhteensä (500000-519999)                                                                        </t>
  </si>
  <si>
    <t xml:space="preserve">Yhteensä (520000-529999)                                                                       </t>
  </si>
  <si>
    <t xml:space="preserve">Yhteensä (530000-538999)                                                                       </t>
  </si>
  <si>
    <t>540000-540999</t>
  </si>
  <si>
    <t>541000-541999</t>
  </si>
  <si>
    <t>542000-599999</t>
  </si>
  <si>
    <t xml:space="preserve">Yhteensä (540000-599999)                                                                        </t>
  </si>
  <si>
    <t>600000-600999,  601300-601999, 602000-603999</t>
  </si>
  <si>
    <t>601000-601299</t>
  </si>
  <si>
    <t xml:space="preserve">Yhteensä (600000-603999)                                                                        </t>
  </si>
  <si>
    <t>604000-605999,606200-607999</t>
  </si>
  <si>
    <t>606000-606199</t>
  </si>
  <si>
    <t xml:space="preserve">Yhteensä (604000-607999)                                                                       </t>
  </si>
  <si>
    <t xml:space="preserve">Rahoitustuotot (600000-607999) yhteensä                            </t>
  </si>
  <si>
    <t>609000-609999</t>
  </si>
  <si>
    <t>610000-611999</t>
  </si>
  <si>
    <t>612000-614999</t>
  </si>
  <si>
    <t xml:space="preserve">Yhteensä (610000-614999)                                                                     </t>
  </si>
  <si>
    <t>625000-625099</t>
  </si>
  <si>
    <t>615000-615499, 625100-629999</t>
  </si>
  <si>
    <t xml:space="preserve">Yhteensä (615000-629999)                                                </t>
  </si>
  <si>
    <t xml:space="preserve">Rahoituskulut (610000-629999) yhteensä                            </t>
  </si>
  <si>
    <t>640000-641999</t>
  </si>
  <si>
    <t>642000-642999</t>
  </si>
  <si>
    <t>643000-645999</t>
  </si>
  <si>
    <t>646000-648999</t>
  </si>
  <si>
    <t>649000-651999</t>
  </si>
  <si>
    <t>652000-655999</t>
  </si>
  <si>
    <t>656000-657999</t>
  </si>
  <si>
    <t xml:space="preserve">Yhteensä (640000-657999)                                                                       </t>
  </si>
  <si>
    <t>658000-658999</t>
  </si>
  <si>
    <t>659000-659999</t>
  </si>
  <si>
    <t xml:space="preserve">Poistot (640000-659999) yhteensä                                          </t>
  </si>
  <si>
    <t xml:space="preserve">Yhteensä (658000-659999)                                                      </t>
  </si>
  <si>
    <t>Arvonalentumiset yhteensä (660000-663999)</t>
  </si>
  <si>
    <t>664000-664999</t>
  </si>
  <si>
    <t>665000-665999, 667000-667999, 669000-669999</t>
  </si>
  <si>
    <t>666000-666999, 668000-668999</t>
  </si>
  <si>
    <t xml:space="preserve">Yhteensä (664000-669999)                                                      </t>
  </si>
  <si>
    <t>670000-670999</t>
  </si>
  <si>
    <t>672000-672999</t>
  </si>
  <si>
    <t>671000-671999, 673000-678999</t>
  </si>
  <si>
    <t xml:space="preserve">Yhteensä (670000-678999)                                                                       </t>
  </si>
  <si>
    <t>679000-679399</t>
  </si>
  <si>
    <t>679400-679799</t>
  </si>
  <si>
    <t>679800-679999</t>
  </si>
  <si>
    <t>680000-680999</t>
  </si>
  <si>
    <t>681000-682999</t>
  </si>
  <si>
    <t>683000-683999</t>
  </si>
  <si>
    <t>684000-686999</t>
  </si>
  <si>
    <t>687000-687999</t>
  </si>
  <si>
    <t>688000-689999</t>
  </si>
  <si>
    <t>100000-100499</t>
  </si>
  <si>
    <t>100500-100699</t>
  </si>
  <si>
    <t>100700-100999</t>
  </si>
  <si>
    <t>101000-102999</t>
  </si>
  <si>
    <t>Aineettomat hyödykkeet yhteensä (100000-102999)</t>
  </si>
  <si>
    <t>103000-104499</t>
  </si>
  <si>
    <t>104500-104999</t>
  </si>
  <si>
    <t>105000-105699</t>
  </si>
  <si>
    <t>105700-105799</t>
  </si>
  <si>
    <t>105800-105999</t>
  </si>
  <si>
    <t>106000-106099</t>
  </si>
  <si>
    <t>106100 - 106999</t>
  </si>
  <si>
    <t>107000-107499</t>
  </si>
  <si>
    <t>107500-107999</t>
  </si>
  <si>
    <t>Yhteensä (104500-107999)</t>
  </si>
  <si>
    <t>108000-108499</t>
  </si>
  <si>
    <t>108500-108999</t>
  </si>
  <si>
    <t>109000-110999</t>
  </si>
  <si>
    <t>111000-112999</t>
  </si>
  <si>
    <t>113000-113999</t>
  </si>
  <si>
    <t>114000-114999</t>
  </si>
  <si>
    <t>115000-115999</t>
  </si>
  <si>
    <t>116000-116999</t>
  </si>
  <si>
    <t>117500-117999</t>
  </si>
  <si>
    <t>117000-117499, 118000-119999</t>
  </si>
  <si>
    <t xml:space="preserve">Yhteensä (108000-119999) </t>
  </si>
  <si>
    <t>120000-120999</t>
  </si>
  <si>
    <t>121000-121999</t>
  </si>
  <si>
    <t>122000-122999</t>
  </si>
  <si>
    <t>Yhteensä (120000-122999)</t>
  </si>
  <si>
    <t>123000-124499</t>
  </si>
  <si>
    <t>124500-124999</t>
  </si>
  <si>
    <t>125000-125999</t>
  </si>
  <si>
    <t xml:space="preserve">Yhteensä (123000-125999) </t>
  </si>
  <si>
    <t>126000-126499</t>
  </si>
  <si>
    <t>126500-126999</t>
  </si>
  <si>
    <t>127000-127999</t>
  </si>
  <si>
    <t xml:space="preserve">Yhteensä (126000-127999) </t>
  </si>
  <si>
    <t>128000-128999</t>
  </si>
  <si>
    <t>129000-129999</t>
  </si>
  <si>
    <t xml:space="preserve">Yhteensä (128000-129999) </t>
  </si>
  <si>
    <t xml:space="preserve">Aineelliset hyödykkeet yhteensä (103000-129999) </t>
  </si>
  <si>
    <t>130000-131999</t>
  </si>
  <si>
    <t>132000-135999</t>
  </si>
  <si>
    <t xml:space="preserve">Yhteensä (130000-135999) </t>
  </si>
  <si>
    <t>136000-139999</t>
  </si>
  <si>
    <t>Sijoitukset yhteensä (130000-139999)</t>
  </si>
  <si>
    <t>Pysyvät vastaavat yhteensä (100000-139999)</t>
  </si>
  <si>
    <t>140000-140999</t>
  </si>
  <si>
    <t>141000-141999</t>
  </si>
  <si>
    <t xml:space="preserve">Yhteensä (140000-141999) </t>
  </si>
  <si>
    <t>142000-142999</t>
  </si>
  <si>
    <t>143000-143999</t>
  </si>
  <si>
    <t>144000-145499</t>
  </si>
  <si>
    <t>145500-145599</t>
  </si>
  <si>
    <t xml:space="preserve">Yhteensä (142000-145599) </t>
  </si>
  <si>
    <t xml:space="preserve">Vaihto-omaisuus yhteensä (146000-149999) </t>
  </si>
  <si>
    <t>150000-152999</t>
  </si>
  <si>
    <t>153000-154999</t>
  </si>
  <si>
    <t>155000-157999</t>
  </si>
  <si>
    <t>158000-158999</t>
  </si>
  <si>
    <t xml:space="preserve">Yhteensä (150000-158999) </t>
  </si>
  <si>
    <t>160000-161999</t>
  </si>
  <si>
    <t>162000-163999</t>
  </si>
  <si>
    <t>164000-167999</t>
  </si>
  <si>
    <t>168000-169899</t>
  </si>
  <si>
    <t xml:space="preserve">Yhteensä (160000-169899 </t>
  </si>
  <si>
    <t>Saamiset yhteensä (150000-169899</t>
  </si>
  <si>
    <t>170000-170299</t>
  </si>
  <si>
    <t>170300-171999</t>
  </si>
  <si>
    <t>172000-179999</t>
  </si>
  <si>
    <t xml:space="preserve">Yhteensä (170000-179999) </t>
  </si>
  <si>
    <t>180000-189999</t>
  </si>
  <si>
    <t>190000-199999</t>
  </si>
  <si>
    <t xml:space="preserve">Yhteensä (180000-199999) </t>
  </si>
  <si>
    <t xml:space="preserve">Vaihtuvat vastaavat yhteensä (146000-199999) </t>
  </si>
  <si>
    <t>200000-200499</t>
  </si>
  <si>
    <t>200500-200799</t>
  </si>
  <si>
    <t>200800-200999</t>
  </si>
  <si>
    <t>201000-207999</t>
  </si>
  <si>
    <t>208000-208999</t>
  </si>
  <si>
    <t>209000-209999</t>
  </si>
  <si>
    <t xml:space="preserve">Yhteensä  (200000-209999) </t>
  </si>
  <si>
    <t>210000-210999</t>
  </si>
  <si>
    <t>211000-212999</t>
  </si>
  <si>
    <t>Yhteensä (210000-212999)</t>
  </si>
  <si>
    <t xml:space="preserve">Pakolliset varaukset yhteensä (214000-219999) </t>
  </si>
  <si>
    <t>220000-220999</t>
  </si>
  <si>
    <t>221000-223999</t>
  </si>
  <si>
    <t>Yhteensä (220000-223999)</t>
  </si>
  <si>
    <t>224000-227999</t>
  </si>
  <si>
    <t>228000-228999</t>
  </si>
  <si>
    <t>229000-229499</t>
  </si>
  <si>
    <t>229500-229599</t>
  </si>
  <si>
    <t>Muun omana taseyksikkönä hoidetun rahaston taseen loppusumma</t>
  </si>
  <si>
    <t>Toimeksiantojen pääomat yhteensä (220000-229599)</t>
  </si>
  <si>
    <t>Yhteensä (224000-229599)</t>
  </si>
  <si>
    <t>230000-233999</t>
  </si>
  <si>
    <t>234000-237999</t>
  </si>
  <si>
    <t>238000-238999, 239500-239999</t>
  </si>
  <si>
    <t>239000-239499</t>
  </si>
  <si>
    <t>240000-240999</t>
  </si>
  <si>
    <t>241000-247999</t>
  </si>
  <si>
    <t>Yhteensä (230000-247999)</t>
  </si>
  <si>
    <t>250000-250999</t>
  </si>
  <si>
    <t>251000-252999</t>
  </si>
  <si>
    <t>253000-253799, 253900-253999</t>
  </si>
  <si>
    <t>253800-253899</t>
  </si>
  <si>
    <t>254000-254999</t>
  </si>
  <si>
    <t xml:space="preserve">Yhteensä (250000-254999) </t>
  </si>
  <si>
    <t>255000-259499, 259900-259999</t>
  </si>
  <si>
    <t>260000-287099, 288000-299999</t>
  </si>
  <si>
    <t>Lyhytaikainen vieras pääoma yhteensä (250000-299999)</t>
  </si>
  <si>
    <t>Pitkä- ja lyhytaikainen vieras pääoma yhteensä (230000-299999)</t>
  </si>
  <si>
    <t>Työalakate  2015</t>
  </si>
  <si>
    <t>Työalakate 2014</t>
  </si>
  <si>
    <t>Tuloslaskelmantoimintatuotot yht.</t>
  </si>
  <si>
    <t>Tuloslaskelmantoimintakulut yht.</t>
  </si>
  <si>
    <t>Erotus tuloslaskelmanja taulukon A74 välillä</t>
  </si>
  <si>
    <t>Rakennusten lukumäärä</t>
  </si>
  <si>
    <r>
      <t>Rakennuskohde</t>
    </r>
    <r>
      <rPr>
        <vertAlign val="superscript"/>
        <sz val="8"/>
        <rFont val="Arial"/>
        <family val="2"/>
      </rPr>
      <t xml:space="preserve"> </t>
    </r>
  </si>
  <si>
    <t>Muutos 2015-2014</t>
  </si>
  <si>
    <t>Kustannukset yhteensä 2015</t>
  </si>
  <si>
    <t>Kustannukset yhteensä 2014</t>
  </si>
  <si>
    <t>6. TILIVUODEN 2015 INVESTOINNIT</t>
  </si>
  <si>
    <t>Valmistuneet rakennustyöt yhteensä</t>
  </si>
  <si>
    <r>
      <t>Yhteensä 6201-6211</t>
    </r>
    <r>
      <rPr>
        <b/>
        <strike/>
        <sz val="8"/>
        <rFont val="Arial"/>
        <family val="2"/>
      </rPr>
      <t xml:space="preserve"> </t>
    </r>
  </si>
  <si>
    <t>Kulttuurihistoriallisin perustein tehtyjen ivestointien osuus kustannuksista 2015</t>
  </si>
  <si>
    <t xml:space="preserve">Tilivuoden investointimenot  yhteensä (61 + 62 + 63) </t>
  </si>
  <si>
    <t>362000-368999</t>
  </si>
  <si>
    <t xml:space="preserve">9. VALMISTE-VARASTOJEN MUUTOS </t>
  </si>
  <si>
    <t>2. VEROTUSTUSKULUT</t>
  </si>
  <si>
    <t>Kulttuurihistoriallisin perustein tehtyjen ivestointien osuus kustannuksista 2014</t>
  </si>
  <si>
    <t xml:space="preserve">Kulttuuriperinnön investointikulut miinus toimintatuotot </t>
  </si>
  <si>
    <t>% koko kirkon työalakatteesta</t>
  </si>
  <si>
    <t xml:space="preserve">Ei sisällä haudanhoitosopimusten, verotuskustannusten </t>
  </si>
  <si>
    <t>ERILLISKIRJANPITONA HOIDETTUT RAHASTOT</t>
  </si>
  <si>
    <t xml:space="preserve">Toimintatuotot </t>
  </si>
  <si>
    <t xml:space="preserve">Toimintakulut </t>
  </si>
  <si>
    <t>Investointimenojen muutos % yhteensä 2015-2014</t>
  </si>
  <si>
    <t>Rahoitustuotot- ja kulut (netto)</t>
  </si>
  <si>
    <t>Sisäiset kulut</t>
  </si>
  <si>
    <t>Poistot ja pääoman sisäiset korot</t>
  </si>
  <si>
    <t>Vyörytyskulut</t>
  </si>
  <si>
    <t xml:space="preserve">Vyörytystuotot </t>
  </si>
  <si>
    <t>SEURAKUNTIEN</t>
  </si>
  <si>
    <t>Kokoi kirkon jäsenmäärä 31.12.2015</t>
  </si>
  <si>
    <t>KIRKKO 2015</t>
  </si>
  <si>
    <t>KIRKKO 2014</t>
  </si>
  <si>
    <t xml:space="preserve">TALOUS, KOKO </t>
  </si>
  <si>
    <t>Arvonalentumiset pysyvien ja vaihtuvien vastaavien sijoituksista</t>
  </si>
  <si>
    <t>5. RAHOITUSTUOTOT- JA KULUT</t>
  </si>
  <si>
    <t>Suunnitelman muikaiset poistot</t>
  </si>
  <si>
    <t>Toimeksiantojen varat yhteensä (140000-145599)</t>
  </si>
  <si>
    <t>2. AINEELLISET HYÖDYKKEET</t>
  </si>
  <si>
    <t>4. TOIMEKSI-ANTOJEN VARAT</t>
  </si>
  <si>
    <t>7. LYHYTAIKAISET SAAMISET</t>
  </si>
  <si>
    <t>3. PAKOLLISET VARAUKSET</t>
  </si>
  <si>
    <t>Kirjauskäytännön muutos</t>
  </si>
  <si>
    <t>Asiantuntijapalvelut työnohjauksesta/Asiantuntijapalvelut</t>
  </si>
  <si>
    <r>
      <t xml:space="preserve">Lähde: </t>
    </r>
    <r>
      <rPr>
        <i/>
        <sz val="8"/>
        <rFont val="Arial"/>
        <family val="2"/>
      </rPr>
      <t>Kirkkohallitus-Seurakuntien tilipäätöstiedot 12.8.2016</t>
    </r>
  </si>
  <si>
    <t>Sauvo-Karunan seurakunnan tiedot puuttuvat yhteenvedosta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</si>
</sst>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0.0"/>
    <numFmt numFmtId="166" formatCode="#,##0.0000"/>
  </numFmts>
  <fonts count="66"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8"/>
      <name val="Arial"/>
      <family val="2"/>
    </font>
    <font>
      <vertAlign val="superscript"/>
      <sz val="8"/>
      <name val="Arial"/>
      <family val="2"/>
    </font>
    <font>
      <sz val="9"/>
      <name val="Arial"/>
      <family val="2"/>
    </font>
    <font>
      <i/>
      <sz val="8"/>
      <name val="Arial"/>
      <family val="2"/>
    </font>
    <font>
      <sz val="8"/>
      <color indexed="10"/>
      <name val="Arial"/>
      <family val="2"/>
    </font>
    <font>
      <b/>
      <sz val="8"/>
      <color indexed="10"/>
      <name val="Arial"/>
      <family val="2"/>
    </font>
    <font>
      <strike/>
      <sz val="8"/>
      <name val="Arial"/>
      <family val="2"/>
    </font>
    <font>
      <sz val="8"/>
      <color indexed="12"/>
      <name val="Arial"/>
      <family val="2"/>
    </font>
    <font>
      <sz val="8"/>
      <color indexed="81"/>
      <name val="Tahoma"/>
      <family val="2"/>
    </font>
    <font>
      <b/>
      <sz val="8"/>
      <color indexed="81"/>
      <name val="Tahoma"/>
      <family val="2"/>
    </font>
    <font>
      <b/>
      <vertAlign val="superscript"/>
      <sz val="8"/>
      <name val="Arial"/>
      <family val="2"/>
    </font>
    <font>
      <b/>
      <sz val="7"/>
      <name val="Arial"/>
      <family val="2"/>
    </font>
    <font>
      <sz val="9"/>
      <color indexed="81"/>
      <name val="Tahoma"/>
      <family val="2"/>
    </font>
    <font>
      <b/>
      <sz val="9"/>
      <color indexed="81"/>
      <name val="Tahoma"/>
      <family val="2"/>
    </font>
    <font>
      <sz val="8"/>
      <color rgb="FFFF0000"/>
      <name val="Arial"/>
      <family val="2"/>
    </font>
    <font>
      <b/>
      <sz val="8"/>
      <color rgb="FFFF0000"/>
      <name val="Arial"/>
      <family val="2"/>
    </font>
    <font>
      <sz val="8"/>
      <color theme="1"/>
      <name val="Arial"/>
      <family val="2"/>
    </font>
    <font>
      <b/>
      <sz val="8"/>
      <color rgb="FF0070C0"/>
      <name val="Arial"/>
      <family val="2"/>
    </font>
    <font>
      <b/>
      <sz val="8"/>
      <color rgb="FF7030A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rgb="FFFF0000"/>
      <name val="Arial"/>
      <family val="2"/>
    </font>
    <font>
      <b/>
      <sz val="11"/>
      <color rgb="FFFF0000"/>
      <name val="Arial"/>
      <family val="2"/>
    </font>
    <font>
      <b/>
      <sz val="10"/>
      <color rgb="FF7030A0"/>
      <name val="Arial"/>
      <family val="2"/>
    </font>
    <font>
      <sz val="10"/>
      <name val="Arial"/>
      <family val="2"/>
    </font>
    <font>
      <b/>
      <i/>
      <sz val="8"/>
      <name val="Arial"/>
      <family val="2"/>
    </font>
    <font>
      <b/>
      <sz val="8"/>
      <color theme="1"/>
      <name val="Arial"/>
      <family val="2"/>
    </font>
    <font>
      <i/>
      <sz val="8"/>
      <color rgb="FFFF0000"/>
      <name val="Arial"/>
      <family val="2"/>
    </font>
    <font>
      <b/>
      <strike/>
      <sz val="8"/>
      <color rgb="FFFF0000"/>
      <name val="Arial"/>
      <family val="2"/>
    </font>
    <font>
      <b/>
      <strike/>
      <sz val="8"/>
      <name val="Arial"/>
      <family val="2"/>
    </font>
    <font>
      <b/>
      <sz val="9"/>
      <name val="Arial"/>
      <family val="2"/>
    </font>
    <font>
      <sz val="10"/>
      <color rgb="FFFF0000"/>
      <name val="Arial"/>
      <family val="2"/>
    </font>
    <font>
      <b/>
      <sz val="12"/>
      <color rgb="FFFF0000"/>
      <name val="Arial"/>
      <family val="2"/>
    </font>
    <font>
      <b/>
      <sz val="9"/>
      <color rgb="FFFF0000"/>
      <name val="Arial"/>
      <family val="2"/>
    </font>
    <font>
      <sz val="9"/>
      <color rgb="FFFF0000"/>
      <name val="Arial"/>
      <family val="2"/>
    </font>
    <font>
      <sz val="9"/>
      <color theme="1"/>
      <name val="Calibri"/>
      <family val="2"/>
      <scheme val="minor"/>
    </font>
    <font>
      <sz val="11"/>
      <name val="Calibri"/>
      <family val="2"/>
    </font>
    <font>
      <sz val="11"/>
      <color rgb="FF000000"/>
      <name val="Calibri"/>
      <family val="2"/>
    </font>
    <font>
      <b/>
      <u/>
      <sz val="8"/>
      <color rgb="FFFF0000"/>
      <name val="Arial"/>
      <family val="2"/>
    </font>
    <font>
      <strike/>
      <sz val="9"/>
      <name val="Arial"/>
      <family val="2"/>
    </font>
    <font>
      <b/>
      <u/>
      <sz val="9"/>
      <color rgb="FFFF0000"/>
      <name val="Arial"/>
      <family val="2"/>
    </font>
    <font>
      <sz val="11"/>
      <color rgb="FFFF0000"/>
      <name val="Arial"/>
      <family val="2"/>
    </font>
    <font>
      <strike/>
      <sz val="9"/>
      <color rgb="FF7030A0"/>
      <name val="Arial"/>
      <family val="2"/>
    </font>
    <font>
      <b/>
      <i/>
      <sz val="9"/>
      <color indexed="10"/>
      <name val="Arial"/>
      <family val="2"/>
    </font>
    <font>
      <b/>
      <sz val="9"/>
      <color theme="1"/>
      <name val="Calibri"/>
      <family val="2"/>
      <scheme val="minor"/>
    </font>
    <font>
      <strike/>
      <sz val="8"/>
      <name val="Calibri"/>
      <family val="2"/>
      <scheme val="minor"/>
    </font>
  </fonts>
  <fills count="40">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7">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bottom style="thin">
        <color indexed="64"/>
      </bottom>
      <diagonal/>
    </border>
    <border>
      <left/>
      <right/>
      <top/>
      <bottom style="hair">
        <color indexed="64"/>
      </bottom>
      <diagonal/>
    </border>
    <border>
      <left/>
      <right/>
      <top style="hair">
        <color indexed="64"/>
      </top>
      <bottom style="thin">
        <color indexed="64"/>
      </bottom>
      <diagonal/>
    </border>
    <border>
      <left/>
      <right style="hair">
        <color indexed="64"/>
      </right>
      <top/>
      <bottom style="thin">
        <color indexed="64"/>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top style="hair">
        <color indexed="64"/>
      </top>
      <bottom/>
      <diagonal/>
    </border>
    <border>
      <left/>
      <right style="hair">
        <color indexed="64"/>
      </right>
      <top style="hair">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s>
  <cellStyleXfs count="60">
    <xf numFmtId="0" fontId="0" fillId="0" borderId="0"/>
    <xf numFmtId="0" fontId="25" fillId="0" borderId="0" applyNumberFormat="0" applyFill="0" applyBorder="0" applyAlignment="0" applyProtection="0"/>
    <xf numFmtId="0" fontId="26" fillId="0" borderId="59" applyNumberFormat="0" applyFill="0" applyAlignment="0" applyProtection="0"/>
    <xf numFmtId="0" fontId="27" fillId="0" borderId="60" applyNumberFormat="0" applyFill="0" applyAlignment="0" applyProtection="0"/>
    <xf numFmtId="0" fontId="28" fillId="0" borderId="61" applyNumberFormat="0" applyFill="0" applyAlignment="0" applyProtection="0"/>
    <xf numFmtId="0" fontId="28" fillId="0" borderId="0" applyNumberFormat="0" applyFill="0" applyBorder="0" applyAlignment="0" applyProtection="0"/>
    <xf numFmtId="0" fontId="29" fillId="9" borderId="0" applyNumberFormat="0" applyBorder="0" applyAlignment="0" applyProtection="0"/>
    <xf numFmtId="0" fontId="30" fillId="10" borderId="0" applyNumberFormat="0" applyBorder="0" applyAlignment="0" applyProtection="0"/>
    <xf numFmtId="0" fontId="31" fillId="11" borderId="0" applyNumberFormat="0" applyBorder="0" applyAlignment="0" applyProtection="0"/>
    <xf numFmtId="0" fontId="32" fillId="12" borderId="62" applyNumberFormat="0" applyAlignment="0" applyProtection="0"/>
    <xf numFmtId="0" fontId="33" fillId="13" borderId="63" applyNumberFormat="0" applyAlignment="0" applyProtection="0"/>
    <xf numFmtId="0" fontId="34" fillId="13" borderId="62" applyNumberFormat="0" applyAlignment="0" applyProtection="0"/>
    <xf numFmtId="0" fontId="35" fillId="0" borderId="64" applyNumberFormat="0" applyFill="0" applyAlignment="0" applyProtection="0"/>
    <xf numFmtId="0" fontId="36" fillId="14" borderId="65"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67" applyNumberFormat="0" applyFill="0" applyAlignment="0" applyProtection="0"/>
    <xf numFmtId="0" fontId="4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40" fillId="35" borderId="0" applyNumberFormat="0" applyBorder="0" applyAlignment="0" applyProtection="0"/>
    <xf numFmtId="0" fontId="40"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40" fillId="39" borderId="0" applyNumberFormat="0" applyBorder="0" applyAlignment="0" applyProtection="0"/>
    <xf numFmtId="0" fontId="2" fillId="0" borderId="0"/>
    <xf numFmtId="0" fontId="2" fillId="0" borderId="0"/>
    <xf numFmtId="0" fontId="2" fillId="15" borderId="66" applyNumberFormat="0" applyFont="0" applyAlignment="0" applyProtection="0"/>
    <xf numFmtId="0" fontId="1" fillId="0" borderId="0"/>
    <xf numFmtId="0" fontId="1" fillId="0" borderId="0"/>
    <xf numFmtId="0" fontId="1" fillId="15" borderId="66"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43" fontId="44" fillId="0" borderId="0" applyFont="0" applyFill="0" applyBorder="0" applyAlignment="0" applyProtection="0"/>
  </cellStyleXfs>
  <cellXfs count="813">
    <xf numFmtId="0" fontId="0" fillId="0" borderId="0" xfId="0"/>
    <xf numFmtId="0" fontId="4" fillId="0" borderId="0" xfId="0" quotePrefix="1" applyFont="1" applyFill="1" applyAlignment="1">
      <alignment horizontal="left"/>
    </xf>
    <xf numFmtId="0" fontId="5" fillId="0" borderId="0" xfId="0" applyFont="1" applyFill="1"/>
    <xf numFmtId="0" fontId="5" fillId="0" borderId="1" xfId="0" applyFont="1" applyFill="1" applyBorder="1"/>
    <xf numFmtId="0" fontId="5" fillId="0" borderId="2" xfId="0" applyFont="1" applyFill="1" applyBorder="1"/>
    <xf numFmtId="0" fontId="5" fillId="0" borderId="3" xfId="0" quotePrefix="1" applyFont="1" applyFill="1" applyBorder="1" applyAlignment="1">
      <alignment horizontal="lef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applyFont="1" applyFill="1" applyBorder="1"/>
    <xf numFmtId="0" fontId="5" fillId="0" borderId="0" xfId="0" applyFont="1" applyFill="1" applyBorder="1"/>
    <xf numFmtId="0" fontId="5" fillId="0" borderId="8" xfId="0" applyFont="1" applyFill="1" applyBorder="1"/>
    <xf numFmtId="0" fontId="5" fillId="0" borderId="4" xfId="0" applyFont="1" applyFill="1" applyBorder="1"/>
    <xf numFmtId="0" fontId="5" fillId="0" borderId="7" xfId="0" applyFont="1" applyFill="1" applyBorder="1"/>
    <xf numFmtId="0" fontId="5" fillId="0" borderId="11" xfId="0" applyFont="1" applyFill="1" applyBorder="1"/>
    <xf numFmtId="0" fontId="6" fillId="0" borderId="0" xfId="0" applyFont="1" applyFill="1"/>
    <xf numFmtId="0" fontId="5" fillId="0" borderId="12" xfId="0" applyFont="1" applyFill="1" applyBorder="1"/>
    <xf numFmtId="0" fontId="5" fillId="0" borderId="8" xfId="0" quotePrefix="1" applyFont="1" applyFill="1" applyBorder="1" applyAlignment="1">
      <alignment horizontal="left"/>
    </xf>
    <xf numFmtId="0" fontId="5" fillId="0" borderId="1" xfId="0" applyFont="1" applyFill="1" applyBorder="1" applyAlignment="1">
      <alignment vertical="top"/>
    </xf>
    <xf numFmtId="0" fontId="5" fillId="0" borderId="1" xfId="0" quotePrefix="1" applyFont="1" applyFill="1" applyBorder="1" applyAlignment="1">
      <alignment horizontal="left"/>
    </xf>
    <xf numFmtId="0" fontId="5" fillId="0" borderId="11" xfId="0" quotePrefix="1" applyFont="1" applyFill="1" applyBorder="1" applyAlignment="1">
      <alignment horizontal="left"/>
    </xf>
    <xf numFmtId="0" fontId="5" fillId="0" borderId="0" xfId="0" quotePrefix="1" applyFont="1" applyFill="1" applyBorder="1" applyAlignment="1">
      <alignment horizontal="left"/>
    </xf>
    <xf numFmtId="0" fontId="5" fillId="0" borderId="1" xfId="0" quotePrefix="1" applyFont="1" applyFill="1" applyBorder="1" applyAlignment="1">
      <alignment horizontal="left" vertical="top"/>
    </xf>
    <xf numFmtId="0" fontId="5" fillId="0" borderId="2" xfId="0" applyFont="1" applyFill="1" applyBorder="1" applyAlignment="1">
      <alignment vertical="top"/>
    </xf>
    <xf numFmtId="0" fontId="5" fillId="0" borderId="13" xfId="0" applyFont="1" applyFill="1" applyBorder="1"/>
    <xf numFmtId="0" fontId="5" fillId="0" borderId="14" xfId="0" applyFont="1" applyFill="1" applyBorder="1"/>
    <xf numFmtId="0" fontId="5" fillId="0" borderId="8" xfId="0" applyFont="1" applyFill="1" applyBorder="1" applyAlignment="1">
      <alignment horizontal="left" vertical="top"/>
    </xf>
    <xf numFmtId="0" fontId="5" fillId="0" borderId="8" xfId="0" applyFont="1" applyFill="1" applyBorder="1" applyAlignment="1">
      <alignment horizontal="left"/>
    </xf>
    <xf numFmtId="0" fontId="5" fillId="0" borderId="15" xfId="0" applyFont="1" applyFill="1" applyBorder="1"/>
    <xf numFmtId="0" fontId="5" fillId="0" borderId="16" xfId="0" applyFont="1" applyFill="1" applyBorder="1"/>
    <xf numFmtId="0" fontId="5" fillId="0" borderId="17" xfId="0" applyFont="1" applyFill="1" applyBorder="1"/>
    <xf numFmtId="0" fontId="6" fillId="0" borderId="18" xfId="0" applyFont="1" applyFill="1" applyBorder="1"/>
    <xf numFmtId="0" fontId="6" fillId="0" borderId="14" xfId="0" applyFont="1" applyFill="1" applyBorder="1"/>
    <xf numFmtId="0" fontId="6" fillId="0" borderId="0" xfId="0" quotePrefix="1" applyFont="1" applyFill="1" applyBorder="1" applyAlignment="1">
      <alignment horizontal="left"/>
    </xf>
    <xf numFmtId="0" fontId="5" fillId="0" borderId="18" xfId="0" applyFont="1" applyFill="1" applyBorder="1"/>
    <xf numFmtId="0" fontId="6" fillId="0" borderId="18" xfId="0" quotePrefix="1" applyFont="1" applyFill="1" applyBorder="1" applyAlignment="1">
      <alignment horizontal="left"/>
    </xf>
    <xf numFmtId="0" fontId="6" fillId="0" borderId="14" xfId="0" quotePrefix="1" applyFont="1" applyFill="1" applyBorder="1" applyAlignment="1">
      <alignment horizontal="left"/>
    </xf>
    <xf numFmtId="0" fontId="5" fillId="0" borderId="12" xfId="0" quotePrefix="1" applyFont="1" applyFill="1" applyBorder="1" applyAlignment="1">
      <alignment horizontal="left"/>
    </xf>
    <xf numFmtId="0" fontId="5" fillId="0" borderId="17" xfId="0" applyFont="1" applyFill="1" applyBorder="1" applyAlignment="1">
      <alignment vertical="top"/>
    </xf>
    <xf numFmtId="0" fontId="6" fillId="0" borderId="0" xfId="0" applyFont="1" applyFill="1" applyBorder="1"/>
    <xf numFmtId="0" fontId="5" fillId="0" borderId="19" xfId="0" applyFont="1" applyFill="1" applyBorder="1"/>
    <xf numFmtId="0" fontId="5" fillId="0" borderId="17" xfId="0" quotePrefix="1" applyFont="1" applyFill="1" applyBorder="1" applyAlignment="1">
      <alignment horizontal="left"/>
    </xf>
    <xf numFmtId="0" fontId="5" fillId="0" borderId="20" xfId="0" applyFont="1" applyFill="1" applyBorder="1"/>
    <xf numFmtId="0" fontId="5" fillId="0" borderId="21" xfId="0" applyFont="1" applyFill="1" applyBorder="1"/>
    <xf numFmtId="0" fontId="5" fillId="0" borderId="22" xfId="0" applyFont="1" applyFill="1" applyBorder="1"/>
    <xf numFmtId="0" fontId="5" fillId="0" borderId="0" xfId="0" applyFont="1" applyFill="1" applyBorder="1" applyAlignment="1">
      <alignment horizontal="left"/>
    </xf>
    <xf numFmtId="0" fontId="5" fillId="0" borderId="14" xfId="0" quotePrefix="1" applyFont="1" applyFill="1" applyBorder="1" applyAlignment="1">
      <alignment horizontal="left"/>
    </xf>
    <xf numFmtId="0" fontId="5" fillId="0" borderId="23" xfId="0" applyFont="1" applyFill="1" applyBorder="1"/>
    <xf numFmtId="0" fontId="8" fillId="0" borderId="0" xfId="0" applyFont="1" applyFill="1"/>
    <xf numFmtId="0" fontId="5" fillId="0" borderId="19" xfId="0" applyFont="1" applyFill="1" applyBorder="1" applyAlignment="1">
      <alignment vertical="top"/>
    </xf>
    <xf numFmtId="0" fontId="5" fillId="0" borderId="17" xfId="0" applyFont="1" applyFill="1" applyBorder="1" applyAlignment="1"/>
    <xf numFmtId="0" fontId="5" fillId="0" borderId="17" xfId="0" quotePrefix="1" applyFont="1" applyFill="1" applyBorder="1" applyAlignment="1">
      <alignment horizontal="left" vertical="top"/>
    </xf>
    <xf numFmtId="0" fontId="6" fillId="0" borderId="24" xfId="0" applyFont="1" applyFill="1" applyBorder="1"/>
    <xf numFmtId="0" fontId="5" fillId="0" borderId="24" xfId="0" applyFont="1" applyFill="1" applyBorder="1"/>
    <xf numFmtId="0" fontId="5" fillId="0" borderId="24" xfId="0" quotePrefix="1" applyFont="1" applyFill="1" applyBorder="1" applyAlignment="1">
      <alignment horizontal="right"/>
    </xf>
    <xf numFmtId="0" fontId="5" fillId="0" borderId="27" xfId="0" quotePrefix="1" applyFont="1" applyFill="1" applyBorder="1" applyAlignment="1">
      <alignment horizontal="right"/>
    </xf>
    <xf numFmtId="0" fontId="5" fillId="0" borderId="12" xfId="0" applyFont="1" applyFill="1" applyBorder="1" applyAlignment="1">
      <alignment horizontal="left"/>
    </xf>
    <xf numFmtId="0" fontId="5" fillId="0" borderId="17" xfId="0" applyFont="1" applyFill="1" applyBorder="1" applyAlignment="1">
      <alignment horizontal="left"/>
    </xf>
    <xf numFmtId="0" fontId="5" fillId="0" borderId="4" xfId="0" quotePrefix="1" applyFont="1" applyFill="1" applyBorder="1" applyAlignment="1">
      <alignment horizontal="right"/>
    </xf>
    <xf numFmtId="0" fontId="5" fillId="0" borderId="11" xfId="0" quotePrefix="1" applyFont="1" applyFill="1" applyBorder="1" applyAlignment="1">
      <alignment horizontal="right"/>
    </xf>
    <xf numFmtId="0" fontId="5" fillId="0" borderId="14" xfId="0" applyFont="1" applyFill="1" applyBorder="1" applyAlignment="1">
      <alignment horizontal="right"/>
    </xf>
    <xf numFmtId="0" fontId="6" fillId="0" borderId="11" xfId="0" applyFont="1" applyFill="1" applyBorder="1" applyAlignment="1">
      <alignment horizontal="right"/>
    </xf>
    <xf numFmtId="0" fontId="0" fillId="0" borderId="3" xfId="0" applyFill="1" applyBorder="1"/>
    <xf numFmtId="0" fontId="5" fillId="0" borderId="5" xfId="0" applyFont="1" applyFill="1" applyBorder="1"/>
    <xf numFmtId="0" fontId="5" fillId="0" borderId="3" xfId="0" applyFont="1" applyFill="1" applyBorder="1" applyAlignment="1">
      <alignment horizontal="left" vertical="top"/>
    </xf>
    <xf numFmtId="0" fontId="5" fillId="0" borderId="3" xfId="0" applyFont="1" applyFill="1" applyBorder="1" applyAlignment="1">
      <alignment horizontal="left"/>
    </xf>
    <xf numFmtId="0" fontId="5" fillId="0" borderId="5" xfId="0" quotePrefix="1" applyFont="1" applyFill="1" applyBorder="1" applyAlignment="1">
      <alignment horizontal="left" vertical="top"/>
    </xf>
    <xf numFmtId="0" fontId="0" fillId="0" borderId="5" xfId="0" applyFill="1" applyBorder="1"/>
    <xf numFmtId="0" fontId="0" fillId="0" borderId="28" xfId="0" applyFill="1" applyBorder="1"/>
    <xf numFmtId="0" fontId="8" fillId="0" borderId="3" xfId="0" applyFont="1" applyBorder="1"/>
    <xf numFmtId="0" fontId="0" fillId="0" borderId="3" xfId="0" applyBorder="1"/>
    <xf numFmtId="0" fontId="5" fillId="0" borderId="13" xfId="0" quotePrefix="1" applyFont="1" applyFill="1" applyBorder="1" applyAlignment="1">
      <alignment horizontal="left"/>
    </xf>
    <xf numFmtId="0" fontId="5" fillId="0" borderId="3" xfId="0" applyFont="1" applyFill="1" applyBorder="1"/>
    <xf numFmtId="0" fontId="5" fillId="0" borderId="3" xfId="0" applyFont="1" applyFill="1" applyBorder="1" applyAlignment="1">
      <alignment vertical="top"/>
    </xf>
    <xf numFmtId="0" fontId="5" fillId="0" borderId="5" xfId="0" applyFont="1" applyFill="1" applyBorder="1" applyAlignment="1">
      <alignment horizontal="left"/>
    </xf>
    <xf numFmtId="0" fontId="5" fillId="0" borderId="29" xfId="0" applyFont="1" applyFill="1" applyBorder="1"/>
    <xf numFmtId="0" fontId="5" fillId="0" borderId="30" xfId="0" applyFont="1" applyFill="1" applyBorder="1"/>
    <xf numFmtId="0" fontId="5" fillId="0" borderId="5" xfId="0" applyFont="1" applyFill="1" applyBorder="1" applyAlignment="1">
      <alignment vertical="top"/>
    </xf>
    <xf numFmtId="0" fontId="5" fillId="0" borderId="30" xfId="0" quotePrefix="1" applyFont="1" applyFill="1" applyBorder="1" applyAlignment="1">
      <alignment horizontal="left"/>
    </xf>
    <xf numFmtId="0" fontId="5" fillId="0" borderId="20" xfId="0" quotePrefix="1" applyFont="1" applyFill="1" applyBorder="1" applyAlignment="1">
      <alignment horizontal="left"/>
    </xf>
    <xf numFmtId="0" fontId="5" fillId="0" borderId="3" xfId="0" quotePrefix="1" applyFont="1" applyFill="1" applyBorder="1" applyAlignment="1">
      <alignment horizontal="left" vertical="top"/>
    </xf>
    <xf numFmtId="0" fontId="5" fillId="0" borderId="18" xfId="0" applyFont="1" applyFill="1" applyBorder="1" applyAlignment="1">
      <alignment horizontal="left"/>
    </xf>
    <xf numFmtId="0" fontId="5" fillId="0" borderId="6" xfId="0" quotePrefix="1" applyFont="1" applyFill="1" applyBorder="1" applyAlignment="1">
      <alignment horizontal="left"/>
    </xf>
    <xf numFmtId="0" fontId="5" fillId="0" borderId="28" xfId="0" applyFont="1" applyFill="1" applyBorder="1"/>
    <xf numFmtId="0" fontId="6" fillId="0" borderId="0" xfId="0" applyFont="1" applyFill="1" applyBorder="1" applyAlignment="1">
      <alignment horizontal="left"/>
    </xf>
    <xf numFmtId="0" fontId="5" fillId="0" borderId="1" xfId="0" applyFont="1" applyFill="1" applyBorder="1" applyAlignment="1">
      <alignment horizontal="left" vertical="top"/>
    </xf>
    <xf numFmtId="0" fontId="6" fillId="0" borderId="5" xfId="0" applyFont="1" applyFill="1" applyBorder="1"/>
    <xf numFmtId="0" fontId="6" fillId="0" borderId="5" xfId="0" quotePrefix="1" applyFont="1" applyFill="1" applyBorder="1" applyAlignment="1">
      <alignment horizontal="left"/>
    </xf>
    <xf numFmtId="0" fontId="5" fillId="0" borderId="28" xfId="0" quotePrefix="1" applyFont="1" applyFill="1" applyBorder="1" applyAlignment="1">
      <alignment horizontal="left"/>
    </xf>
    <xf numFmtId="0" fontId="5" fillId="0" borderId="7" xfId="0" quotePrefix="1" applyFont="1" applyFill="1" applyBorder="1" applyAlignment="1">
      <alignment horizontal="left"/>
    </xf>
    <xf numFmtId="0" fontId="5" fillId="0" borderId="33" xfId="0" quotePrefix="1" applyFont="1" applyFill="1" applyBorder="1" applyAlignment="1">
      <alignment horizontal="left" wrapText="1"/>
    </xf>
    <xf numFmtId="0" fontId="11" fillId="0" borderId="0" xfId="0" applyFont="1" applyFill="1"/>
    <xf numFmtId="0" fontId="12" fillId="0" borderId="17" xfId="0" applyFont="1" applyFill="1" applyBorder="1" applyAlignment="1">
      <alignment vertical="top"/>
    </xf>
    <xf numFmtId="0" fontId="6" fillId="0" borderId="0" xfId="0" quotePrefix="1" applyFont="1" applyFill="1" applyAlignment="1">
      <alignment horizontal="left"/>
    </xf>
    <xf numFmtId="0" fontId="6" fillId="0" borderId="18" xfId="0" applyFont="1" applyFill="1" applyBorder="1" applyAlignment="1">
      <alignment horizontal="left"/>
    </xf>
    <xf numFmtId="0" fontId="6" fillId="0" borderId="8" xfId="0" quotePrefix="1" applyFont="1" applyFill="1" applyBorder="1" applyAlignment="1">
      <alignment horizontal="left"/>
    </xf>
    <xf numFmtId="0" fontId="6" fillId="0" borderId="6" xfId="0" quotePrefix="1" applyFont="1" applyFill="1" applyBorder="1" applyAlignment="1">
      <alignment horizontal="left"/>
    </xf>
    <xf numFmtId="0" fontId="5" fillId="0" borderId="18" xfId="0" quotePrefix="1" applyFont="1" applyFill="1" applyBorder="1" applyAlignment="1">
      <alignment horizontal="left"/>
    </xf>
    <xf numFmtId="0" fontId="5" fillId="0" borderId="6" xfId="0" applyFont="1" applyFill="1" applyBorder="1" applyAlignment="1">
      <alignment horizontal="left"/>
    </xf>
    <xf numFmtId="0" fontId="6" fillId="0" borderId="6" xfId="0" applyFont="1" applyFill="1" applyBorder="1" applyAlignment="1">
      <alignment horizontal="left"/>
    </xf>
    <xf numFmtId="0" fontId="6" fillId="0" borderId="8" xfId="0" applyFont="1" applyFill="1" applyBorder="1" applyAlignment="1">
      <alignment horizontal="left"/>
    </xf>
    <xf numFmtId="0" fontId="5" fillId="0" borderId="1" xfId="0" applyFont="1" applyFill="1" applyBorder="1" applyAlignment="1">
      <alignment horizontal="left"/>
    </xf>
    <xf numFmtId="0" fontId="0" fillId="0" borderId="3" xfId="0" applyFill="1" applyBorder="1" applyAlignment="1">
      <alignment wrapText="1"/>
    </xf>
    <xf numFmtId="0" fontId="5" fillId="0" borderId="8" xfId="0" applyFont="1" applyFill="1" applyBorder="1" applyAlignment="1">
      <alignment horizontal="left" vertical="top" wrapText="1"/>
    </xf>
    <xf numFmtId="0" fontId="5" fillId="0" borderId="0" xfId="0" applyFont="1" applyFill="1" applyAlignment="1">
      <alignment wrapText="1"/>
    </xf>
    <xf numFmtId="0" fontId="13" fillId="0" borderId="24" xfId="0" applyFont="1" applyFill="1" applyBorder="1"/>
    <xf numFmtId="0" fontId="5" fillId="0" borderId="8" xfId="0" applyFont="1" applyFill="1" applyBorder="1" applyAlignment="1">
      <alignment horizontal="left" wrapText="1"/>
    </xf>
    <xf numFmtId="0" fontId="10" fillId="0" borderId="0" xfId="0" applyFont="1" applyFill="1"/>
    <xf numFmtId="0" fontId="6" fillId="0" borderId="11" xfId="0" quotePrefix="1" applyFont="1" applyFill="1" applyBorder="1" applyAlignment="1">
      <alignment horizontal="left"/>
    </xf>
    <xf numFmtId="0" fontId="6" fillId="0" borderId="4" xfId="0" quotePrefix="1" applyFont="1" applyFill="1" applyBorder="1" applyAlignment="1">
      <alignment horizontal="left"/>
    </xf>
    <xf numFmtId="0" fontId="5" fillId="0" borderId="8" xfId="0" quotePrefix="1" applyFont="1" applyFill="1" applyBorder="1" applyAlignment="1">
      <alignment horizontal="left" wrapText="1"/>
    </xf>
    <xf numFmtId="0" fontId="5" fillId="0" borderId="33" xfId="0" applyFont="1" applyFill="1" applyBorder="1"/>
    <xf numFmtId="0" fontId="6" fillId="0" borderId="14" xfId="0" applyFont="1" applyFill="1" applyBorder="1" applyAlignment="1">
      <alignment horizontal="right"/>
    </xf>
    <xf numFmtId="0" fontId="6" fillId="0" borderId="11" xfId="0" applyFont="1" applyFill="1" applyBorder="1"/>
    <xf numFmtId="0" fontId="12" fillId="0" borderId="19" xfId="0" applyFont="1" applyFill="1" applyBorder="1" applyAlignment="1">
      <alignment vertical="top"/>
    </xf>
    <xf numFmtId="0" fontId="5" fillId="0" borderId="17" xfId="0" applyFont="1" applyFill="1" applyBorder="1" applyAlignment="1">
      <alignment horizontal="left" vertical="top"/>
    </xf>
    <xf numFmtId="0" fontId="6" fillId="0" borderId="20" xfId="0" applyFont="1" applyFill="1" applyBorder="1"/>
    <xf numFmtId="0" fontId="6" fillId="0" borderId="8" xfId="0" applyFont="1" applyFill="1" applyBorder="1"/>
    <xf numFmtId="3" fontId="5" fillId="0" borderId="0" xfId="0" applyNumberFormat="1" applyFont="1" applyFill="1"/>
    <xf numFmtId="3" fontId="5" fillId="0" borderId="0" xfId="0" applyNumberFormat="1" applyFont="1" applyFill="1" applyBorder="1" applyAlignment="1">
      <alignment horizontal="right"/>
    </xf>
    <xf numFmtId="3" fontId="5" fillId="0" borderId="0" xfId="0" applyNumberFormat="1" applyFont="1" applyFill="1" applyBorder="1"/>
    <xf numFmtId="4" fontId="5" fillId="0" borderId="0" xfId="0" applyNumberFormat="1" applyFont="1" applyFill="1" applyBorder="1"/>
    <xf numFmtId="3" fontId="10" fillId="0" borderId="0" xfId="0" applyNumberFormat="1" applyFont="1" applyFill="1" applyBorder="1"/>
    <xf numFmtId="3" fontId="5" fillId="0" borderId="24" xfId="0" applyNumberFormat="1" applyFont="1" applyFill="1" applyBorder="1"/>
    <xf numFmtId="3" fontId="13" fillId="0" borderId="24" xfId="0" applyNumberFormat="1" applyFont="1" applyFill="1" applyBorder="1"/>
    <xf numFmtId="3" fontId="6" fillId="0" borderId="24" xfId="0" applyNumberFormat="1" applyFont="1" applyFill="1" applyBorder="1"/>
    <xf numFmtId="0" fontId="0" fillId="0" borderId="8" xfId="0" applyFill="1" applyBorder="1" applyAlignment="1">
      <alignment wrapText="1"/>
    </xf>
    <xf numFmtId="0" fontId="5" fillId="0" borderId="8" xfId="0" quotePrefix="1" applyFont="1" applyFill="1" applyBorder="1" applyAlignment="1">
      <alignment horizontal="left" vertical="top"/>
    </xf>
    <xf numFmtId="0" fontId="0" fillId="0" borderId="8" xfId="0" applyFill="1" applyBorder="1"/>
    <xf numFmtId="0" fontId="0" fillId="0" borderId="0" xfId="0" applyFill="1" applyBorder="1"/>
    <xf numFmtId="3" fontId="5" fillId="0" borderId="1" xfId="0" applyNumberFormat="1" applyFont="1" applyFill="1" applyBorder="1"/>
    <xf numFmtId="3" fontId="5" fillId="0" borderId="24" xfId="0" quotePrefix="1" applyNumberFormat="1" applyFont="1" applyFill="1" applyBorder="1" applyAlignment="1">
      <alignment horizontal="left"/>
    </xf>
    <xf numFmtId="3" fontId="5" fillId="0" borderId="26" xfId="0" quotePrefix="1" applyNumberFormat="1" applyFont="1" applyFill="1" applyBorder="1" applyAlignment="1">
      <alignment horizontal="left"/>
    </xf>
    <xf numFmtId="0" fontId="6" fillId="0" borderId="1" xfId="0" applyFont="1" applyFill="1" applyBorder="1"/>
    <xf numFmtId="3" fontId="10" fillId="0" borderId="0" xfId="0" applyNumberFormat="1" applyFont="1" applyFill="1"/>
    <xf numFmtId="0" fontId="6" fillId="0" borderId="27" xfId="0" quotePrefix="1" applyFont="1" applyFill="1" applyBorder="1" applyAlignment="1">
      <alignment horizontal="left"/>
    </xf>
    <xf numFmtId="4" fontId="5" fillId="0" borderId="0" xfId="0" applyNumberFormat="1" applyFont="1" applyFill="1"/>
    <xf numFmtId="0" fontId="11" fillId="0" borderId="0" xfId="0" applyFont="1" applyFill="1" applyBorder="1"/>
    <xf numFmtId="4" fontId="5" fillId="0" borderId="0" xfId="0" applyNumberFormat="1" applyFont="1"/>
    <xf numFmtId="0" fontId="5" fillId="0" borderId="8" xfId="0" applyFont="1" applyFill="1" applyBorder="1" applyAlignment="1">
      <alignment wrapText="1"/>
    </xf>
    <xf numFmtId="3" fontId="5" fillId="0" borderId="1" xfId="0" quotePrefix="1" applyNumberFormat="1" applyFont="1" applyFill="1" applyBorder="1" applyAlignment="1">
      <alignment horizontal="left"/>
    </xf>
    <xf numFmtId="3" fontId="5" fillId="0" borderId="13" xfId="0" quotePrefix="1" applyNumberFormat="1" applyFont="1" applyFill="1" applyBorder="1" applyAlignment="1">
      <alignment horizontal="left"/>
    </xf>
    <xf numFmtId="3" fontId="5" fillId="0" borderId="6" xfId="0" applyNumberFormat="1" applyFont="1" applyFill="1" applyBorder="1"/>
    <xf numFmtId="3" fontId="10" fillId="0" borderId="24" xfId="0" applyNumberFormat="1" applyFont="1" applyFill="1" applyBorder="1"/>
    <xf numFmtId="3" fontId="6" fillId="0" borderId="6" xfId="0" applyNumberFormat="1" applyFont="1" applyFill="1" applyBorder="1"/>
    <xf numFmtId="3" fontId="5" fillId="0" borderId="0" xfId="0" quotePrefix="1" applyNumberFormat="1" applyFont="1" applyFill="1" applyBorder="1" applyAlignment="1">
      <alignment horizontal="left"/>
    </xf>
    <xf numFmtId="3" fontId="5" fillId="0" borderId="18" xfId="0" quotePrefix="1" applyNumberFormat="1" applyFont="1" applyFill="1" applyBorder="1" applyAlignment="1">
      <alignment horizontal="left"/>
    </xf>
    <xf numFmtId="0" fontId="5" fillId="0" borderId="44" xfId="0" applyFont="1" applyFill="1" applyBorder="1" applyAlignment="1">
      <alignment horizontal="left"/>
    </xf>
    <xf numFmtId="3" fontId="10" fillId="0" borderId="47" xfId="0" applyNumberFormat="1" applyFont="1" applyFill="1" applyBorder="1"/>
    <xf numFmtId="3" fontId="13" fillId="0" borderId="47" xfId="0" applyNumberFormat="1" applyFont="1" applyFill="1" applyBorder="1"/>
    <xf numFmtId="0" fontId="13" fillId="0" borderId="47" xfId="0" applyFont="1" applyFill="1" applyBorder="1"/>
    <xf numFmtId="0" fontId="6" fillId="0" borderId="20" xfId="0" quotePrefix="1" applyFont="1" applyFill="1" applyBorder="1" applyAlignment="1">
      <alignment horizontal="left"/>
    </xf>
    <xf numFmtId="3" fontId="6" fillId="0" borderId="1" xfId="0" applyNumberFormat="1" applyFont="1" applyFill="1" applyBorder="1"/>
    <xf numFmtId="3" fontId="6" fillId="0" borderId="0" xfId="0" applyNumberFormat="1" applyFont="1" applyFill="1" applyBorder="1"/>
    <xf numFmtId="3" fontId="6" fillId="0" borderId="47" xfId="0" applyNumberFormat="1" applyFont="1" applyFill="1" applyBorder="1"/>
    <xf numFmtId="3" fontId="5" fillId="0" borderId="47" xfId="0" applyNumberFormat="1" applyFont="1" applyFill="1" applyBorder="1"/>
    <xf numFmtId="3" fontId="5" fillId="0" borderId="47" xfId="0" quotePrefix="1" applyNumberFormat="1" applyFont="1" applyFill="1" applyBorder="1" applyAlignment="1">
      <alignment horizontal="left"/>
    </xf>
    <xf numFmtId="3" fontId="5" fillId="0" borderId="44" xfId="0" quotePrefix="1" applyNumberFormat="1" applyFont="1" applyFill="1" applyBorder="1" applyAlignment="1">
      <alignment horizontal="left"/>
    </xf>
    <xf numFmtId="0" fontId="4" fillId="3" borderId="15" xfId="0" applyFont="1" applyFill="1" applyBorder="1"/>
    <xf numFmtId="0" fontId="6" fillId="3" borderId="7" xfId="0" applyFont="1" applyFill="1" applyBorder="1"/>
    <xf numFmtId="0" fontId="6" fillId="3" borderId="16" xfId="0" applyFont="1" applyFill="1" applyBorder="1"/>
    <xf numFmtId="0" fontId="20" fillId="0" borderId="0" xfId="0" applyFont="1" applyFill="1"/>
    <xf numFmtId="0" fontId="20" fillId="0" borderId="0" xfId="0" applyFont="1" applyFill="1" applyBorder="1"/>
    <xf numFmtId="0" fontId="21" fillId="0" borderId="0" xfId="0" applyFont="1" applyFill="1"/>
    <xf numFmtId="4" fontId="20" fillId="0" borderId="0" xfId="0" applyNumberFormat="1" applyFont="1" applyFill="1"/>
    <xf numFmtId="165" fontId="6" fillId="7" borderId="24" xfId="0" applyNumberFormat="1" applyFont="1" applyFill="1" applyBorder="1"/>
    <xf numFmtId="3" fontId="5" fillId="7" borderId="0" xfId="0" applyNumberFormat="1" applyFont="1" applyFill="1"/>
    <xf numFmtId="0" fontId="0" fillId="0" borderId="0" xfId="0" applyBorder="1"/>
    <xf numFmtId="165" fontId="6" fillId="0" borderId="0" xfId="0" applyNumberFormat="1" applyFont="1" applyFill="1" applyBorder="1"/>
    <xf numFmtId="0" fontId="5" fillId="8" borderId="29" xfId="0" applyFont="1" applyFill="1" applyBorder="1"/>
    <xf numFmtId="0" fontId="5" fillId="8" borderId="2" xfId="0" applyFont="1" applyFill="1" applyBorder="1"/>
    <xf numFmtId="0" fontId="6" fillId="8" borderId="2" xfId="0" applyFont="1" applyFill="1" applyBorder="1"/>
    <xf numFmtId="0" fontId="6" fillId="8" borderId="2" xfId="0" applyFont="1" applyFill="1" applyBorder="1" applyAlignment="1">
      <alignment vertical="top"/>
    </xf>
    <xf numFmtId="0" fontId="6" fillId="8" borderId="29" xfId="0" applyFont="1" applyFill="1" applyBorder="1"/>
    <xf numFmtId="0" fontId="5" fillId="8" borderId="14" xfId="0" applyFont="1" applyFill="1" applyBorder="1"/>
    <xf numFmtId="0" fontId="5" fillId="8" borderId="18" xfId="0" applyFont="1" applyFill="1" applyBorder="1"/>
    <xf numFmtId="0" fontId="6" fillId="8" borderId="7" xfId="0" applyFont="1" applyFill="1" applyBorder="1"/>
    <xf numFmtId="0" fontId="6" fillId="8" borderId="16" xfId="0" quotePrefix="1" applyFont="1" applyFill="1" applyBorder="1" applyAlignment="1">
      <alignment horizontal="left"/>
    </xf>
    <xf numFmtId="0" fontId="6" fillId="8" borderId="16" xfId="0" applyFont="1" applyFill="1" applyBorder="1"/>
    <xf numFmtId="0" fontId="5" fillId="8" borderId="7" xfId="0" applyFont="1" applyFill="1" applyBorder="1"/>
    <xf numFmtId="0" fontId="6" fillId="8" borderId="15" xfId="0" applyFont="1" applyFill="1" applyBorder="1"/>
    <xf numFmtId="0" fontId="5" fillId="8" borderId="9" xfId="0" applyFont="1" applyFill="1" applyBorder="1"/>
    <xf numFmtId="0" fontId="6" fillId="8" borderId="32" xfId="0" applyFont="1" applyFill="1" applyBorder="1"/>
    <xf numFmtId="0" fontId="6" fillId="8" borderId="9" xfId="0" applyFont="1" applyFill="1" applyBorder="1"/>
    <xf numFmtId="0" fontId="5" fillId="8" borderId="16" xfId="0" applyFont="1" applyFill="1" applyBorder="1"/>
    <xf numFmtId="0" fontId="5" fillId="8" borderId="32" xfId="0" applyFont="1" applyFill="1" applyBorder="1"/>
    <xf numFmtId="0" fontId="6" fillId="8" borderId="7" xfId="0" quotePrefix="1" applyFont="1" applyFill="1" applyBorder="1" applyAlignment="1">
      <alignment horizontal="left"/>
    </xf>
    <xf numFmtId="0" fontId="0" fillId="8" borderId="7" xfId="0" applyFill="1" applyBorder="1"/>
    <xf numFmtId="0" fontId="6" fillId="8" borderId="2" xfId="0" quotePrefix="1" applyFont="1" applyFill="1" applyBorder="1" applyAlignment="1">
      <alignment horizontal="left"/>
    </xf>
    <xf numFmtId="0" fontId="6" fillId="0" borderId="2" xfId="0" applyFont="1" applyFill="1" applyBorder="1"/>
    <xf numFmtId="0" fontId="0" fillId="0" borderId="29" xfId="0" applyFill="1" applyBorder="1"/>
    <xf numFmtId="0" fontId="6" fillId="0" borderId="2" xfId="0" quotePrefix="1" applyFont="1" applyFill="1" applyBorder="1" applyAlignment="1">
      <alignment horizontal="left"/>
    </xf>
    <xf numFmtId="0" fontId="6" fillId="8" borderId="9" xfId="0" quotePrefix="1" applyFont="1" applyFill="1" applyBorder="1" applyAlignment="1">
      <alignment horizontal="left"/>
    </xf>
    <xf numFmtId="0" fontId="5" fillId="0" borderId="0" xfId="0" applyFont="1" applyFill="1" applyAlignment="1">
      <alignment horizontal="right"/>
    </xf>
    <xf numFmtId="164" fontId="5" fillId="0" borderId="0" xfId="0" applyNumberFormat="1" applyFont="1" applyFill="1" applyBorder="1"/>
    <xf numFmtId="164" fontId="6" fillId="0" borderId="0" xfId="0" applyNumberFormat="1" applyFont="1" applyFill="1" applyBorder="1"/>
    <xf numFmtId="0" fontId="5" fillId="5" borderId="6" xfId="0" quotePrefix="1" applyFont="1" applyFill="1" applyBorder="1" applyAlignment="1">
      <alignment horizontal="left"/>
    </xf>
    <xf numFmtId="0" fontId="5" fillId="5" borderId="6" xfId="0" applyFont="1" applyFill="1" applyBorder="1"/>
    <xf numFmtId="0" fontId="6" fillId="5" borderId="9" xfId="0" quotePrefix="1" applyFont="1" applyFill="1" applyBorder="1" applyAlignment="1">
      <alignment horizontal="left"/>
    </xf>
    <xf numFmtId="3" fontId="6" fillId="5" borderId="58" xfId="0" applyNumberFormat="1" applyFont="1" applyFill="1" applyBorder="1"/>
    <xf numFmtId="3" fontId="6" fillId="0" borderId="26" xfId="0" applyNumberFormat="1" applyFont="1" applyFill="1" applyBorder="1"/>
    <xf numFmtId="0" fontId="5" fillId="6" borderId="6" xfId="0" applyFont="1" applyFill="1" applyBorder="1" applyAlignment="1">
      <alignment horizontal="left"/>
    </xf>
    <xf numFmtId="3" fontId="0" fillId="0" borderId="0" xfId="0" applyNumberFormat="1"/>
    <xf numFmtId="0" fontId="5" fillId="0" borderId="0" xfId="0" applyFont="1" applyBorder="1"/>
    <xf numFmtId="3" fontId="5" fillId="6" borderId="3" xfId="0" applyNumberFormat="1" applyFont="1" applyFill="1" applyBorder="1" applyAlignment="1">
      <alignment horizontal="right"/>
    </xf>
    <xf numFmtId="3" fontId="5" fillId="6" borderId="38" xfId="0" quotePrefix="1" applyNumberFormat="1" applyFont="1" applyFill="1" applyBorder="1" applyAlignment="1">
      <alignment horizontal="right"/>
    </xf>
    <xf numFmtId="0" fontId="23" fillId="0" borderId="16" xfId="0" applyFont="1" applyFill="1" applyBorder="1"/>
    <xf numFmtId="0" fontId="24" fillId="0" borderId="0" xfId="0" applyFont="1" applyFill="1"/>
    <xf numFmtId="0" fontId="24" fillId="0" borderId="0" xfId="0" applyFont="1" applyFill="1" applyBorder="1"/>
    <xf numFmtId="0" fontId="24" fillId="0" borderId="0" xfId="0" quotePrefix="1" applyFont="1" applyFill="1" applyBorder="1" applyAlignment="1">
      <alignment horizontal="left"/>
    </xf>
    <xf numFmtId="4" fontId="5" fillId="0" borderId="30" xfId="0" applyNumberFormat="1" applyFont="1" applyBorder="1" applyAlignment="1">
      <alignment horizontal="right"/>
    </xf>
    <xf numFmtId="4" fontId="5" fillId="0" borderId="48" xfId="0" applyNumberFormat="1" applyFont="1" applyBorder="1" applyAlignment="1">
      <alignment horizontal="right"/>
    </xf>
    <xf numFmtId="4" fontId="5" fillId="0" borderId="22" xfId="0" applyNumberFormat="1" applyFont="1" applyBorder="1" applyAlignment="1">
      <alignment horizontal="right"/>
    </xf>
    <xf numFmtId="4" fontId="5" fillId="0" borderId="49" xfId="0" applyNumberFormat="1" applyFont="1" applyBorder="1" applyAlignment="1">
      <alignment horizontal="right"/>
    </xf>
    <xf numFmtId="4" fontId="5" fillId="0" borderId="5" xfId="0" applyNumberFormat="1" applyFont="1" applyBorder="1" applyAlignment="1">
      <alignment horizontal="right"/>
    </xf>
    <xf numFmtId="4" fontId="5" fillId="0" borderId="39" xfId="0" applyNumberFormat="1" applyFont="1" applyBorder="1" applyAlignment="1">
      <alignment horizontal="right"/>
    </xf>
    <xf numFmtId="4" fontId="5" fillId="0" borderId="6" xfId="0" applyNumberFormat="1" applyFont="1" applyBorder="1" applyAlignment="1">
      <alignment horizontal="right"/>
    </xf>
    <xf numFmtId="4" fontId="5" fillId="0" borderId="46" xfId="0" applyNumberFormat="1" applyFont="1" applyBorder="1" applyAlignment="1">
      <alignment horizontal="right"/>
    </xf>
    <xf numFmtId="3" fontId="5" fillId="5" borderId="5" xfId="0" applyNumberFormat="1" applyFont="1" applyFill="1" applyBorder="1" applyAlignment="1">
      <alignment horizontal="right"/>
    </xf>
    <xf numFmtId="3" fontId="5" fillId="5" borderId="39" xfId="0" applyNumberFormat="1" applyFont="1" applyFill="1" applyBorder="1" applyAlignment="1">
      <alignment horizontal="right"/>
    </xf>
    <xf numFmtId="3" fontId="5" fillId="5" borderId="6" xfId="0" applyNumberFormat="1" applyFont="1" applyFill="1" applyBorder="1" applyAlignment="1">
      <alignment horizontal="right"/>
    </xf>
    <xf numFmtId="3" fontId="5" fillId="5" borderId="46" xfId="0" applyNumberFormat="1" applyFont="1" applyFill="1" applyBorder="1" applyAlignment="1">
      <alignment horizontal="right"/>
    </xf>
    <xf numFmtId="4" fontId="5" fillId="5" borderId="6" xfId="0" applyNumberFormat="1" applyFont="1" applyFill="1" applyBorder="1" applyAlignment="1">
      <alignment horizontal="right"/>
    </xf>
    <xf numFmtId="3" fontId="5" fillId="0" borderId="1" xfId="0" applyNumberFormat="1" applyFont="1" applyBorder="1" applyAlignment="1">
      <alignment horizontal="right"/>
    </xf>
    <xf numFmtId="3" fontId="5" fillId="0" borderId="24" xfId="0" applyNumberFormat="1" applyFont="1" applyBorder="1" applyAlignment="1">
      <alignment horizontal="right"/>
    </xf>
    <xf numFmtId="3" fontId="5" fillId="0" borderId="0" xfId="0" applyNumberFormat="1" applyFont="1" applyAlignment="1">
      <alignment horizontal="right"/>
    </xf>
    <xf numFmtId="3" fontId="5" fillId="0" borderId="37" xfId="0" applyNumberFormat="1" applyFont="1" applyBorder="1" applyAlignment="1">
      <alignment horizontal="right"/>
    </xf>
    <xf numFmtId="3" fontId="5" fillId="0" borderId="38" xfId="0" applyNumberFormat="1" applyFont="1" applyBorder="1" applyAlignment="1">
      <alignment horizontal="right"/>
    </xf>
    <xf numFmtId="3" fontId="5" fillId="0" borderId="46" xfId="0" applyNumberFormat="1" applyFont="1" applyFill="1" applyBorder="1" applyAlignment="1">
      <alignment horizontal="right"/>
    </xf>
    <xf numFmtId="3" fontId="5" fillId="0" borderId="3" xfId="0" applyNumberFormat="1" applyFont="1" applyFill="1" applyBorder="1" applyAlignment="1">
      <alignment horizontal="right"/>
    </xf>
    <xf numFmtId="3" fontId="5" fillId="0" borderId="38" xfId="0" applyNumberFormat="1" applyFont="1" applyFill="1" applyBorder="1" applyAlignment="1">
      <alignment horizontal="right"/>
    </xf>
    <xf numFmtId="3" fontId="5" fillId="0" borderId="8" xfId="0" applyNumberFormat="1" applyFont="1" applyFill="1" applyBorder="1" applyAlignment="1">
      <alignment horizontal="right"/>
    </xf>
    <xf numFmtId="3" fontId="5" fillId="0" borderId="50" xfId="0" applyNumberFormat="1" applyFont="1" applyFill="1" applyBorder="1" applyAlignment="1">
      <alignment horizontal="right"/>
    </xf>
    <xf numFmtId="3" fontId="5" fillId="0" borderId="5" xfId="0" applyNumberFormat="1" applyFont="1" applyFill="1" applyBorder="1" applyAlignment="1">
      <alignment horizontal="right"/>
    </xf>
    <xf numFmtId="3" fontId="5" fillId="0" borderId="39" xfId="0" applyNumberFormat="1" applyFont="1" applyFill="1" applyBorder="1" applyAlignment="1">
      <alignment horizontal="right"/>
    </xf>
    <xf numFmtId="3" fontId="5" fillId="0" borderId="6" xfId="0" applyNumberFormat="1" applyFont="1" applyFill="1" applyBorder="1" applyAlignment="1">
      <alignment horizontal="right"/>
    </xf>
    <xf numFmtId="3" fontId="6" fillId="8" borderId="2" xfId="0" applyNumberFormat="1" applyFont="1" applyFill="1" applyBorder="1" applyAlignment="1">
      <alignment horizontal="right"/>
    </xf>
    <xf numFmtId="3" fontId="6" fillId="8" borderId="25" xfId="0" applyNumberFormat="1" applyFont="1" applyFill="1" applyBorder="1" applyAlignment="1">
      <alignment horizontal="right"/>
    </xf>
    <xf numFmtId="3" fontId="6" fillId="8" borderId="7" xfId="0" applyNumberFormat="1" applyFont="1" applyFill="1" applyBorder="1" applyAlignment="1">
      <alignment horizontal="right"/>
    </xf>
    <xf numFmtId="3" fontId="6" fillId="8" borderId="45" xfId="0" applyNumberFormat="1" applyFont="1" applyFill="1" applyBorder="1" applyAlignment="1">
      <alignment horizontal="right"/>
    </xf>
    <xf numFmtId="3" fontId="6" fillId="0" borderId="38" xfId="0" applyNumberFormat="1" applyFont="1" applyFill="1" applyBorder="1" applyAlignment="1">
      <alignment horizontal="right"/>
    </xf>
    <xf numFmtId="3" fontId="6" fillId="0" borderId="8" xfId="0" applyNumberFormat="1" applyFont="1" applyFill="1" applyBorder="1" applyAlignment="1">
      <alignment horizontal="right"/>
    </xf>
    <xf numFmtId="3" fontId="6" fillId="0" borderId="50" xfId="0" applyNumberFormat="1" applyFont="1" applyFill="1" applyBorder="1" applyAlignment="1">
      <alignment horizontal="right"/>
    </xf>
    <xf numFmtId="3" fontId="6" fillId="0" borderId="6" xfId="0" applyNumberFormat="1" applyFont="1" applyFill="1" applyBorder="1" applyAlignment="1">
      <alignment horizontal="right"/>
    </xf>
    <xf numFmtId="3" fontId="6" fillId="0" borderId="39" xfId="0" applyNumberFormat="1" applyFont="1" applyFill="1" applyBorder="1" applyAlignment="1">
      <alignment horizontal="right"/>
    </xf>
    <xf numFmtId="3" fontId="6" fillId="0" borderId="46" xfId="0" applyNumberFormat="1" applyFont="1" applyFill="1" applyBorder="1" applyAlignment="1">
      <alignment horizontal="right"/>
    </xf>
    <xf numFmtId="3" fontId="5" fillId="0" borderId="1" xfId="0" applyNumberFormat="1" applyFont="1" applyFill="1" applyBorder="1" applyAlignment="1">
      <alignment horizontal="right"/>
    </xf>
    <xf numFmtId="3" fontId="5" fillId="0" borderId="24" xfId="0" applyNumberFormat="1" applyFont="1" applyFill="1" applyBorder="1" applyAlignment="1">
      <alignment horizontal="right"/>
    </xf>
    <xf numFmtId="3" fontId="5" fillId="0" borderId="47" xfId="0" applyNumberFormat="1" applyFont="1" applyFill="1" applyBorder="1" applyAlignment="1">
      <alignment horizontal="right"/>
    </xf>
    <xf numFmtId="3" fontId="6" fillId="8" borderId="29" xfId="0" applyNumberFormat="1" applyFont="1" applyFill="1" applyBorder="1" applyAlignment="1">
      <alignment horizontal="right"/>
    </xf>
    <xf numFmtId="3" fontId="6" fillId="8" borderId="41" xfId="0" applyNumberFormat="1" applyFont="1" applyFill="1" applyBorder="1" applyAlignment="1">
      <alignment horizontal="right"/>
    </xf>
    <xf numFmtId="3" fontId="6" fillId="8" borderId="9" xfId="0" applyNumberFormat="1" applyFont="1" applyFill="1" applyBorder="1" applyAlignment="1">
      <alignment horizontal="right"/>
    </xf>
    <xf numFmtId="3" fontId="6" fillId="8" borderId="55" xfId="0" applyNumberFormat="1" applyFont="1" applyFill="1" applyBorder="1" applyAlignment="1">
      <alignment horizontal="right"/>
    </xf>
    <xf numFmtId="3" fontId="6" fillId="3" borderId="2" xfId="0" applyNumberFormat="1" applyFont="1" applyFill="1" applyBorder="1" applyAlignment="1">
      <alignment horizontal="right"/>
    </xf>
    <xf numFmtId="3" fontId="6" fillId="3" borderId="25" xfId="0" applyNumberFormat="1" applyFont="1" applyFill="1" applyBorder="1" applyAlignment="1">
      <alignment horizontal="right"/>
    </xf>
    <xf numFmtId="3" fontId="6" fillId="3" borderId="7" xfId="0" applyNumberFormat="1" applyFont="1" applyFill="1" applyBorder="1" applyAlignment="1">
      <alignment horizontal="right"/>
    </xf>
    <xf numFmtId="3" fontId="6" fillId="3" borderId="45" xfId="0" applyNumberFormat="1" applyFont="1" applyFill="1" applyBorder="1" applyAlignment="1">
      <alignment horizontal="right"/>
    </xf>
    <xf numFmtId="4" fontId="6" fillId="8" borderId="7" xfId="0" applyNumberFormat="1" applyFont="1" applyFill="1" applyBorder="1" applyAlignment="1">
      <alignment horizontal="right"/>
    </xf>
    <xf numFmtId="3" fontId="5" fillId="0" borderId="0" xfId="0" applyNumberFormat="1" applyFont="1" applyFill="1" applyAlignment="1">
      <alignment horizontal="right"/>
    </xf>
    <xf numFmtId="0" fontId="42" fillId="0" borderId="0" xfId="0" applyFont="1" applyFill="1"/>
    <xf numFmtId="0" fontId="43" fillId="0" borderId="0" xfId="0" applyFont="1" applyFill="1"/>
    <xf numFmtId="0" fontId="41" fillId="0" borderId="0" xfId="0" applyFont="1" applyFill="1"/>
    <xf numFmtId="164" fontId="5" fillId="0" borderId="0" xfId="0" applyNumberFormat="1" applyFont="1" applyFill="1"/>
    <xf numFmtId="165" fontId="6" fillId="0" borderId="0" xfId="0" applyNumberFormat="1" applyFont="1" applyFill="1"/>
    <xf numFmtId="3" fontId="6" fillId="8" borderId="16" xfId="0" applyNumberFormat="1" applyFont="1" applyFill="1" applyBorder="1"/>
    <xf numFmtId="14" fontId="11" fillId="0" borderId="16" xfId="0" quotePrefix="1" applyNumberFormat="1" applyFont="1" applyFill="1" applyBorder="1"/>
    <xf numFmtId="3" fontId="6" fillId="8" borderId="7" xfId="0" applyNumberFormat="1" applyFont="1" applyFill="1" applyBorder="1"/>
    <xf numFmtId="3" fontId="6" fillId="8" borderId="54" xfId="0" applyNumberFormat="1" applyFont="1" applyFill="1" applyBorder="1"/>
    <xf numFmtId="3" fontId="6" fillId="8" borderId="40" xfId="0" applyNumberFormat="1" applyFont="1" applyFill="1" applyBorder="1"/>
    <xf numFmtId="3" fontId="5" fillId="0" borderId="6" xfId="0" quotePrefix="1" applyNumberFormat="1" applyFont="1" applyFill="1" applyBorder="1" applyAlignment="1">
      <alignment horizontal="left"/>
    </xf>
    <xf numFmtId="0" fontId="12" fillId="0" borderId="8" xfId="0" applyFont="1" applyFill="1" applyBorder="1"/>
    <xf numFmtId="0" fontId="6" fillId="0" borderId="16" xfId="0" quotePrefix="1" applyFont="1" applyFill="1" applyBorder="1" applyAlignment="1">
      <alignment horizontal="center"/>
    </xf>
    <xf numFmtId="0" fontId="5" fillId="0" borderId="0" xfId="0" applyFont="1" applyFill="1" applyAlignment="1"/>
    <xf numFmtId="14" fontId="11" fillId="0" borderId="0" xfId="0" applyNumberFormat="1" applyFont="1" applyFill="1"/>
    <xf numFmtId="14" fontId="3" fillId="0" borderId="0" xfId="0" quotePrefix="1" applyNumberFormat="1" applyFont="1"/>
    <xf numFmtId="0" fontId="6" fillId="0" borderId="7" xfId="0" applyFont="1" applyFill="1" applyBorder="1"/>
    <xf numFmtId="3" fontId="5" fillId="0" borderId="20" xfId="0" applyNumberFormat="1" applyFont="1" applyFill="1" applyBorder="1"/>
    <xf numFmtId="0" fontId="20" fillId="0" borderId="0" xfId="0" quotePrefix="1" applyFont="1" applyFill="1" applyBorder="1" applyAlignment="1">
      <alignment horizontal="left"/>
    </xf>
    <xf numFmtId="3" fontId="6" fillId="0" borderId="18" xfId="0" quotePrefix="1" applyNumberFormat="1" applyFont="1" applyFill="1" applyBorder="1" applyAlignment="1">
      <alignment horizontal="center" wrapText="1"/>
    </xf>
    <xf numFmtId="14" fontId="11" fillId="0" borderId="0" xfId="0" quotePrefix="1" applyNumberFormat="1" applyFont="1" applyFill="1"/>
    <xf numFmtId="14" fontId="6" fillId="0" borderId="0" xfId="0" applyNumberFormat="1" applyFont="1" applyFill="1" applyBorder="1"/>
    <xf numFmtId="14" fontId="9" fillId="0" borderId="0" xfId="0" quotePrefix="1" applyNumberFormat="1" applyFont="1" applyFill="1" applyBorder="1" applyAlignment="1">
      <alignment horizontal="left"/>
    </xf>
    <xf numFmtId="0" fontId="5" fillId="0" borderId="0" xfId="0" applyFont="1" applyFill="1" applyBorder="1" applyAlignment="1">
      <alignment wrapText="1"/>
    </xf>
    <xf numFmtId="3" fontId="5" fillId="0" borderId="0" xfId="0" applyNumberFormat="1" applyFont="1" applyBorder="1"/>
    <xf numFmtId="0" fontId="20" fillId="0" borderId="0" xfId="0" applyFont="1" applyFill="1" applyBorder="1" applyAlignment="1">
      <alignment horizontal="left"/>
    </xf>
    <xf numFmtId="165" fontId="6" fillId="0" borderId="24" xfId="0" applyNumberFormat="1" applyFont="1" applyFill="1" applyBorder="1"/>
    <xf numFmtId="0" fontId="45" fillId="0" borderId="0" xfId="0" applyFont="1" applyFill="1"/>
    <xf numFmtId="0" fontId="9" fillId="0" borderId="0" xfId="0" applyFont="1" applyFill="1"/>
    <xf numFmtId="4" fontId="5" fillId="0" borderId="6" xfId="0" applyNumberFormat="1" applyFont="1" applyFill="1" applyBorder="1" applyAlignment="1">
      <alignment horizontal="right"/>
    </xf>
    <xf numFmtId="0" fontId="5" fillId="0" borderId="27" xfId="0" applyFont="1" applyFill="1" applyBorder="1"/>
    <xf numFmtId="3" fontId="5" fillId="0" borderId="46" xfId="0" applyNumberFormat="1" applyFont="1" applyBorder="1" applyAlignment="1">
      <alignment horizontal="right"/>
    </xf>
    <xf numFmtId="2" fontId="5" fillId="0" borderId="0" xfId="0" applyNumberFormat="1" applyFont="1" applyFill="1" applyBorder="1"/>
    <xf numFmtId="0" fontId="13" fillId="0" borderId="0" xfId="0" applyFont="1" applyFill="1"/>
    <xf numFmtId="0" fontId="5" fillId="0" borderId="0" xfId="0" applyFont="1" applyFill="1" applyBorder="1" applyAlignment="1">
      <alignment horizontal="right"/>
    </xf>
    <xf numFmtId="0" fontId="6" fillId="8" borderId="9" xfId="0" applyFont="1" applyFill="1" applyBorder="1" applyAlignment="1">
      <alignment horizontal="left"/>
    </xf>
    <xf numFmtId="4" fontId="6" fillId="0" borderId="22" xfId="0" applyNumberFormat="1" applyFont="1" applyFill="1" applyBorder="1" applyAlignment="1">
      <alignment horizontal="right"/>
    </xf>
    <xf numFmtId="3" fontId="5" fillId="7" borderId="0" xfId="0" applyNumberFormat="1" applyFont="1" applyFill="1" applyBorder="1"/>
    <xf numFmtId="0" fontId="6" fillId="0" borderId="56" xfId="0" applyFont="1" applyFill="1" applyBorder="1"/>
    <xf numFmtId="0" fontId="6" fillId="0" borderId="69" xfId="0" applyFont="1" applyFill="1" applyBorder="1"/>
    <xf numFmtId="0" fontId="5" fillId="0" borderId="69" xfId="0" applyFont="1" applyFill="1" applyBorder="1"/>
    <xf numFmtId="0" fontId="5" fillId="0" borderId="70" xfId="0" applyFont="1" applyFill="1" applyBorder="1"/>
    <xf numFmtId="0" fontId="5" fillId="0" borderId="71" xfId="0" applyFont="1" applyFill="1" applyBorder="1"/>
    <xf numFmtId="0" fontId="6" fillId="8" borderId="57" xfId="0" applyFont="1" applyFill="1" applyBorder="1"/>
    <xf numFmtId="0" fontId="21" fillId="0" borderId="0" xfId="0" applyFont="1" applyFill="1" applyBorder="1"/>
    <xf numFmtId="3" fontId="6" fillId="0" borderId="0" xfId="0" quotePrefix="1" applyNumberFormat="1" applyFont="1" applyFill="1" applyAlignment="1">
      <alignment horizontal="right"/>
    </xf>
    <xf numFmtId="0" fontId="6" fillId="0" borderId="0" xfId="0" applyFont="1" applyAlignment="1">
      <alignment horizontal="left"/>
    </xf>
    <xf numFmtId="0" fontId="6" fillId="0" borderId="0" xfId="0" applyFont="1" applyFill="1" applyAlignment="1">
      <alignment horizontal="left"/>
    </xf>
    <xf numFmtId="4" fontId="5" fillId="0" borderId="8" xfId="0" applyNumberFormat="1" applyFont="1" applyFill="1" applyBorder="1" applyAlignment="1">
      <alignment horizontal="right"/>
    </xf>
    <xf numFmtId="0" fontId="6" fillId="8" borderId="10" xfId="0" quotePrefix="1" applyFont="1" applyFill="1" applyBorder="1" applyAlignment="1">
      <alignment horizontal="left"/>
    </xf>
    <xf numFmtId="0" fontId="5" fillId="0" borderId="22" xfId="0" applyFont="1" applyFill="1" applyBorder="1" applyAlignment="1">
      <alignment horizontal="left"/>
    </xf>
    <xf numFmtId="0" fontId="5" fillId="0" borderId="22" xfId="0" quotePrefix="1" applyFont="1" applyFill="1" applyBorder="1" applyAlignment="1">
      <alignment horizontal="left"/>
    </xf>
    <xf numFmtId="0" fontId="5" fillId="0" borderId="23" xfId="0" quotePrefix="1" applyFont="1" applyFill="1" applyBorder="1" applyAlignment="1">
      <alignment horizontal="left"/>
    </xf>
    <xf numFmtId="0" fontId="5" fillId="0" borderId="27" xfId="0" applyFont="1" applyFill="1" applyBorder="1" applyAlignment="1">
      <alignment horizontal="left"/>
    </xf>
    <xf numFmtId="0" fontId="5" fillId="8" borderId="7" xfId="0" quotePrefix="1" applyFont="1" applyFill="1" applyBorder="1" applyAlignment="1">
      <alignment horizontal="left"/>
    </xf>
    <xf numFmtId="0" fontId="5" fillId="8" borderId="10" xfId="0" quotePrefix="1" applyFont="1" applyFill="1" applyBorder="1" applyAlignment="1">
      <alignment horizontal="left"/>
    </xf>
    <xf numFmtId="0" fontId="6" fillId="0" borderId="16" xfId="0" quotePrefix="1" applyFont="1" applyFill="1" applyBorder="1" applyAlignment="1">
      <alignment horizontal="left"/>
    </xf>
    <xf numFmtId="0" fontId="6" fillId="0" borderId="16" xfId="0" applyFont="1" applyFill="1" applyBorder="1" applyAlignment="1">
      <alignment horizontal="left"/>
    </xf>
    <xf numFmtId="0" fontId="5" fillId="0" borderId="32" xfId="0" quotePrefix="1" applyFont="1" applyFill="1" applyBorder="1" applyAlignment="1">
      <alignment horizontal="left"/>
    </xf>
    <xf numFmtId="0" fontId="6" fillId="0" borderId="7" xfId="0" quotePrefix="1" applyFont="1" applyFill="1" applyBorder="1" applyAlignment="1">
      <alignment horizontal="left"/>
    </xf>
    <xf numFmtId="0" fontId="6" fillId="0" borderId="7" xfId="0" applyFont="1" applyFill="1" applyBorder="1" applyAlignment="1">
      <alignment horizontal="left"/>
    </xf>
    <xf numFmtId="0" fontId="5" fillId="0" borderId="10" xfId="0" quotePrefix="1" applyFont="1" applyFill="1" applyBorder="1" applyAlignment="1">
      <alignment horizontal="left"/>
    </xf>
    <xf numFmtId="3" fontId="5" fillId="0" borderId="18" xfId="0" quotePrefix="1" applyNumberFormat="1" applyFont="1" applyFill="1" applyBorder="1" applyAlignment="1">
      <alignment horizontal="right"/>
    </xf>
    <xf numFmtId="0" fontId="5" fillId="0" borderId="27" xfId="0" quotePrefix="1" applyFont="1" applyFill="1" applyBorder="1" applyAlignment="1">
      <alignment horizontal="left"/>
    </xf>
    <xf numFmtId="4" fontId="5" fillId="0" borderId="0" xfId="0" applyNumberFormat="1" applyFont="1" applyFill="1" applyBorder="1" applyAlignment="1">
      <alignment horizontal="right"/>
    </xf>
    <xf numFmtId="0" fontId="6" fillId="0" borderId="9" xfId="0" applyFont="1" applyFill="1" applyBorder="1" applyAlignment="1">
      <alignment horizontal="left"/>
    </xf>
    <xf numFmtId="0" fontId="6" fillId="0" borderId="9" xfId="0" quotePrefix="1" applyFont="1" applyFill="1" applyBorder="1" applyAlignment="1">
      <alignment horizontal="left"/>
    </xf>
    <xf numFmtId="0" fontId="6" fillId="0" borderId="31" xfId="0" quotePrefix="1" applyFont="1" applyFill="1" applyBorder="1" applyAlignment="1">
      <alignment horizontal="left"/>
    </xf>
    <xf numFmtId="3" fontId="6" fillId="0" borderId="0" xfId="0" quotePrefix="1" applyNumberFormat="1" applyFont="1" applyFill="1" applyBorder="1" applyAlignment="1">
      <alignment horizontal="right"/>
    </xf>
    <xf numFmtId="0" fontId="6" fillId="8" borderId="31" xfId="0" quotePrefix="1" applyFont="1" applyFill="1" applyBorder="1" applyAlignment="1">
      <alignment horizontal="left"/>
    </xf>
    <xf numFmtId="3" fontId="5" fillId="0" borderId="18" xfId="0" applyNumberFormat="1" applyFont="1" applyFill="1" applyBorder="1" applyAlignment="1">
      <alignment horizontal="right"/>
    </xf>
    <xf numFmtId="0" fontId="6" fillId="8" borderId="33" xfId="0" quotePrefix="1" applyFont="1" applyFill="1" applyBorder="1" applyAlignment="1">
      <alignment horizontal="left"/>
    </xf>
    <xf numFmtId="0" fontId="6" fillId="8" borderId="32" xfId="0" quotePrefix="1" applyFont="1" applyFill="1" applyBorder="1" applyAlignment="1">
      <alignment horizontal="left"/>
    </xf>
    <xf numFmtId="4" fontId="6" fillId="8" borderId="16" xfId="0" applyNumberFormat="1" applyFont="1" applyFill="1" applyBorder="1" applyAlignment="1">
      <alignment horizontal="right"/>
    </xf>
    <xf numFmtId="0" fontId="6" fillId="0" borderId="10" xfId="0" quotePrefix="1" applyFont="1" applyFill="1" applyBorder="1" applyAlignment="1">
      <alignment horizontal="right"/>
    </xf>
    <xf numFmtId="3" fontId="5" fillId="0" borderId="18" xfId="0" applyNumberFormat="1" applyFont="1" applyFill="1" applyBorder="1" applyAlignment="1">
      <alignment horizontal="right" vertical="top"/>
    </xf>
    <xf numFmtId="0" fontId="6" fillId="0" borderId="7" xfId="0" quotePrefix="1" applyFont="1" applyFill="1" applyBorder="1" applyAlignment="1">
      <alignment horizontal="right"/>
    </xf>
    <xf numFmtId="3" fontId="5" fillId="0" borderId="0" xfId="0" quotePrefix="1" applyNumberFormat="1" applyFont="1" applyFill="1" applyBorder="1" applyAlignment="1">
      <alignment horizontal="right"/>
    </xf>
    <xf numFmtId="0" fontId="6" fillId="8" borderId="16" xfId="0" applyFont="1" applyFill="1" applyBorder="1" applyAlignment="1">
      <alignment horizontal="left"/>
    </xf>
    <xf numFmtId="0" fontId="6" fillId="8" borderId="54" xfId="0" quotePrefix="1" applyFont="1" applyFill="1" applyBorder="1" applyAlignment="1">
      <alignment horizontal="left"/>
    </xf>
    <xf numFmtId="0" fontId="5" fillId="8" borderId="10" xfId="0" applyFont="1" applyFill="1" applyBorder="1"/>
    <xf numFmtId="3" fontId="5" fillId="0" borderId="7" xfId="0" applyNumberFormat="1" applyFont="1" applyFill="1" applyBorder="1" applyAlignment="1">
      <alignment horizontal="right"/>
    </xf>
    <xf numFmtId="0" fontId="6" fillId="8" borderId="13" xfId="0" quotePrefix="1" applyFont="1" applyFill="1" applyBorder="1" applyAlignment="1">
      <alignment horizontal="left"/>
    </xf>
    <xf numFmtId="0" fontId="6" fillId="8" borderId="18" xfId="0" quotePrefix="1" applyFont="1" applyFill="1" applyBorder="1" applyAlignment="1">
      <alignment horizontal="left"/>
    </xf>
    <xf numFmtId="3" fontId="46" fillId="8" borderId="0" xfId="0" applyNumberFormat="1" applyFont="1" applyFill="1"/>
    <xf numFmtId="0" fontId="5" fillId="8" borderId="10" xfId="0" quotePrefix="1" applyFont="1" applyFill="1" applyBorder="1" applyAlignment="1">
      <alignment horizontal="right"/>
    </xf>
    <xf numFmtId="0" fontId="6" fillId="8" borderId="10" xfId="0" quotePrefix="1" applyFont="1" applyFill="1" applyBorder="1" applyAlignment="1">
      <alignment horizontal="right"/>
    </xf>
    <xf numFmtId="0" fontId="5" fillId="0" borderId="11" xfId="0" applyFont="1" applyFill="1" applyBorder="1" applyAlignment="1">
      <alignment horizontal="right"/>
    </xf>
    <xf numFmtId="0" fontId="6" fillId="8" borderId="32" xfId="0" quotePrefix="1" applyFont="1" applyFill="1" applyBorder="1" applyAlignment="1">
      <alignment horizontal="right"/>
    </xf>
    <xf numFmtId="0" fontId="6" fillId="0" borderId="14" xfId="0" quotePrefix="1" applyFont="1" applyFill="1" applyBorder="1" applyAlignment="1">
      <alignment horizontal="right"/>
    </xf>
    <xf numFmtId="0" fontId="6" fillId="8" borderId="31" xfId="0" quotePrefix="1" applyFont="1" applyFill="1" applyBorder="1" applyAlignment="1">
      <alignment horizontal="right"/>
    </xf>
    <xf numFmtId="0" fontId="6" fillId="8" borderId="7" xfId="0" applyFont="1" applyFill="1" applyBorder="1" applyAlignment="1">
      <alignment horizontal="left"/>
    </xf>
    <xf numFmtId="0" fontId="6" fillId="8" borderId="15" xfId="0" quotePrefix="1" applyFont="1" applyFill="1" applyBorder="1" applyAlignment="1">
      <alignment horizontal="left"/>
    </xf>
    <xf numFmtId="3" fontId="5" fillId="0" borderId="16" xfId="0" applyNumberFormat="1" applyFont="1" applyFill="1" applyBorder="1" applyAlignment="1">
      <alignment horizontal="right"/>
    </xf>
    <xf numFmtId="0" fontId="6" fillId="0" borderId="18" xfId="0" quotePrefix="1" applyFont="1" applyFill="1" applyBorder="1" applyAlignment="1">
      <alignment horizontal="right"/>
    </xf>
    <xf numFmtId="3" fontId="5" fillId="0" borderId="36" xfId="0" applyNumberFormat="1" applyFont="1" applyFill="1" applyBorder="1" applyAlignment="1">
      <alignment horizontal="right"/>
    </xf>
    <xf numFmtId="0" fontId="5" fillId="4" borderId="8" xfId="0" quotePrefix="1" applyFont="1" applyFill="1" applyBorder="1" applyAlignment="1">
      <alignment horizontal="left"/>
    </xf>
    <xf numFmtId="0" fontId="6" fillId="4" borderId="8" xfId="0" applyFont="1" applyFill="1" applyBorder="1" applyAlignment="1">
      <alignment horizontal="left"/>
    </xf>
    <xf numFmtId="0" fontId="6" fillId="4" borderId="8" xfId="0" quotePrefix="1" applyFont="1" applyFill="1" applyBorder="1" applyAlignment="1">
      <alignment horizontal="right"/>
    </xf>
    <xf numFmtId="0" fontId="6" fillId="4" borderId="6" xfId="0" quotePrefix="1" applyFont="1" applyFill="1" applyBorder="1" applyAlignment="1">
      <alignment horizontal="right"/>
    </xf>
    <xf numFmtId="0" fontId="5" fillId="4" borderId="9" xfId="0" applyFont="1" applyFill="1" applyBorder="1" applyAlignment="1">
      <alignment horizontal="left"/>
    </xf>
    <xf numFmtId="0" fontId="6" fillId="4" borderId="9" xfId="0" applyFont="1" applyFill="1" applyBorder="1" applyAlignment="1">
      <alignment horizontal="left"/>
    </xf>
    <xf numFmtId="0" fontId="6" fillId="4" borderId="9" xfId="0" quotePrefix="1" applyFont="1" applyFill="1" applyBorder="1" applyAlignment="1">
      <alignment horizontal="right"/>
    </xf>
    <xf numFmtId="0" fontId="6" fillId="0" borderId="30" xfId="0" applyFont="1" applyFill="1" applyBorder="1"/>
    <xf numFmtId="0" fontId="6" fillId="0" borderId="22" xfId="0" applyFont="1" applyFill="1" applyBorder="1"/>
    <xf numFmtId="0" fontId="6" fillId="0" borderId="22" xfId="0" quotePrefix="1" applyFont="1" applyFill="1" applyBorder="1" applyAlignment="1">
      <alignment horizontal="left"/>
    </xf>
    <xf numFmtId="0" fontId="6" fillId="0" borderId="23" xfId="0" quotePrefix="1" applyFont="1" applyFill="1" applyBorder="1" applyAlignment="1">
      <alignment horizontal="right"/>
    </xf>
    <xf numFmtId="0" fontId="6" fillId="0" borderId="3" xfId="0" applyFont="1" applyFill="1" applyBorder="1"/>
    <xf numFmtId="0" fontId="6" fillId="0" borderId="4" xfId="0" quotePrefix="1" applyFont="1" applyFill="1" applyBorder="1" applyAlignment="1">
      <alignment horizontal="right"/>
    </xf>
    <xf numFmtId="0" fontId="6" fillId="0" borderId="8" xfId="0" quotePrefix="1" applyFont="1" applyFill="1" applyBorder="1" applyAlignment="1">
      <alignment horizontal="right"/>
    </xf>
    <xf numFmtId="0" fontId="6" fillId="0" borderId="0" xfId="0" quotePrefix="1" applyFont="1" applyFill="1" applyBorder="1" applyAlignment="1">
      <alignment horizontal="right"/>
    </xf>
    <xf numFmtId="0" fontId="5" fillId="8" borderId="15" xfId="0" applyFont="1" applyFill="1" applyBorder="1"/>
    <xf numFmtId="3" fontId="20" fillId="0" borderId="0" xfId="0" applyNumberFormat="1" applyFont="1" applyFill="1" applyBorder="1"/>
    <xf numFmtId="3" fontId="5" fillId="0" borderId="8" xfId="0" applyNumberFormat="1" applyFont="1" applyFill="1" applyBorder="1"/>
    <xf numFmtId="0" fontId="6" fillId="0" borderId="27" xfId="0" quotePrefix="1" applyFont="1" applyFill="1" applyBorder="1" applyAlignment="1">
      <alignment horizontal="right"/>
    </xf>
    <xf numFmtId="3" fontId="5" fillId="0" borderId="20" xfId="0" quotePrefix="1" applyNumberFormat="1" applyFont="1" applyFill="1" applyBorder="1" applyAlignment="1">
      <alignment horizontal="right"/>
    </xf>
    <xf numFmtId="3" fontId="6" fillId="8" borderId="9" xfId="0" applyNumberFormat="1" applyFont="1" applyFill="1" applyBorder="1"/>
    <xf numFmtId="0" fontId="6" fillId="0" borderId="11" xfId="0" quotePrefix="1" applyFont="1" applyFill="1" applyBorder="1" applyAlignment="1">
      <alignment horizontal="right"/>
    </xf>
    <xf numFmtId="3" fontId="5" fillId="0" borderId="37" xfId="0" applyNumberFormat="1" applyFont="1" applyFill="1" applyBorder="1"/>
    <xf numFmtId="3" fontId="6" fillId="8" borderId="34" xfId="0" applyNumberFormat="1" applyFont="1" applyFill="1" applyBorder="1"/>
    <xf numFmtId="3" fontId="6" fillId="8" borderId="16" xfId="0" applyNumberFormat="1" applyFont="1" applyFill="1" applyBorder="1" applyAlignment="1">
      <alignment horizontal="right"/>
    </xf>
    <xf numFmtId="0" fontId="6" fillId="0" borderId="6" xfId="0" applyFont="1" applyFill="1" applyBorder="1"/>
    <xf numFmtId="3" fontId="6" fillId="8" borderId="6" xfId="0" applyNumberFormat="1" applyFont="1" applyFill="1" applyBorder="1"/>
    <xf numFmtId="3" fontId="5" fillId="0" borderId="18" xfId="0" applyNumberFormat="1" applyFont="1" applyFill="1" applyBorder="1"/>
    <xf numFmtId="0" fontId="5" fillId="0" borderId="20" xfId="0" applyFont="1" applyFill="1" applyBorder="1" applyAlignment="1">
      <alignment horizontal="left"/>
    </xf>
    <xf numFmtId="0" fontId="6" fillId="8" borderId="15" xfId="0" applyFont="1" applyFill="1" applyBorder="1" applyAlignment="1">
      <alignment horizontal="left"/>
    </xf>
    <xf numFmtId="3" fontId="6" fillId="0" borderId="18" xfId="0" applyNumberFormat="1" applyFont="1" applyFill="1" applyBorder="1" applyAlignment="1">
      <alignment horizontal="right"/>
    </xf>
    <xf numFmtId="3" fontId="21" fillId="0" borderId="0" xfId="0" applyNumberFormat="1" applyFont="1" applyFill="1"/>
    <xf numFmtId="0" fontId="6" fillId="0" borderId="16" xfId="0" applyFont="1" applyFill="1" applyBorder="1"/>
    <xf numFmtId="0" fontId="6" fillId="0" borderId="15" xfId="0" applyFont="1" applyFill="1" applyBorder="1" applyAlignment="1">
      <alignment horizontal="left"/>
    </xf>
    <xf numFmtId="0" fontId="6" fillId="0" borderId="16" xfId="0" applyFont="1" applyFill="1" applyBorder="1" applyAlignment="1"/>
    <xf numFmtId="3" fontId="6" fillId="0" borderId="16" xfId="0" applyNumberFormat="1" applyFont="1" applyFill="1" applyBorder="1"/>
    <xf numFmtId="3" fontId="5" fillId="0" borderId="38" xfId="0" applyNumberFormat="1" applyFont="1" applyFill="1" applyBorder="1"/>
    <xf numFmtId="3" fontId="5" fillId="0" borderId="35" xfId="0" applyNumberFormat="1" applyFont="1" applyFill="1" applyBorder="1"/>
    <xf numFmtId="3" fontId="6" fillId="8" borderId="41" xfId="0" applyNumberFormat="1" applyFont="1" applyFill="1" applyBorder="1"/>
    <xf numFmtId="3" fontId="6" fillId="8" borderId="25" xfId="0" applyNumberFormat="1" applyFont="1" applyFill="1" applyBorder="1"/>
    <xf numFmtId="3" fontId="6" fillId="8" borderId="42" xfId="0" applyNumberFormat="1" applyFont="1" applyFill="1" applyBorder="1"/>
    <xf numFmtId="0" fontId="12" fillId="0" borderId="6" xfId="0" quotePrefix="1" applyFont="1" applyFill="1" applyBorder="1" applyAlignment="1">
      <alignment horizontal="left"/>
    </xf>
    <xf numFmtId="0" fontId="5" fillId="0" borderId="6" xfId="0" applyFont="1" applyFill="1" applyBorder="1" applyAlignment="1"/>
    <xf numFmtId="3" fontId="6" fillId="0" borderId="7" xfId="0" applyNumberFormat="1" applyFont="1" applyFill="1" applyBorder="1"/>
    <xf numFmtId="3" fontId="6" fillId="0" borderId="8" xfId="0" applyNumberFormat="1" applyFont="1" applyFill="1" applyBorder="1"/>
    <xf numFmtId="0" fontId="6" fillId="8" borderId="18" xfId="0" applyFont="1" applyFill="1" applyBorder="1" applyAlignment="1">
      <alignment horizontal="left"/>
    </xf>
    <xf numFmtId="3" fontId="6" fillId="8" borderId="26" xfId="0" applyNumberFormat="1" applyFont="1" applyFill="1" applyBorder="1"/>
    <xf numFmtId="3" fontId="6" fillId="8" borderId="43" xfId="0" applyNumberFormat="1" applyFont="1" applyFill="1" applyBorder="1"/>
    <xf numFmtId="3" fontId="5" fillId="0" borderId="52" xfId="0" applyNumberFormat="1" applyFont="1" applyFill="1" applyBorder="1"/>
    <xf numFmtId="3" fontId="6" fillId="0" borderId="42" xfId="0" applyNumberFormat="1" applyFont="1" applyFill="1" applyBorder="1"/>
    <xf numFmtId="0" fontId="6" fillId="0" borderId="17" xfId="0" applyFont="1" applyFill="1" applyBorder="1" applyAlignment="1">
      <alignment horizontal="left"/>
    </xf>
    <xf numFmtId="3" fontId="6" fillId="8" borderId="38" xfId="0" applyNumberFormat="1" applyFont="1" applyFill="1" applyBorder="1"/>
    <xf numFmtId="3" fontId="48" fillId="0" borderId="0" xfId="0" applyNumberFormat="1" applyFont="1" applyFill="1"/>
    <xf numFmtId="0" fontId="20" fillId="0" borderId="16" xfId="0" applyFont="1" applyFill="1" applyBorder="1"/>
    <xf numFmtId="3" fontId="6" fillId="0" borderId="16" xfId="0" applyNumberFormat="1" applyFont="1" applyFill="1" applyBorder="1" applyAlignment="1">
      <alignment horizontal="center" wrapText="1"/>
    </xf>
    <xf numFmtId="3" fontId="6" fillId="0" borderId="68" xfId="0" applyNumberFormat="1" applyFont="1" applyFill="1" applyBorder="1" applyAlignment="1">
      <alignment horizontal="center" wrapText="1"/>
    </xf>
    <xf numFmtId="0" fontId="6" fillId="0" borderId="15" xfId="0" applyFont="1" applyFill="1" applyBorder="1"/>
    <xf numFmtId="0" fontId="6" fillId="0" borderId="17" xfId="0" applyFont="1" applyFill="1" applyBorder="1"/>
    <xf numFmtId="0" fontId="45" fillId="0" borderId="20" xfId="0" quotePrefix="1" applyFont="1" applyFill="1" applyBorder="1" applyAlignment="1">
      <alignment horizontal="left"/>
    </xf>
    <xf numFmtId="3" fontId="5" fillId="0" borderId="38" xfId="0" applyNumberFormat="1" applyFont="1" applyFill="1" applyBorder="1" applyAlignment="1"/>
    <xf numFmtId="3" fontId="5" fillId="0" borderId="8" xfId="0" applyNumberFormat="1" applyFont="1" applyFill="1" applyBorder="1" applyAlignment="1"/>
    <xf numFmtId="0" fontId="5" fillId="0" borderId="0" xfId="0" applyFont="1" applyFill="1" applyAlignment="1">
      <alignment vertical="top"/>
    </xf>
    <xf numFmtId="0" fontId="5" fillId="0" borderId="1" xfId="0" quotePrefix="1" applyFont="1" applyFill="1" applyBorder="1"/>
    <xf numFmtId="3" fontId="6" fillId="8" borderId="7" xfId="0" quotePrefix="1" applyNumberFormat="1" applyFont="1" applyFill="1" applyBorder="1" applyAlignment="1">
      <alignment horizontal="right"/>
    </xf>
    <xf numFmtId="3" fontId="6" fillId="8" borderId="0" xfId="0" applyNumberFormat="1" applyFont="1" applyFill="1" applyBorder="1" applyAlignment="1">
      <alignment horizontal="right"/>
    </xf>
    <xf numFmtId="3" fontId="6" fillId="8" borderId="52" xfId="0" applyNumberFormat="1" applyFont="1" applyFill="1" applyBorder="1"/>
    <xf numFmtId="0" fontId="45" fillId="0" borderId="0" xfId="0" applyFont="1" applyFill="1" applyBorder="1"/>
    <xf numFmtId="0" fontId="45" fillId="0" borderId="0" xfId="0" applyFont="1" applyFill="1" applyBorder="1" applyAlignment="1">
      <alignment vertical="top"/>
    </xf>
    <xf numFmtId="0" fontId="9" fillId="0" borderId="0" xfId="0" applyFont="1" applyFill="1" applyBorder="1"/>
    <xf numFmtId="3" fontId="6" fillId="8" borderId="47" xfId="0" applyNumberFormat="1" applyFont="1" applyFill="1" applyBorder="1" applyAlignment="1">
      <alignment horizontal="right"/>
    </xf>
    <xf numFmtId="4" fontId="6" fillId="0" borderId="6" xfId="0" applyNumberFormat="1" applyFont="1" applyFill="1" applyBorder="1" applyAlignment="1">
      <alignment horizontal="right"/>
    </xf>
    <xf numFmtId="0" fontId="6" fillId="0" borderId="0" xfId="0" quotePrefix="1" applyFont="1" applyFill="1" applyAlignment="1">
      <alignment horizontal="left" vertical="top"/>
    </xf>
    <xf numFmtId="3" fontId="5" fillId="0" borderId="38" xfId="0" quotePrefix="1" applyNumberFormat="1" applyFont="1" applyFill="1" applyBorder="1" applyAlignment="1"/>
    <xf numFmtId="3" fontId="5" fillId="0" borderId="4" xfId="0" applyNumberFormat="1" applyFont="1" applyFill="1" applyBorder="1" applyAlignment="1"/>
    <xf numFmtId="3" fontId="5" fillId="0" borderId="27" xfId="0" quotePrefix="1" applyNumberFormat="1" applyFont="1" applyFill="1" applyBorder="1" applyAlignment="1"/>
    <xf numFmtId="3" fontId="5" fillId="0" borderId="27" xfId="0" applyNumberFormat="1" applyFont="1" applyFill="1" applyBorder="1" applyAlignment="1"/>
    <xf numFmtId="3" fontId="5" fillId="0" borderId="39" xfId="0" quotePrefix="1" applyNumberFormat="1" applyFont="1" applyFill="1" applyBorder="1" applyAlignment="1"/>
    <xf numFmtId="3" fontId="5" fillId="0" borderId="39" xfId="0" applyNumberFormat="1" applyFont="1" applyFill="1" applyBorder="1" applyAlignment="1"/>
    <xf numFmtId="3" fontId="5" fillId="2" borderId="39" xfId="0" applyNumberFormat="1" applyFont="1" applyFill="1" applyBorder="1" applyAlignment="1">
      <alignment horizontal="right" vertical="center"/>
    </xf>
    <xf numFmtId="3" fontId="6" fillId="8" borderId="25" xfId="0" applyNumberFormat="1" applyFont="1" applyFill="1" applyBorder="1" applyAlignment="1"/>
    <xf numFmtId="3" fontId="6" fillId="8" borderId="31" xfId="0" applyNumberFormat="1" applyFont="1" applyFill="1" applyBorder="1" applyAlignment="1"/>
    <xf numFmtId="3" fontId="6" fillId="8" borderId="9" xfId="0" applyNumberFormat="1" applyFont="1" applyFill="1" applyBorder="1" applyAlignment="1"/>
    <xf numFmtId="3" fontId="5" fillId="0" borderId="38" xfId="0" quotePrefix="1" applyNumberFormat="1" applyFont="1" applyFill="1" applyBorder="1" applyAlignment="1">
      <alignment horizontal="right"/>
    </xf>
    <xf numFmtId="3" fontId="5" fillId="0" borderId="4" xfId="0" applyNumberFormat="1" applyFont="1" applyFill="1" applyBorder="1" applyAlignment="1">
      <alignment horizontal="right"/>
    </xf>
    <xf numFmtId="3" fontId="5" fillId="0" borderId="27" xfId="0" quotePrefix="1" applyNumberFormat="1" applyFont="1" applyFill="1" applyBorder="1" applyAlignment="1">
      <alignment horizontal="right"/>
    </xf>
    <xf numFmtId="3" fontId="5" fillId="0" borderId="27" xfId="0" applyNumberFormat="1" applyFont="1" applyFill="1" applyBorder="1" applyAlignment="1">
      <alignment horizontal="right"/>
    </xf>
    <xf numFmtId="0" fontId="6" fillId="8" borderId="6" xfId="0" quotePrefix="1" applyFont="1" applyFill="1" applyBorder="1" applyAlignment="1">
      <alignment horizontal="left"/>
    </xf>
    <xf numFmtId="3" fontId="6" fillId="8" borderId="31" xfId="0" quotePrefix="1" applyNumberFormat="1" applyFont="1" applyFill="1" applyBorder="1" applyAlignment="1">
      <alignment horizontal="right"/>
    </xf>
    <xf numFmtId="3" fontId="46" fillId="8" borderId="31" xfId="0" applyNumberFormat="1" applyFont="1" applyFill="1" applyBorder="1"/>
    <xf numFmtId="3" fontId="46" fillId="8" borderId="43" xfId="0" applyNumberFormat="1" applyFont="1" applyFill="1" applyBorder="1"/>
    <xf numFmtId="166" fontId="5" fillId="0" borderId="0" xfId="0" applyNumberFormat="1" applyFont="1" applyFill="1" applyBorder="1"/>
    <xf numFmtId="165" fontId="0" fillId="0" borderId="0" xfId="0" applyNumberFormat="1"/>
    <xf numFmtId="3" fontId="6" fillId="0" borderId="0" xfId="0" applyNumberFormat="1" applyFont="1" applyAlignment="1">
      <alignment horizontal="right"/>
    </xf>
    <xf numFmtId="0" fontId="51" fillId="0" borderId="0" xfId="0" applyFont="1" applyFill="1" applyBorder="1" applyAlignment="1"/>
    <xf numFmtId="0" fontId="51" fillId="0" borderId="0" xfId="0" applyFont="1" applyFill="1" applyBorder="1"/>
    <xf numFmtId="0" fontId="50" fillId="0" borderId="0" xfId="0" applyFont="1" applyFill="1"/>
    <xf numFmtId="0" fontId="52" fillId="0" borderId="0" xfId="0" applyFont="1" applyFill="1"/>
    <xf numFmtId="0" fontId="21" fillId="8" borderId="7" xfId="0" quotePrefix="1" applyFont="1" applyFill="1" applyBorder="1" applyAlignment="1">
      <alignment horizontal="left"/>
    </xf>
    <xf numFmtId="0" fontId="6" fillId="0" borderId="13" xfId="0" quotePrefix="1" applyFont="1" applyFill="1" applyBorder="1" applyAlignment="1">
      <alignment horizontal="left"/>
    </xf>
    <xf numFmtId="0" fontId="6" fillId="0" borderId="28" xfId="0" quotePrefix="1" applyFont="1" applyFill="1" applyBorder="1" applyAlignment="1">
      <alignment horizontal="left"/>
    </xf>
    <xf numFmtId="0" fontId="6" fillId="8" borderId="29" xfId="0" quotePrefix="1" applyFont="1" applyFill="1" applyBorder="1" applyAlignment="1">
      <alignment horizontal="left"/>
    </xf>
    <xf numFmtId="0" fontId="5" fillId="0" borderId="5" xfId="0" quotePrefix="1" applyFont="1" applyFill="1" applyBorder="1" applyAlignment="1">
      <alignment horizontal="left" wrapText="1"/>
    </xf>
    <xf numFmtId="0" fontId="6" fillId="0" borderId="29" xfId="0" quotePrefix="1" applyFont="1" applyFill="1" applyBorder="1" applyAlignment="1">
      <alignment horizontal="left"/>
    </xf>
    <xf numFmtId="0" fontId="53" fillId="0" borderId="0" xfId="0" applyFont="1" applyFill="1"/>
    <xf numFmtId="0" fontId="54" fillId="0" borderId="0" xfId="0" applyFont="1" applyFill="1"/>
    <xf numFmtId="0" fontId="54" fillId="0" borderId="0" xfId="0" applyFont="1" applyFill="1" applyBorder="1"/>
    <xf numFmtId="0" fontId="55" fillId="0" borderId="0" xfId="0" applyFont="1"/>
    <xf numFmtId="4" fontId="55" fillId="0" borderId="0" xfId="0" applyNumberFormat="1" applyFont="1"/>
    <xf numFmtId="0" fontId="6" fillId="0" borderId="15" xfId="0" applyFont="1" applyFill="1" applyBorder="1" applyAlignment="1"/>
    <xf numFmtId="3" fontId="6" fillId="0" borderId="15" xfId="0" applyNumberFormat="1" applyFont="1" applyFill="1" applyBorder="1" applyAlignment="1">
      <alignment horizontal="center" wrapText="1"/>
    </xf>
    <xf numFmtId="0" fontId="6" fillId="0" borderId="54" xfId="0" quotePrefix="1" applyFont="1" applyFill="1" applyBorder="1" applyAlignment="1">
      <alignment horizontal="center"/>
    </xf>
    <xf numFmtId="0" fontId="5" fillId="0" borderId="72" xfId="0" quotePrefix="1" applyFont="1" applyFill="1" applyBorder="1" applyAlignment="1">
      <alignment horizontal="left"/>
    </xf>
    <xf numFmtId="3" fontId="5" fillId="0" borderId="73" xfId="0" applyNumberFormat="1" applyFont="1" applyFill="1" applyBorder="1"/>
    <xf numFmtId="3" fontId="5" fillId="0" borderId="74" xfId="0" applyNumberFormat="1" applyFont="1" applyFill="1" applyBorder="1"/>
    <xf numFmtId="3" fontId="6" fillId="8" borderId="58" xfId="0" applyNumberFormat="1" applyFont="1" applyFill="1" applyBorder="1"/>
    <xf numFmtId="3" fontId="5" fillId="0" borderId="75" xfId="0" applyNumberFormat="1" applyFont="1" applyFill="1" applyBorder="1"/>
    <xf numFmtId="3" fontId="6" fillId="0" borderId="58" xfId="0" applyNumberFormat="1" applyFont="1" applyFill="1" applyBorder="1"/>
    <xf numFmtId="3" fontId="5" fillId="0" borderId="76" xfId="0" applyNumberFormat="1" applyFont="1" applyFill="1" applyBorder="1"/>
    <xf numFmtId="3" fontId="6" fillId="8" borderId="77" xfId="0" applyNumberFormat="1" applyFont="1" applyFill="1" applyBorder="1"/>
    <xf numFmtId="3" fontId="5" fillId="0" borderId="72" xfId="0" applyNumberFormat="1" applyFont="1" applyFill="1" applyBorder="1"/>
    <xf numFmtId="3" fontId="5" fillId="0" borderId="73" xfId="0" applyNumberFormat="1" applyFont="1" applyFill="1" applyBorder="1" applyAlignment="1"/>
    <xf numFmtId="3" fontId="6" fillId="0" borderId="77" xfId="0" applyNumberFormat="1" applyFont="1" applyFill="1" applyBorder="1"/>
    <xf numFmtId="3" fontId="6" fillId="8" borderId="77" xfId="0" quotePrefix="1" applyNumberFormat="1" applyFont="1" applyFill="1" applyBorder="1" applyAlignment="1">
      <alignment horizontal="right"/>
    </xf>
    <xf numFmtId="3" fontId="6" fillId="8" borderId="54" xfId="0" quotePrefix="1" applyNumberFormat="1" applyFont="1" applyFill="1" applyBorder="1" applyAlignment="1">
      <alignment horizontal="right"/>
    </xf>
    <xf numFmtId="3" fontId="6" fillId="8" borderId="72" xfId="0" applyNumberFormat="1" applyFont="1" applyFill="1" applyBorder="1"/>
    <xf numFmtId="3" fontId="6" fillId="0" borderId="76" xfId="0" quotePrefix="1" applyNumberFormat="1" applyFont="1" applyFill="1" applyBorder="1" applyAlignment="1">
      <alignment horizontal="center" wrapText="1"/>
    </xf>
    <xf numFmtId="3" fontId="6" fillId="0" borderId="73" xfId="0" applyNumberFormat="1" applyFont="1" applyFill="1" applyBorder="1"/>
    <xf numFmtId="3" fontId="6" fillId="8" borderId="76" xfId="0" applyNumberFormat="1" applyFont="1" applyFill="1" applyBorder="1"/>
    <xf numFmtId="3" fontId="5" fillId="0" borderId="15" xfId="0" applyNumberFormat="1" applyFont="1" applyFill="1" applyBorder="1"/>
    <xf numFmtId="3" fontId="6" fillId="8" borderId="73" xfId="0" applyNumberFormat="1" applyFont="1" applyFill="1" applyBorder="1"/>
    <xf numFmtId="0" fontId="57" fillId="0" borderId="0" xfId="0" applyFont="1" applyFill="1" applyAlignment="1">
      <alignment vertical="center"/>
    </xf>
    <xf numFmtId="0" fontId="56" fillId="0" borderId="0" xfId="0" applyFont="1" applyFill="1" applyAlignment="1">
      <alignment vertical="center"/>
    </xf>
    <xf numFmtId="0" fontId="0" fillId="0" borderId="0" xfId="0" applyFill="1"/>
    <xf numFmtId="3" fontId="58" fillId="0" borderId="0" xfId="0" applyNumberFormat="1" applyFont="1" applyFill="1" applyAlignment="1">
      <alignment horizontal="right"/>
    </xf>
    <xf numFmtId="0" fontId="5" fillId="0" borderId="9" xfId="0" applyFont="1" applyFill="1" applyBorder="1" applyAlignment="1">
      <alignment horizontal="left"/>
    </xf>
    <xf numFmtId="0" fontId="5" fillId="0" borderId="6" xfId="0" applyFont="1" applyFill="1" applyBorder="1" applyAlignment="1">
      <alignment horizontal="left" wrapText="1"/>
    </xf>
    <xf numFmtId="0" fontId="5" fillId="0" borderId="0" xfId="0" quotePrefix="1" applyFont="1" applyFill="1" applyBorder="1" applyAlignment="1">
      <alignment horizontal="left" wrapText="1"/>
    </xf>
    <xf numFmtId="0" fontId="5" fillId="8" borderId="32" xfId="0" quotePrefix="1" applyFont="1" applyFill="1" applyBorder="1" applyAlignment="1">
      <alignment horizontal="left"/>
    </xf>
    <xf numFmtId="0" fontId="54" fillId="0" borderId="0" xfId="0" quotePrefix="1" applyFont="1" applyFill="1" applyAlignment="1">
      <alignment horizontal="left"/>
    </xf>
    <xf numFmtId="3" fontId="60" fillId="0" borderId="0" xfId="0" applyNumberFormat="1" applyFont="1" applyFill="1" applyAlignment="1">
      <alignment horizontal="right"/>
    </xf>
    <xf numFmtId="0" fontId="41" fillId="0" borderId="0" xfId="0" quotePrefix="1" applyFont="1" applyFill="1" applyBorder="1" applyAlignment="1">
      <alignment horizontal="left"/>
    </xf>
    <xf numFmtId="0" fontId="61" fillId="0" borderId="0" xfId="0" applyFont="1" applyFill="1"/>
    <xf numFmtId="3" fontId="50" fillId="0" borderId="0" xfId="0" applyNumberFormat="1" applyFont="1" applyFill="1" applyBorder="1"/>
    <xf numFmtId="0" fontId="59" fillId="0" borderId="0" xfId="0" applyFont="1" applyFill="1"/>
    <xf numFmtId="3" fontId="8" fillId="0" borderId="0" xfId="0" applyNumberFormat="1" applyFont="1" applyFill="1" applyBorder="1"/>
    <xf numFmtId="14" fontId="6" fillId="0" borderId="0" xfId="0" applyNumberFormat="1" applyFont="1" applyFill="1"/>
    <xf numFmtId="0" fontId="6" fillId="8" borderId="13" xfId="0" applyFont="1" applyFill="1" applyBorder="1" applyAlignment="1">
      <alignment horizontal="left"/>
    </xf>
    <xf numFmtId="0" fontId="4" fillId="8" borderId="2" xfId="0" quotePrefix="1" applyFont="1" applyFill="1" applyBorder="1" applyAlignment="1">
      <alignment horizontal="left"/>
    </xf>
    <xf numFmtId="14" fontId="6" fillId="0" borderId="16" xfId="0" quotePrefix="1" applyNumberFormat="1" applyFont="1" applyFill="1" applyBorder="1"/>
    <xf numFmtId="0" fontId="5" fillId="0" borderId="3" xfId="0" quotePrefix="1" applyFont="1" applyFill="1" applyBorder="1" applyAlignment="1">
      <alignment horizontal="left" wrapText="1"/>
    </xf>
    <xf numFmtId="0" fontId="5" fillId="0" borderId="3" xfId="0" applyFont="1" applyFill="1" applyBorder="1" applyAlignment="1">
      <alignment horizontal="left" wrapText="1"/>
    </xf>
    <xf numFmtId="0" fontId="6" fillId="8" borderId="7" xfId="0" applyFont="1" applyFill="1" applyBorder="1" applyAlignment="1">
      <alignment horizontal="left" wrapText="1"/>
    </xf>
    <xf numFmtId="0" fontId="6" fillId="8" borderId="16" xfId="0" applyFont="1" applyFill="1" applyBorder="1" applyAlignment="1">
      <alignment horizontal="left" wrapText="1"/>
    </xf>
    <xf numFmtId="0" fontId="62" fillId="0" borderId="0" xfId="0" applyFont="1" applyFill="1"/>
    <xf numFmtId="0" fontId="3" fillId="0" borderId="0" xfId="0" quotePrefix="1" applyFont="1" applyFill="1" applyAlignment="1">
      <alignment horizontal="left"/>
    </xf>
    <xf numFmtId="0" fontId="63" fillId="0" borderId="0" xfId="0" quotePrefix="1" applyFont="1" applyFill="1"/>
    <xf numFmtId="0" fontId="53" fillId="0" borderId="0" xfId="0" quotePrefix="1" applyFont="1" applyFill="1" applyAlignment="1">
      <alignment horizontal="left"/>
    </xf>
    <xf numFmtId="14" fontId="5" fillId="0" borderId="0" xfId="0" applyNumberFormat="1" applyFont="1" applyFill="1"/>
    <xf numFmtId="14" fontId="11" fillId="0" borderId="0" xfId="0" quotePrefix="1" applyNumberFormat="1" applyFont="1" applyFill="1" applyAlignment="1">
      <alignment horizontal="left"/>
    </xf>
    <xf numFmtId="3" fontId="6" fillId="8" borderId="31" xfId="0" applyNumberFormat="1" applyFont="1" applyFill="1" applyBorder="1"/>
    <xf numFmtId="0" fontId="5" fillId="0" borderId="0" xfId="0" applyFont="1" applyFill="1" applyBorder="1" applyAlignment="1">
      <alignment horizontal="left" wrapText="1"/>
    </xf>
    <xf numFmtId="0" fontId="5" fillId="0" borderId="20" xfId="0" applyFont="1" applyFill="1" applyBorder="1" applyAlignment="1">
      <alignment wrapText="1"/>
    </xf>
    <xf numFmtId="0" fontId="5" fillId="0" borderId="16" xfId="0" quotePrefix="1" applyFont="1" applyFill="1" applyBorder="1" applyAlignment="1">
      <alignment horizontal="left"/>
    </xf>
    <xf numFmtId="0" fontId="5" fillId="0" borderId="16" xfId="0" applyFont="1" applyFill="1" applyBorder="1" applyAlignment="1">
      <alignment wrapText="1"/>
    </xf>
    <xf numFmtId="0" fontId="5" fillId="0" borderId="40" xfId="0" applyFont="1" applyFill="1" applyBorder="1" applyAlignment="1">
      <alignment wrapText="1"/>
    </xf>
    <xf numFmtId="0" fontId="5" fillId="0" borderId="40" xfId="0" quotePrefix="1" applyFont="1" applyFill="1" applyBorder="1" applyAlignment="1">
      <alignment horizontal="left" wrapText="1"/>
    </xf>
    <xf numFmtId="0" fontId="5" fillId="0" borderId="32" xfId="0" quotePrefix="1" applyFont="1" applyFill="1" applyBorder="1" applyAlignment="1">
      <alignment horizontal="left" wrapText="1"/>
    </xf>
    <xf numFmtId="0" fontId="5" fillId="0" borderId="40" xfId="0" applyFont="1" applyFill="1" applyBorder="1" applyAlignment="1">
      <alignment horizontal="left" wrapText="1"/>
    </xf>
    <xf numFmtId="0" fontId="5" fillId="8" borderId="16" xfId="0" applyFont="1" applyFill="1" applyBorder="1" applyAlignment="1">
      <alignment horizontal="left" wrapText="1"/>
    </xf>
    <xf numFmtId="0" fontId="6" fillId="8" borderId="78" xfId="0" quotePrefix="1" applyFont="1" applyFill="1" applyBorder="1" applyAlignment="1">
      <alignment horizontal="left"/>
    </xf>
    <xf numFmtId="3" fontId="6" fillId="8" borderId="40" xfId="0" applyNumberFormat="1" applyFont="1" applyFill="1" applyBorder="1" applyAlignment="1">
      <alignment horizontal="right"/>
    </xf>
    <xf numFmtId="0" fontId="5" fillId="0" borderId="32" xfId="0" applyFont="1" applyFill="1" applyBorder="1" applyAlignment="1">
      <alignment wrapText="1"/>
    </xf>
    <xf numFmtId="0" fontId="5" fillId="0" borderId="15" xfId="0" applyFont="1" applyFill="1" applyBorder="1" applyAlignment="1">
      <alignment wrapText="1"/>
    </xf>
    <xf numFmtId="0" fontId="5" fillId="0" borderId="7" xfId="0" applyFont="1" applyFill="1" applyBorder="1" applyAlignment="1">
      <alignment horizontal="right"/>
    </xf>
    <xf numFmtId="0" fontId="5" fillId="0" borderId="7" xfId="0" quotePrefix="1" applyFont="1" applyFill="1" applyBorder="1" applyAlignment="1">
      <alignment horizontal="right"/>
    </xf>
    <xf numFmtId="3" fontId="5" fillId="0" borderId="13" xfId="0" applyNumberFormat="1" applyFont="1" applyFill="1" applyBorder="1" applyAlignment="1">
      <alignment horizontal="right"/>
    </xf>
    <xf numFmtId="3" fontId="5" fillId="0" borderId="15" xfId="0" applyNumberFormat="1" applyFont="1" applyFill="1" applyBorder="1" applyAlignment="1">
      <alignment horizontal="right"/>
    </xf>
    <xf numFmtId="0" fontId="6" fillId="0" borderId="32" xfId="0" quotePrefix="1" applyFont="1" applyFill="1" applyBorder="1" applyAlignment="1">
      <alignment horizontal="right"/>
    </xf>
    <xf numFmtId="0" fontId="6" fillId="0" borderId="56" xfId="0" quotePrefix="1" applyFont="1" applyFill="1" applyBorder="1" applyAlignment="1">
      <alignment horizontal="left"/>
    </xf>
    <xf numFmtId="3" fontId="6" fillId="0" borderId="14" xfId="0" quotePrefix="1" applyNumberFormat="1" applyFont="1" applyFill="1" applyBorder="1" applyAlignment="1">
      <alignment horizontal="center" wrapText="1"/>
    </xf>
    <xf numFmtId="3" fontId="5" fillId="0" borderId="11" xfId="0" applyNumberFormat="1" applyFont="1" applyFill="1" applyBorder="1"/>
    <xf numFmtId="3" fontId="5" fillId="0" borderId="4" xfId="0" applyNumberFormat="1" applyFont="1" applyFill="1" applyBorder="1"/>
    <xf numFmtId="3" fontId="5" fillId="0" borderId="27" xfId="0" applyNumberFormat="1" applyFont="1" applyFill="1" applyBorder="1"/>
    <xf numFmtId="3" fontId="6" fillId="8" borderId="10" xfId="0" applyNumberFormat="1" applyFont="1" applyFill="1" applyBorder="1"/>
    <xf numFmtId="3" fontId="5" fillId="0" borderId="21" xfId="0" applyNumberFormat="1" applyFont="1" applyFill="1" applyBorder="1"/>
    <xf numFmtId="3" fontId="6" fillId="0" borderId="10" xfId="0" applyNumberFormat="1" applyFont="1" applyFill="1" applyBorder="1"/>
    <xf numFmtId="3" fontId="6" fillId="0" borderId="4" xfId="0" applyNumberFormat="1" applyFont="1" applyFill="1" applyBorder="1"/>
    <xf numFmtId="3" fontId="6" fillId="8" borderId="14" xfId="0" applyNumberFormat="1" applyFont="1" applyFill="1" applyBorder="1"/>
    <xf numFmtId="3" fontId="6" fillId="8" borderId="32" xfId="0" applyNumberFormat="1" applyFont="1" applyFill="1" applyBorder="1"/>
    <xf numFmtId="3" fontId="5" fillId="0" borderId="14" xfId="0" applyNumberFormat="1" applyFont="1" applyFill="1" applyBorder="1"/>
    <xf numFmtId="3" fontId="6" fillId="0" borderId="31" xfId="0" applyNumberFormat="1" applyFont="1" applyFill="1" applyBorder="1"/>
    <xf numFmtId="3" fontId="5" fillId="0" borderId="16" xfId="0" applyNumberFormat="1" applyFont="1" applyFill="1" applyBorder="1"/>
    <xf numFmtId="3" fontId="6" fillId="8" borderId="4" xfId="0" applyNumberFormat="1" applyFont="1" applyFill="1" applyBorder="1"/>
    <xf numFmtId="3" fontId="6" fillId="0" borderId="56" xfId="0" quotePrefix="1" applyNumberFormat="1" applyFont="1" applyFill="1" applyBorder="1" applyAlignment="1">
      <alignment horizontal="center" wrapText="1"/>
    </xf>
    <xf numFmtId="3" fontId="6" fillId="0" borderId="78" xfId="0" applyNumberFormat="1" applyFont="1" applyFill="1" applyBorder="1"/>
    <xf numFmtId="3" fontId="5" fillId="0" borderId="69" xfId="0" applyNumberFormat="1" applyFont="1" applyFill="1" applyBorder="1"/>
    <xf numFmtId="3" fontId="5" fillId="0" borderId="70" xfId="0" applyNumberFormat="1" applyFont="1" applyFill="1" applyBorder="1"/>
    <xf numFmtId="3" fontId="5" fillId="0" borderId="71" xfId="0" applyNumberFormat="1" applyFont="1" applyFill="1" applyBorder="1"/>
    <xf numFmtId="3" fontId="5" fillId="0" borderId="46" xfId="0" applyNumberFormat="1" applyFont="1" applyFill="1" applyBorder="1"/>
    <xf numFmtId="3" fontId="6" fillId="8" borderId="79" xfId="0" applyNumberFormat="1" applyFont="1" applyFill="1" applyBorder="1"/>
    <xf numFmtId="3" fontId="6" fillId="8" borderId="57" xfId="0" applyNumberFormat="1" applyFont="1" applyFill="1" applyBorder="1"/>
    <xf numFmtId="3" fontId="5" fillId="0" borderId="80" xfId="0" applyNumberFormat="1" applyFont="1" applyFill="1" applyBorder="1"/>
    <xf numFmtId="3" fontId="6" fillId="8" borderId="55" xfId="0" applyNumberFormat="1" applyFont="1" applyFill="1" applyBorder="1"/>
    <xf numFmtId="3" fontId="6" fillId="0" borderId="57" xfId="0" applyNumberFormat="1" applyFont="1" applyFill="1" applyBorder="1"/>
    <xf numFmtId="3" fontId="6" fillId="0" borderId="70" xfId="0" applyNumberFormat="1" applyFont="1" applyFill="1" applyBorder="1"/>
    <xf numFmtId="3" fontId="6" fillId="8" borderId="44" xfId="0" applyNumberFormat="1" applyFont="1" applyFill="1" applyBorder="1"/>
    <xf numFmtId="3" fontId="6" fillId="8" borderId="81" xfId="0" applyNumberFormat="1" applyFont="1" applyFill="1" applyBorder="1"/>
    <xf numFmtId="3" fontId="6" fillId="0" borderId="55" xfId="0" applyNumberFormat="1" applyFont="1" applyFill="1" applyBorder="1"/>
    <xf numFmtId="3" fontId="6" fillId="8" borderId="45" xfId="0" applyNumberFormat="1" applyFont="1" applyFill="1" applyBorder="1"/>
    <xf numFmtId="3" fontId="5" fillId="0" borderId="56" xfId="0" applyNumberFormat="1" applyFont="1" applyFill="1" applyBorder="1"/>
    <xf numFmtId="3" fontId="6" fillId="8" borderId="50" xfId="0" applyNumberFormat="1" applyFont="1" applyFill="1" applyBorder="1"/>
    <xf numFmtId="0" fontId="6" fillId="0" borderId="32" xfId="0" quotePrefix="1" applyFont="1" applyFill="1" applyBorder="1" applyAlignment="1">
      <alignment horizontal="center"/>
    </xf>
    <xf numFmtId="3" fontId="6" fillId="8" borderId="10" xfId="0" quotePrefix="1" applyNumberFormat="1" applyFont="1" applyFill="1" applyBorder="1" applyAlignment="1">
      <alignment horizontal="right"/>
    </xf>
    <xf numFmtId="3" fontId="6" fillId="8" borderId="32" xfId="0" quotePrefix="1" applyNumberFormat="1" applyFont="1" applyFill="1" applyBorder="1" applyAlignment="1">
      <alignment horizontal="right"/>
    </xf>
    <xf numFmtId="3" fontId="6" fillId="8" borderId="11" xfId="0" applyNumberFormat="1" applyFont="1" applyFill="1" applyBorder="1"/>
    <xf numFmtId="0" fontId="6" fillId="0" borderId="81" xfId="0" quotePrefix="1" applyFont="1" applyFill="1" applyBorder="1" applyAlignment="1">
      <alignment horizontal="center"/>
    </xf>
    <xf numFmtId="0" fontId="5" fillId="0" borderId="47" xfId="0" quotePrefix="1" applyFont="1" applyFill="1" applyBorder="1" applyAlignment="1">
      <alignment horizontal="left"/>
    </xf>
    <xf numFmtId="3" fontId="5" fillId="0" borderId="50" xfId="0" applyNumberFormat="1" applyFont="1" applyFill="1" applyBorder="1"/>
    <xf numFmtId="3" fontId="5" fillId="0" borderId="82" xfId="0" applyNumberFormat="1" applyFont="1" applyFill="1" applyBorder="1"/>
    <xf numFmtId="3" fontId="5" fillId="0" borderId="50" xfId="0" applyNumberFormat="1" applyFont="1" applyFill="1" applyBorder="1" applyAlignment="1"/>
    <xf numFmtId="3" fontId="6" fillId="8" borderId="45" xfId="0" quotePrefix="1" applyNumberFormat="1" applyFont="1" applyFill="1" applyBorder="1" applyAlignment="1">
      <alignment horizontal="right"/>
    </xf>
    <xf numFmtId="3" fontId="6" fillId="8" borderId="47" xfId="0" applyNumberFormat="1" applyFont="1" applyFill="1" applyBorder="1"/>
    <xf numFmtId="3" fontId="5" fillId="0" borderId="6" xfId="0" applyNumberFormat="1" applyFont="1" applyFill="1" applyBorder="1" applyAlignment="1"/>
    <xf numFmtId="0" fontId="5" fillId="8" borderId="81" xfId="0" applyFont="1" applyFill="1" applyBorder="1" applyAlignment="1">
      <alignment horizontal="left" wrapText="1"/>
    </xf>
    <xf numFmtId="0" fontId="5" fillId="0" borderId="47" xfId="0" applyFont="1" applyFill="1" applyBorder="1"/>
    <xf numFmtId="3" fontId="5" fillId="8" borderId="50" xfId="0" applyNumberFormat="1" applyFont="1" applyFill="1" applyBorder="1" applyAlignment="1"/>
    <xf numFmtId="3" fontId="5" fillId="8" borderId="46" xfId="0" applyNumberFormat="1" applyFont="1" applyFill="1" applyBorder="1" applyAlignment="1"/>
    <xf numFmtId="3" fontId="6" fillId="8" borderId="55" xfId="0" applyNumberFormat="1" applyFont="1" applyFill="1" applyBorder="1" applyAlignment="1"/>
    <xf numFmtId="0" fontId="5" fillId="0" borderId="44" xfId="0" applyFont="1" applyFill="1" applyBorder="1"/>
    <xf numFmtId="3" fontId="5" fillId="8" borderId="50" xfId="0" applyNumberFormat="1" applyFont="1" applyFill="1" applyBorder="1" applyAlignment="1">
      <alignment horizontal="right"/>
    </xf>
    <xf numFmtId="3" fontId="5" fillId="8" borderId="46" xfId="0" applyNumberFormat="1" applyFont="1" applyFill="1" applyBorder="1" applyAlignment="1">
      <alignment horizontal="right"/>
    </xf>
    <xf numFmtId="3" fontId="5" fillId="2" borderId="21" xfId="0" quotePrefix="1" applyNumberFormat="1" applyFont="1" applyFill="1" applyBorder="1" applyAlignment="1">
      <alignment horizontal="center" vertical="center"/>
    </xf>
    <xf numFmtId="3" fontId="46" fillId="8" borderId="16" xfId="0" applyNumberFormat="1" applyFont="1" applyFill="1" applyBorder="1"/>
    <xf numFmtId="3" fontId="5" fillId="0" borderId="69" xfId="0" applyNumberFormat="1" applyFont="1" applyBorder="1"/>
    <xf numFmtId="3" fontId="6" fillId="0" borderId="30" xfId="0" applyNumberFormat="1" applyFont="1" applyFill="1" applyBorder="1"/>
    <xf numFmtId="3" fontId="5" fillId="0" borderId="5" xfId="0" applyNumberFormat="1" applyFont="1" applyFill="1" applyBorder="1"/>
    <xf numFmtId="3" fontId="6" fillId="0" borderId="5" xfId="0" applyNumberFormat="1" applyFont="1" applyFill="1" applyBorder="1"/>
    <xf numFmtId="3" fontId="6" fillId="0" borderId="1" xfId="0" applyNumberFormat="1" applyFont="1" applyBorder="1"/>
    <xf numFmtId="3" fontId="6" fillId="8" borderId="15" xfId="0" applyNumberFormat="1" applyFont="1" applyFill="1" applyBorder="1"/>
    <xf numFmtId="3" fontId="5" fillId="0" borderId="16" xfId="0" applyNumberFormat="1" applyFont="1" applyFill="1" applyBorder="1" applyAlignment="1">
      <alignment horizontal="center"/>
    </xf>
    <xf numFmtId="3" fontId="6" fillId="6" borderId="7" xfId="0" applyNumberFormat="1" applyFont="1" applyFill="1" applyBorder="1"/>
    <xf numFmtId="164" fontId="6" fillId="0" borderId="7" xfId="0" applyNumberFormat="1" applyFont="1" applyFill="1" applyBorder="1" applyAlignment="1">
      <alignment horizontal="left"/>
    </xf>
    <xf numFmtId="164" fontId="6" fillId="8" borderId="16" xfId="0" applyNumberFormat="1" applyFont="1" applyFill="1" applyBorder="1"/>
    <xf numFmtId="164" fontId="6" fillId="8" borderId="7" xfId="0" applyNumberFormat="1" applyFont="1" applyFill="1" applyBorder="1"/>
    <xf numFmtId="3" fontId="5" fillId="0" borderId="33" xfId="0" applyNumberFormat="1" applyFont="1" applyFill="1" applyBorder="1" applyAlignment="1">
      <alignment horizontal="center"/>
    </xf>
    <xf numFmtId="3" fontId="5" fillId="0" borderId="83" xfId="0" applyNumberFormat="1" applyFont="1" applyFill="1" applyBorder="1"/>
    <xf numFmtId="3" fontId="5" fillId="0" borderId="84" xfId="0" applyNumberFormat="1" applyFont="1" applyFill="1" applyBorder="1"/>
    <xf numFmtId="3" fontId="6" fillId="8" borderId="19" xfId="0" applyNumberFormat="1" applyFont="1" applyFill="1" applyBorder="1"/>
    <xf numFmtId="3" fontId="6" fillId="0" borderId="17" xfId="0" applyNumberFormat="1" applyFont="1" applyFill="1" applyBorder="1"/>
    <xf numFmtId="3" fontId="5" fillId="0" borderId="17" xfId="0" applyNumberFormat="1" applyFont="1" applyFill="1" applyBorder="1"/>
    <xf numFmtId="3" fontId="6" fillId="6" borderId="19" xfId="0" applyNumberFormat="1" applyFont="1" applyFill="1" applyBorder="1"/>
    <xf numFmtId="0" fontId="6" fillId="0" borderId="0" xfId="0" applyFont="1" applyFill="1" applyBorder="1" applyAlignment="1"/>
    <xf numFmtId="3" fontId="5" fillId="0" borderId="0" xfId="0" applyNumberFormat="1" applyFont="1" applyFill="1" applyAlignment="1"/>
    <xf numFmtId="3" fontId="5" fillId="2" borderId="75" xfId="0" quotePrefix="1" applyNumberFormat="1" applyFont="1" applyFill="1" applyBorder="1" applyAlignment="1">
      <alignment horizontal="center" vertical="center"/>
    </xf>
    <xf numFmtId="3" fontId="5" fillId="2" borderId="85" xfId="0" quotePrefix="1" applyNumberFormat="1" applyFont="1" applyFill="1" applyBorder="1" applyAlignment="1">
      <alignment horizontal="center" vertical="center"/>
    </xf>
    <xf numFmtId="3" fontId="5" fillId="2" borderId="53" xfId="0" quotePrefix="1" applyNumberFormat="1" applyFont="1" applyFill="1" applyBorder="1" applyAlignment="1">
      <alignment horizontal="center" vertical="center"/>
    </xf>
    <xf numFmtId="3" fontId="6" fillId="0" borderId="73" xfId="0" applyNumberFormat="1" applyFont="1" applyFill="1" applyBorder="1" applyAlignment="1">
      <alignment horizontal="right"/>
    </xf>
    <xf numFmtId="3" fontId="6" fillId="0" borderId="76" xfId="0" applyNumberFormat="1" applyFont="1" applyFill="1" applyBorder="1"/>
    <xf numFmtId="4" fontId="22" fillId="0" borderId="6" xfId="0" applyNumberFormat="1" applyFont="1" applyFill="1" applyBorder="1" applyAlignment="1">
      <alignment horizontal="right"/>
    </xf>
    <xf numFmtId="4" fontId="22" fillId="0" borderId="20" xfId="0" applyNumberFormat="1" applyFont="1" applyFill="1" applyBorder="1" applyAlignment="1">
      <alignment horizontal="right"/>
    </xf>
    <xf numFmtId="3" fontId="5" fillId="0" borderId="20" xfId="0" applyNumberFormat="1" applyFont="1" applyFill="1" applyBorder="1" applyAlignment="1">
      <alignment horizontal="right"/>
    </xf>
    <xf numFmtId="165" fontId="6" fillId="5" borderId="7" xfId="0" applyNumberFormat="1" applyFont="1" applyFill="1" applyBorder="1"/>
    <xf numFmtId="4" fontId="5" fillId="0" borderId="71" xfId="0" applyNumberFormat="1" applyFont="1" applyFill="1" applyBorder="1" applyAlignment="1">
      <alignment horizontal="right"/>
    </xf>
    <xf numFmtId="4" fontId="5" fillId="5" borderId="71" xfId="0" applyNumberFormat="1" applyFont="1" applyFill="1" applyBorder="1" applyAlignment="1">
      <alignment horizontal="right"/>
    </xf>
    <xf numFmtId="4" fontId="5" fillId="0" borderId="69" xfId="0" applyNumberFormat="1" applyFont="1" applyFill="1" applyBorder="1" applyAlignment="1">
      <alignment horizontal="right"/>
    </xf>
    <xf numFmtId="4" fontId="6" fillId="8" borderId="57" xfId="0" applyNumberFormat="1" applyFont="1" applyFill="1" applyBorder="1" applyAlignment="1">
      <alignment horizontal="right"/>
    </xf>
    <xf numFmtId="3" fontId="10" fillId="0" borderId="69" xfId="0" applyNumberFormat="1" applyFont="1" applyFill="1" applyBorder="1"/>
    <xf numFmtId="3" fontId="5" fillId="0" borderId="70" xfId="0" applyNumberFormat="1" applyFont="1" applyFill="1" applyBorder="1" applyAlignment="1">
      <alignment horizontal="right"/>
    </xf>
    <xf numFmtId="3" fontId="5" fillId="0" borderId="71" xfId="0" applyNumberFormat="1" applyFont="1" applyFill="1" applyBorder="1" applyAlignment="1">
      <alignment horizontal="right"/>
    </xf>
    <xf numFmtId="3" fontId="6" fillId="8" borderId="57" xfId="0" applyNumberFormat="1" applyFont="1" applyFill="1" applyBorder="1" applyAlignment="1">
      <alignment horizontal="right"/>
    </xf>
    <xf numFmtId="165" fontId="6" fillId="0" borderId="12" xfId="0" applyNumberFormat="1" applyFont="1" applyFill="1" applyBorder="1"/>
    <xf numFmtId="3" fontId="6" fillId="0" borderId="70" xfId="0" applyNumberFormat="1" applyFont="1" applyFill="1" applyBorder="1" applyAlignment="1">
      <alignment horizontal="right"/>
    </xf>
    <xf numFmtId="165" fontId="6" fillId="0" borderId="69" xfId="0" applyNumberFormat="1" applyFont="1" applyFill="1" applyBorder="1"/>
    <xf numFmtId="3" fontId="6" fillId="0" borderId="71" xfId="0" applyNumberFormat="1" applyFont="1" applyFill="1" applyBorder="1" applyAlignment="1">
      <alignment horizontal="right"/>
    </xf>
    <xf numFmtId="3" fontId="5" fillId="0" borderId="69" xfId="0" applyNumberFormat="1" applyFont="1" applyFill="1" applyBorder="1" applyAlignment="1">
      <alignment horizontal="right"/>
    </xf>
    <xf numFmtId="3" fontId="6" fillId="8" borderId="79" xfId="0" applyNumberFormat="1" applyFont="1" applyFill="1" applyBorder="1" applyAlignment="1">
      <alignment horizontal="right"/>
    </xf>
    <xf numFmtId="3" fontId="6" fillId="5" borderId="86" xfId="0" applyNumberFormat="1" applyFont="1" applyFill="1" applyBorder="1"/>
    <xf numFmtId="3" fontId="6" fillId="8" borderId="33" xfId="0" applyNumberFormat="1" applyFont="1" applyFill="1" applyBorder="1"/>
    <xf numFmtId="3" fontId="6" fillId="3" borderId="19" xfId="0" applyNumberFormat="1" applyFont="1" applyFill="1" applyBorder="1" applyAlignment="1">
      <alignment horizontal="right"/>
    </xf>
    <xf numFmtId="4" fontId="5" fillId="0" borderId="70" xfId="0" applyNumberFormat="1" applyFont="1" applyFill="1" applyBorder="1" applyAlignment="1">
      <alignment horizontal="right"/>
    </xf>
    <xf numFmtId="3" fontId="6" fillId="0" borderId="11" xfId="0" applyNumberFormat="1" applyFont="1" applyFill="1" applyBorder="1"/>
    <xf numFmtId="0" fontId="0" fillId="0" borderId="13" xfId="0" applyFill="1" applyBorder="1"/>
    <xf numFmtId="3" fontId="17" fillId="0" borderId="47" xfId="0" applyNumberFormat="1" applyFont="1" applyFill="1" applyBorder="1" applyAlignment="1">
      <alignment wrapText="1"/>
    </xf>
    <xf numFmtId="3" fontId="6" fillId="0" borderId="18" xfId="0" applyNumberFormat="1" applyFont="1" applyFill="1" applyBorder="1"/>
    <xf numFmtId="3" fontId="17" fillId="0" borderId="44" xfId="0" applyNumberFormat="1" applyFont="1" applyFill="1" applyBorder="1" applyAlignment="1">
      <alignment wrapText="1"/>
    </xf>
    <xf numFmtId="165" fontId="6" fillId="0" borderId="0" xfId="0" applyNumberFormat="1" applyFont="1" applyFill="1" applyBorder="1" applyAlignment="1">
      <alignment horizontal="right"/>
    </xf>
    <xf numFmtId="3" fontId="6" fillId="0" borderId="69" xfId="0" applyNumberFormat="1" applyFont="1" applyFill="1" applyBorder="1"/>
    <xf numFmtId="4" fontId="6" fillId="0" borderId="0" xfId="0" applyNumberFormat="1" applyFont="1"/>
    <xf numFmtId="0" fontId="64" fillId="0" borderId="0" xfId="0" applyFont="1"/>
    <xf numFmtId="3" fontId="6" fillId="0" borderId="0" xfId="0" applyNumberFormat="1" applyFont="1" applyFill="1"/>
    <xf numFmtId="4" fontId="5" fillId="0" borderId="16" xfId="0" applyNumberFormat="1" applyFont="1" applyBorder="1" applyAlignment="1">
      <alignment horizontal="center" wrapText="1"/>
    </xf>
    <xf numFmtId="4" fontId="5" fillId="0" borderId="16" xfId="0" applyNumberFormat="1" applyFont="1" applyBorder="1" applyAlignment="1">
      <alignment horizontal="center"/>
    </xf>
    <xf numFmtId="0" fontId="9" fillId="0" borderId="0" xfId="0" applyFont="1" applyFill="1" applyAlignment="1">
      <alignment horizontal="right"/>
    </xf>
    <xf numFmtId="3" fontId="6" fillId="0" borderId="56" xfId="0" applyNumberFormat="1" applyFont="1" applyFill="1" applyBorder="1" applyAlignment="1">
      <alignment horizontal="right"/>
    </xf>
    <xf numFmtId="3" fontId="5" fillId="0" borderId="44" xfId="0" quotePrefix="1" applyNumberFormat="1" applyFont="1" applyFill="1" applyBorder="1" applyAlignment="1">
      <alignment horizontal="right"/>
    </xf>
    <xf numFmtId="3" fontId="5" fillId="0" borderId="69" xfId="0" quotePrefix="1" applyNumberFormat="1" applyFont="1" applyFill="1" applyBorder="1" applyAlignment="1">
      <alignment horizontal="right"/>
    </xf>
    <xf numFmtId="3" fontId="6" fillId="8" borderId="78" xfId="0" applyNumberFormat="1" applyFont="1" applyFill="1" applyBorder="1" applyAlignment="1">
      <alignment horizontal="right"/>
    </xf>
    <xf numFmtId="3" fontId="5" fillId="0" borderId="56" xfId="0" quotePrefix="1" applyNumberFormat="1" applyFont="1" applyFill="1" applyBorder="1" applyAlignment="1">
      <alignment horizontal="right"/>
    </xf>
    <xf numFmtId="3" fontId="6" fillId="8" borderId="71" xfId="0" applyNumberFormat="1" applyFont="1" applyFill="1" applyBorder="1"/>
    <xf numFmtId="3" fontId="6" fillId="8" borderId="78" xfId="0" applyNumberFormat="1" applyFont="1" applyFill="1" applyBorder="1"/>
    <xf numFmtId="0" fontId="8" fillId="0" borderId="0" xfId="0" applyFont="1" applyFill="1" applyAlignment="1"/>
    <xf numFmtId="0" fontId="5" fillId="0" borderId="0" xfId="0" quotePrefix="1" applyFont="1" applyFill="1" applyBorder="1" applyAlignment="1">
      <alignment horizontal="right"/>
    </xf>
    <xf numFmtId="3" fontId="5" fillId="0" borderId="2" xfId="0" applyNumberFormat="1" applyFont="1" applyFill="1" applyBorder="1" applyAlignment="1">
      <alignment horizontal="right"/>
    </xf>
    <xf numFmtId="0" fontId="9" fillId="0" borderId="18" xfId="0" quotePrefix="1" applyFont="1" applyFill="1" applyBorder="1" applyAlignment="1">
      <alignment horizontal="right"/>
    </xf>
    <xf numFmtId="0" fontId="5" fillId="0" borderId="6" xfId="0" quotePrefix="1" applyFont="1" applyFill="1" applyBorder="1" applyAlignment="1">
      <alignment horizontal="left" wrapText="1"/>
    </xf>
    <xf numFmtId="3" fontId="6" fillId="0" borderId="49" xfId="0" applyNumberFormat="1" applyFont="1" applyFill="1" applyBorder="1" applyAlignment="1">
      <alignment horizontal="right"/>
    </xf>
    <xf numFmtId="3" fontId="6" fillId="0" borderId="47" xfId="0" applyNumberFormat="1" applyFont="1" applyFill="1" applyBorder="1" applyAlignment="1">
      <alignment horizontal="right"/>
    </xf>
    <xf numFmtId="3" fontId="6" fillId="5" borderId="41" xfId="0" applyNumberFormat="1" applyFont="1" applyFill="1" applyBorder="1"/>
    <xf numFmtId="3" fontId="6" fillId="5" borderId="55" xfId="0" applyNumberFormat="1" applyFont="1" applyFill="1" applyBorder="1"/>
    <xf numFmtId="3" fontId="6" fillId="5" borderId="42" xfId="0" applyNumberFormat="1" applyFont="1" applyFill="1" applyBorder="1"/>
    <xf numFmtId="0" fontId="5" fillId="0" borderId="16" xfId="0" applyFont="1" applyFill="1" applyBorder="1" applyAlignment="1">
      <alignment horizontal="left" wrapText="1"/>
    </xf>
    <xf numFmtId="3" fontId="46" fillId="8" borderId="41" xfId="0" applyNumberFormat="1" applyFont="1" applyFill="1" applyBorder="1"/>
    <xf numFmtId="164" fontId="6" fillId="8" borderId="9" xfId="0" applyNumberFormat="1" applyFont="1" applyFill="1" applyBorder="1"/>
    <xf numFmtId="0" fontId="5" fillId="0" borderId="18" xfId="0" quotePrefix="1" applyFont="1" applyFill="1" applyBorder="1" applyAlignment="1">
      <alignment horizontal="left" wrapText="1"/>
    </xf>
    <xf numFmtId="0" fontId="5" fillId="0" borderId="18" xfId="0" applyFont="1" applyFill="1" applyBorder="1" applyAlignment="1">
      <alignment wrapText="1"/>
    </xf>
    <xf numFmtId="0" fontId="5" fillId="0" borderId="13" xfId="0" applyFont="1" applyFill="1" applyBorder="1" applyAlignment="1">
      <alignment horizontal="left" wrapText="1"/>
    </xf>
    <xf numFmtId="0" fontId="5" fillId="0" borderId="26" xfId="0" applyFont="1" applyFill="1" applyBorder="1" applyAlignment="1">
      <alignment horizontal="left" wrapText="1"/>
    </xf>
    <xf numFmtId="0" fontId="5" fillId="0" borderId="18" xfId="0" applyFont="1" applyFill="1" applyBorder="1" applyAlignment="1">
      <alignment horizontal="left" wrapText="1"/>
    </xf>
    <xf numFmtId="0" fontId="5" fillId="0" borderId="15" xfId="0" quotePrefix="1" applyFont="1" applyFill="1" applyBorder="1" applyAlignment="1">
      <alignment horizontal="left"/>
    </xf>
    <xf numFmtId="0" fontId="5" fillId="0" borderId="15" xfId="0" applyFont="1" applyFill="1" applyBorder="1" applyAlignment="1">
      <alignment horizontal="left"/>
    </xf>
    <xf numFmtId="0" fontId="5" fillId="0" borderId="40" xfId="0" applyFont="1" applyFill="1" applyBorder="1" applyAlignment="1">
      <alignment horizontal="left"/>
    </xf>
    <xf numFmtId="3" fontId="5" fillId="0" borderId="16" xfId="0" applyNumberFormat="1" applyFont="1" applyFill="1" applyBorder="1" applyAlignment="1">
      <alignment horizontal="left"/>
    </xf>
    <xf numFmtId="0" fontId="5" fillId="0" borderId="81" xfId="0" applyFont="1" applyFill="1" applyBorder="1" applyAlignment="1">
      <alignment horizontal="left"/>
    </xf>
    <xf numFmtId="0" fontId="6" fillId="0" borderId="33" xfId="0" applyFont="1" applyFill="1" applyBorder="1"/>
    <xf numFmtId="3" fontId="6" fillId="0" borderId="0" xfId="0" applyNumberFormat="1" applyFont="1" applyFill="1" applyAlignment="1">
      <alignment horizontal="left"/>
    </xf>
    <xf numFmtId="3" fontId="6" fillId="0" borderId="0" xfId="0" applyNumberFormat="1" applyFont="1" applyFill="1" applyAlignment="1"/>
    <xf numFmtId="3" fontId="6" fillId="0" borderId="13" xfId="0" applyNumberFormat="1" applyFont="1" applyFill="1" applyBorder="1" applyAlignment="1">
      <alignment horizontal="right"/>
    </xf>
    <xf numFmtId="0" fontId="5" fillId="0" borderId="12" xfId="0" applyFont="1" applyFill="1" applyBorder="1" applyAlignment="1">
      <alignment wrapText="1"/>
    </xf>
    <xf numFmtId="0" fontId="6" fillId="0" borderId="16" xfId="0" applyFont="1" applyFill="1" applyBorder="1" applyAlignment="1">
      <alignment horizontal="left" wrapText="1"/>
    </xf>
    <xf numFmtId="0" fontId="5" fillId="0" borderId="70" xfId="0" quotePrefix="1" applyFont="1" applyFill="1" applyBorder="1" applyAlignment="1">
      <alignment horizontal="left"/>
    </xf>
    <xf numFmtId="0" fontId="5" fillId="0" borderId="71" xfId="0" quotePrefix="1" applyFont="1" applyFill="1" applyBorder="1" applyAlignment="1">
      <alignment horizontal="left"/>
    </xf>
    <xf numFmtId="0" fontId="5" fillId="0" borderId="70" xfId="0" quotePrefix="1" applyFont="1" applyFill="1" applyBorder="1" applyAlignment="1">
      <alignment horizontal="left" wrapText="1"/>
    </xf>
    <xf numFmtId="0" fontId="50" fillId="0" borderId="28" xfId="0" quotePrefix="1" applyFont="1" applyFill="1" applyBorder="1" applyAlignment="1">
      <alignment horizontal="left"/>
    </xf>
    <xf numFmtId="0" fontId="50" fillId="0" borderId="1" xfId="0" quotePrefix="1" applyFont="1" applyFill="1" applyBorder="1" applyAlignment="1">
      <alignment horizontal="left"/>
    </xf>
    <xf numFmtId="0" fontId="50" fillId="0" borderId="13" xfId="0" quotePrefix="1" applyFont="1" applyFill="1" applyBorder="1" applyAlignment="1">
      <alignment horizontal="left"/>
    </xf>
    <xf numFmtId="0" fontId="50" fillId="0" borderId="0" xfId="0" applyFont="1" applyFill="1" applyBorder="1" applyAlignment="1">
      <alignment horizontal="left"/>
    </xf>
    <xf numFmtId="0" fontId="50" fillId="0" borderId="0" xfId="0" applyFont="1" applyFill="1" applyBorder="1"/>
    <xf numFmtId="0" fontId="5" fillId="0" borderId="17" xfId="0" quotePrefix="1" applyFont="1" applyFill="1" applyBorder="1" applyAlignment="1">
      <alignment horizontal="left" wrapText="1"/>
    </xf>
    <xf numFmtId="0" fontId="5" fillId="0" borderId="12" xfId="0" applyFont="1" applyFill="1" applyBorder="1" applyAlignment="1">
      <alignment horizontal="left" wrapText="1"/>
    </xf>
    <xf numFmtId="0" fontId="5" fillId="0" borderId="17" xfId="0" applyFont="1" applyFill="1" applyBorder="1" applyAlignment="1">
      <alignment wrapText="1"/>
    </xf>
    <xf numFmtId="2" fontId="51" fillId="0" borderId="0" xfId="0" applyNumberFormat="1" applyFont="1" applyFill="1"/>
    <xf numFmtId="2" fontId="51" fillId="0" borderId="0" xfId="0" applyNumberFormat="1" applyFont="1" applyFill="1" applyBorder="1"/>
    <xf numFmtId="2" fontId="51" fillId="0" borderId="0" xfId="0" applyNumberFormat="1" applyFont="1" applyFill="1" applyBorder="1" applyAlignment="1"/>
    <xf numFmtId="2" fontId="20" fillId="0" borderId="0" xfId="0" applyNumberFormat="1" applyFont="1" applyFill="1"/>
    <xf numFmtId="14" fontId="3" fillId="0" borderId="0" xfId="0" applyNumberFormat="1" applyFont="1" applyFill="1" applyBorder="1"/>
    <xf numFmtId="3" fontId="6" fillId="0" borderId="54" xfId="0" applyNumberFormat="1" applyFont="1" applyFill="1" applyBorder="1"/>
    <xf numFmtId="0" fontId="3" fillId="0" borderId="8" xfId="0" applyFont="1" applyFill="1" applyBorder="1"/>
    <xf numFmtId="3" fontId="5" fillId="0" borderId="49" xfId="0" applyNumberFormat="1" applyFont="1" applyFill="1" applyBorder="1" applyAlignment="1">
      <alignment horizontal="right"/>
    </xf>
    <xf numFmtId="0" fontId="4" fillId="0" borderId="0" xfId="0" quotePrefix="1" applyFont="1" applyFill="1" applyBorder="1" applyAlignment="1">
      <alignment horizontal="left"/>
    </xf>
    <xf numFmtId="0" fontId="3" fillId="0" borderId="0" xfId="0" applyFont="1" applyFill="1"/>
    <xf numFmtId="1" fontId="5" fillId="0" borderId="0" xfId="0" applyNumberFormat="1" applyFont="1" applyFill="1"/>
    <xf numFmtId="0" fontId="50" fillId="0" borderId="0" xfId="0" quotePrefix="1" applyFont="1" applyFill="1" applyBorder="1" applyAlignment="1">
      <alignment horizontal="left"/>
    </xf>
    <xf numFmtId="0" fontId="65" fillId="0" borderId="0" xfId="0" applyFont="1"/>
    <xf numFmtId="0" fontId="9" fillId="0" borderId="0" xfId="0" quotePrefix="1" applyFont="1" applyFill="1"/>
    <xf numFmtId="164" fontId="58" fillId="0" borderId="0" xfId="0" applyNumberFormat="1" applyFont="1" applyFill="1" applyAlignment="1">
      <alignment horizontal="right"/>
    </xf>
    <xf numFmtId="164" fontId="6" fillId="0" borderId="0" xfId="0" applyNumberFormat="1" applyFont="1" applyFill="1"/>
    <xf numFmtId="164" fontId="6" fillId="0" borderId="0" xfId="0" applyNumberFormat="1" applyFont="1" applyFill="1" applyAlignment="1">
      <alignment horizontal="left"/>
    </xf>
    <xf numFmtId="164" fontId="6" fillId="0" borderId="0" xfId="0" applyNumberFormat="1" applyFont="1" applyFill="1" applyAlignment="1"/>
    <xf numFmtId="164" fontId="5" fillId="0" borderId="0" xfId="0" applyNumberFormat="1" applyFont="1" applyFill="1" applyAlignment="1">
      <alignment horizontal="right"/>
    </xf>
    <xf numFmtId="164" fontId="6" fillId="0" borderId="0" xfId="0" applyNumberFormat="1" applyFont="1" applyFill="1" applyBorder="1" applyAlignment="1">
      <alignment horizontal="right"/>
    </xf>
    <xf numFmtId="164" fontId="5" fillId="0" borderId="0" xfId="0" applyNumberFormat="1" applyFont="1" applyFill="1" applyBorder="1" applyAlignment="1">
      <alignment horizontal="right"/>
    </xf>
    <xf numFmtId="164" fontId="6" fillId="8" borderId="0" xfId="0" applyNumberFormat="1" applyFont="1" applyFill="1" applyBorder="1" applyAlignment="1">
      <alignment horizontal="right"/>
    </xf>
    <xf numFmtId="164" fontId="5" fillId="0" borderId="0" xfId="0" quotePrefix="1" applyNumberFormat="1" applyFont="1" applyFill="1" applyBorder="1" applyAlignment="1">
      <alignment horizontal="right"/>
    </xf>
    <xf numFmtId="164" fontId="6" fillId="0" borderId="0" xfId="0" quotePrefix="1" applyNumberFormat="1" applyFont="1" applyFill="1" applyBorder="1" applyAlignment="1">
      <alignment horizontal="right"/>
    </xf>
    <xf numFmtId="164" fontId="5" fillId="0" borderId="0" xfId="59" applyNumberFormat="1" applyFont="1" applyFill="1" applyBorder="1" applyAlignment="1">
      <alignment horizontal="right"/>
    </xf>
    <xf numFmtId="164" fontId="5" fillId="0" borderId="0" xfId="0" applyNumberFormat="1" applyFont="1" applyFill="1" applyBorder="1" applyAlignment="1">
      <alignment horizontal="right" vertical="top"/>
    </xf>
    <xf numFmtId="164" fontId="6" fillId="8" borderId="0" xfId="0" quotePrefix="1" applyNumberFormat="1" applyFont="1" applyFill="1" applyBorder="1" applyAlignment="1">
      <alignment horizontal="right"/>
    </xf>
    <xf numFmtId="164" fontId="22" fillId="0" borderId="0" xfId="0" applyNumberFormat="1" applyFont="1" applyBorder="1"/>
    <xf numFmtId="164" fontId="5" fillId="0" borderId="0" xfId="0" applyNumberFormat="1" applyFont="1" applyBorder="1"/>
    <xf numFmtId="164" fontId="6" fillId="8" borderId="0" xfId="0" applyNumberFormat="1" applyFont="1" applyFill="1" applyBorder="1"/>
    <xf numFmtId="164" fontId="46" fillId="8" borderId="0" xfId="0" applyNumberFormat="1" applyFont="1" applyFill="1" applyBorder="1"/>
    <xf numFmtId="164" fontId="5" fillId="4" borderId="0" xfId="0" applyNumberFormat="1" applyFont="1" applyFill="1" applyBorder="1" applyAlignment="1">
      <alignment horizontal="right"/>
    </xf>
    <xf numFmtId="164" fontId="6" fillId="4" borderId="0" xfId="0" applyNumberFormat="1" applyFont="1" applyFill="1" applyBorder="1" applyAlignment="1">
      <alignment horizontal="right"/>
    </xf>
    <xf numFmtId="3" fontId="22" fillId="0" borderId="37" xfId="41" applyNumberFormat="1" applyFont="1" applyBorder="1"/>
    <xf numFmtId="3" fontId="22" fillId="0" borderId="35" xfId="41" applyNumberFormat="1" applyFont="1" applyBorder="1"/>
    <xf numFmtId="3" fontId="46" fillId="8" borderId="34" xfId="41" applyNumberFormat="1" applyFont="1" applyFill="1" applyBorder="1"/>
    <xf numFmtId="3" fontId="22" fillId="0" borderId="51" xfId="41" applyNumberFormat="1" applyFont="1" applyBorder="1"/>
    <xf numFmtId="3" fontId="5" fillId="0" borderId="30" xfId="0" applyNumberFormat="1" applyFont="1" applyFill="1" applyBorder="1" applyAlignment="1">
      <alignment horizontal="right"/>
    </xf>
    <xf numFmtId="3" fontId="46" fillId="0" borderId="43" xfId="42" applyNumberFormat="1" applyFont="1" applyBorder="1"/>
    <xf numFmtId="3" fontId="6" fillId="0" borderId="15" xfId="0" applyNumberFormat="1" applyFont="1" applyFill="1" applyBorder="1" applyAlignment="1">
      <alignment horizontal="right"/>
    </xf>
    <xf numFmtId="3" fontId="46" fillId="0" borderId="0" xfId="42" applyNumberFormat="1" applyFont="1"/>
    <xf numFmtId="3" fontId="5" fillId="0" borderId="13" xfId="0" quotePrefix="1" applyNumberFormat="1" applyFont="1" applyFill="1" applyBorder="1" applyAlignment="1">
      <alignment horizontal="right"/>
    </xf>
    <xf numFmtId="3" fontId="22" fillId="0" borderId="37" xfId="42" applyNumberFormat="1" applyFont="1" applyBorder="1"/>
    <xf numFmtId="3" fontId="46" fillId="0" borderId="34" xfId="42" applyNumberFormat="1" applyFont="1" applyBorder="1"/>
    <xf numFmtId="3" fontId="6" fillId="0" borderId="29" xfId="0" applyNumberFormat="1" applyFont="1" applyFill="1" applyBorder="1" applyAlignment="1">
      <alignment horizontal="right"/>
    </xf>
    <xf numFmtId="3" fontId="46" fillId="8" borderId="43" xfId="42" applyNumberFormat="1" applyFont="1" applyFill="1" applyBorder="1"/>
    <xf numFmtId="3" fontId="6" fillId="8" borderId="15" xfId="0" applyNumberFormat="1" applyFont="1" applyFill="1" applyBorder="1" applyAlignment="1">
      <alignment horizontal="right"/>
    </xf>
    <xf numFmtId="3" fontId="22" fillId="0" borderId="51" xfId="42" applyNumberFormat="1" applyFont="1" applyBorder="1"/>
    <xf numFmtId="3" fontId="22" fillId="0" borderId="35" xfId="42" applyNumberFormat="1" applyFont="1" applyBorder="1"/>
    <xf numFmtId="3" fontId="46" fillId="8" borderId="42" xfId="42" applyNumberFormat="1" applyFont="1" applyFill="1" applyBorder="1"/>
    <xf numFmtId="3" fontId="6" fillId="0" borderId="13" xfId="0" quotePrefix="1" applyNumberFormat="1" applyFont="1" applyFill="1" applyBorder="1" applyAlignment="1">
      <alignment horizontal="right"/>
    </xf>
    <xf numFmtId="3" fontId="6" fillId="0" borderId="1" xfId="0" quotePrefix="1" applyNumberFormat="1" applyFont="1" applyFill="1" applyBorder="1" applyAlignment="1">
      <alignment horizontal="right"/>
    </xf>
    <xf numFmtId="3" fontId="22" fillId="0" borderId="37" xfId="44" applyNumberFormat="1" applyFont="1" applyBorder="1"/>
    <xf numFmtId="3" fontId="46" fillId="8" borderId="42" xfId="44" applyNumberFormat="1" applyFont="1" applyFill="1" applyBorder="1"/>
    <xf numFmtId="3" fontId="22" fillId="0" borderId="51" xfId="44" applyNumberFormat="1" applyFont="1" applyBorder="1"/>
    <xf numFmtId="3" fontId="22" fillId="0" borderId="35" xfId="44" applyNumberFormat="1" applyFont="1" applyBorder="1"/>
    <xf numFmtId="3" fontId="46" fillId="0" borderId="37" xfId="44" applyNumberFormat="1" applyFont="1" applyBorder="1"/>
    <xf numFmtId="3" fontId="46" fillId="8" borderId="0" xfId="44" applyNumberFormat="1" applyFont="1" applyFill="1"/>
    <xf numFmtId="3" fontId="6" fillId="8" borderId="1" xfId="0" applyNumberFormat="1" applyFont="1" applyFill="1" applyBorder="1" applyAlignment="1">
      <alignment horizontal="right"/>
    </xf>
    <xf numFmtId="3" fontId="5" fillId="0" borderId="28" xfId="0" applyNumberFormat="1" applyFont="1" applyFill="1" applyBorder="1" applyAlignment="1">
      <alignment horizontal="right"/>
    </xf>
    <xf numFmtId="3" fontId="46" fillId="8" borderId="43" xfId="44" applyNumberFormat="1" applyFont="1" applyFill="1" applyBorder="1"/>
    <xf numFmtId="3" fontId="5" fillId="0" borderId="1" xfId="59" applyNumberFormat="1" applyFont="1" applyFill="1" applyBorder="1" applyAlignment="1">
      <alignment horizontal="right"/>
    </xf>
    <xf numFmtId="3" fontId="46" fillId="0" borderId="43" xfId="44" applyNumberFormat="1" applyFont="1" applyBorder="1"/>
    <xf numFmtId="3" fontId="5" fillId="0" borderId="13" xfId="0" applyNumberFormat="1" applyFont="1" applyFill="1" applyBorder="1" applyAlignment="1">
      <alignment horizontal="right" vertical="top"/>
    </xf>
    <xf numFmtId="3" fontId="22" fillId="0" borderId="0" xfId="44" applyNumberFormat="1" applyFont="1"/>
    <xf numFmtId="3" fontId="5" fillId="0" borderId="5" xfId="0" quotePrefix="1" applyNumberFormat="1" applyFont="1" applyFill="1" applyBorder="1" applyAlignment="1">
      <alignment horizontal="right"/>
    </xf>
    <xf numFmtId="3" fontId="46" fillId="8" borderId="9" xfId="44" applyNumberFormat="1" applyFont="1" applyFill="1" applyBorder="1"/>
    <xf numFmtId="3" fontId="6" fillId="8" borderId="29" xfId="0" quotePrefix="1" applyNumberFormat="1" applyFont="1" applyFill="1" applyBorder="1" applyAlignment="1">
      <alignment horizontal="right"/>
    </xf>
    <xf numFmtId="3" fontId="5" fillId="0" borderId="30" xfId="0" quotePrefix="1" applyNumberFormat="1" applyFont="1" applyFill="1" applyBorder="1" applyAlignment="1">
      <alignment horizontal="right"/>
    </xf>
    <xf numFmtId="3" fontId="5" fillId="0" borderId="3" xfId="0" quotePrefix="1" applyNumberFormat="1" applyFont="1" applyFill="1" applyBorder="1" applyAlignment="1">
      <alignment horizontal="right"/>
    </xf>
    <xf numFmtId="3" fontId="22" fillId="0" borderId="35" xfId="44" applyNumberFormat="1" applyFont="1" applyFill="1" applyBorder="1"/>
    <xf numFmtId="3" fontId="46" fillId="8" borderId="34" xfId="44" applyNumberFormat="1" applyFont="1" applyFill="1" applyBorder="1"/>
    <xf numFmtId="3" fontId="6" fillId="8" borderId="2" xfId="0" quotePrefix="1" applyNumberFormat="1" applyFont="1" applyFill="1" applyBorder="1" applyAlignment="1">
      <alignment horizontal="right"/>
    </xf>
    <xf numFmtId="3" fontId="46" fillId="8" borderId="16" xfId="44" applyNumberFormat="1" applyFont="1" applyFill="1" applyBorder="1"/>
    <xf numFmtId="3" fontId="6" fillId="8" borderId="15" xfId="0" quotePrefix="1" applyNumberFormat="1" applyFont="1" applyFill="1" applyBorder="1" applyAlignment="1">
      <alignment horizontal="right"/>
    </xf>
    <xf numFmtId="3" fontId="5" fillId="0" borderId="1" xfId="0" quotePrefix="1" applyNumberFormat="1" applyFont="1" applyFill="1" applyBorder="1" applyAlignment="1">
      <alignment horizontal="right"/>
    </xf>
    <xf numFmtId="3" fontId="22" fillId="0" borderId="30" xfId="0" applyNumberFormat="1" applyFont="1" applyBorder="1"/>
    <xf numFmtId="3" fontId="22" fillId="0" borderId="5" xfId="0" applyNumberFormat="1" applyFont="1" applyBorder="1"/>
    <xf numFmtId="3" fontId="5" fillId="0" borderId="3" xfId="0" applyNumberFormat="1" applyFont="1" applyBorder="1"/>
    <xf numFmtId="3" fontId="6" fillId="8" borderId="2" xfId="0" applyNumberFormat="1" applyFont="1" applyFill="1" applyBorder="1"/>
    <xf numFmtId="3" fontId="46" fillId="8" borderId="13" xfId="0" applyNumberFormat="1" applyFont="1" applyFill="1" applyBorder="1"/>
    <xf numFmtId="3" fontId="46" fillId="8" borderId="2" xfId="0" applyNumberFormat="1" applyFont="1" applyFill="1" applyBorder="1"/>
    <xf numFmtId="3" fontId="22" fillId="0" borderId="42" xfId="44" applyNumberFormat="1" applyFont="1" applyBorder="1"/>
    <xf numFmtId="3" fontId="46" fillId="0" borderId="81" xfId="44" applyNumberFormat="1" applyFont="1" applyBorder="1"/>
    <xf numFmtId="3" fontId="6" fillId="0" borderId="2" xfId="0" applyNumberFormat="1" applyFont="1" applyFill="1" applyBorder="1" applyAlignment="1">
      <alignment horizontal="right"/>
    </xf>
    <xf numFmtId="3" fontId="22" fillId="0" borderId="53" xfId="44" applyNumberFormat="1" applyFont="1" applyBorder="1"/>
    <xf numFmtId="3" fontId="46" fillId="0" borderId="0" xfId="44" applyNumberFormat="1" applyFont="1"/>
    <xf numFmtId="3" fontId="22" fillId="0" borderId="46" xfId="44" applyNumberFormat="1" applyFont="1" applyBorder="1"/>
    <xf numFmtId="3" fontId="46" fillId="8" borderId="55" xfId="44" applyNumberFormat="1" applyFont="1" applyFill="1" applyBorder="1"/>
    <xf numFmtId="3" fontId="22" fillId="4" borderId="50" xfId="44" applyNumberFormat="1" applyFont="1" applyFill="1" applyBorder="1"/>
    <xf numFmtId="3" fontId="5" fillId="4" borderId="3" xfId="0" applyNumberFormat="1" applyFont="1" applyFill="1" applyBorder="1" applyAlignment="1">
      <alignment horizontal="right"/>
    </xf>
    <xf numFmtId="3" fontId="22" fillId="4" borderId="46" xfId="44" applyNumberFormat="1" applyFont="1" applyFill="1" applyBorder="1"/>
    <xf numFmtId="3" fontId="46" fillId="4" borderId="55" xfId="44" applyNumberFormat="1" applyFont="1" applyFill="1" applyBorder="1"/>
    <xf numFmtId="3" fontId="6" fillId="4" borderId="29" xfId="0" applyNumberFormat="1" applyFont="1" applyFill="1" applyBorder="1" applyAlignment="1">
      <alignment horizontal="right"/>
    </xf>
    <xf numFmtId="3" fontId="5" fillId="0" borderId="36" xfId="0" quotePrefix="1" applyNumberFormat="1" applyFont="1" applyFill="1" applyBorder="1" applyAlignment="1">
      <alignment horizontal="right"/>
    </xf>
    <xf numFmtId="3" fontId="6" fillId="0" borderId="30" xfId="0" applyNumberFormat="1" applyFont="1" applyFill="1" applyBorder="1" applyAlignment="1">
      <alignment horizontal="right"/>
    </xf>
    <xf numFmtId="3" fontId="6" fillId="0" borderId="28" xfId="0" applyNumberFormat="1" applyFont="1" applyFill="1" applyBorder="1" applyAlignment="1">
      <alignment horizontal="right"/>
    </xf>
    <xf numFmtId="3" fontId="46" fillId="8" borderId="44" xfId="44" applyNumberFormat="1" applyFont="1" applyFill="1" applyBorder="1"/>
    <xf numFmtId="3" fontId="6" fillId="8" borderId="13" xfId="0" applyNumberFormat="1" applyFont="1" applyFill="1" applyBorder="1"/>
    <xf numFmtId="3" fontId="6" fillId="0" borderId="1" xfId="0" applyNumberFormat="1" applyFont="1" applyFill="1" applyBorder="1" applyAlignment="1">
      <alignment horizontal="right"/>
    </xf>
    <xf numFmtId="3" fontId="22" fillId="0" borderId="50" xfId="44" applyNumberFormat="1" applyFont="1" applyBorder="1"/>
    <xf numFmtId="3" fontId="22" fillId="0" borderId="55" xfId="44" applyNumberFormat="1" applyFont="1" applyBorder="1"/>
    <xf numFmtId="164" fontId="5" fillId="0" borderId="0" xfId="0" applyNumberFormat="1" applyFont="1" applyFill="1" applyAlignment="1">
      <alignment horizontal="right" wrapText="1"/>
    </xf>
    <xf numFmtId="164" fontId="20" fillId="0" borderId="0" xfId="0" applyNumberFormat="1" applyFont="1" applyFill="1" applyBorder="1"/>
    <xf numFmtId="164" fontId="59" fillId="0" borderId="0" xfId="0" applyNumberFormat="1" applyFont="1" applyFill="1"/>
    <xf numFmtId="164" fontId="6" fillId="0" borderId="18" xfId="0" applyNumberFormat="1" applyFont="1" applyFill="1" applyBorder="1" applyAlignment="1">
      <alignment horizontal="right" wrapText="1"/>
    </xf>
    <xf numFmtId="164" fontId="5" fillId="5" borderId="0" xfId="0" applyNumberFormat="1" applyFont="1" applyFill="1" applyBorder="1" applyAlignment="1">
      <alignment horizontal="right"/>
    </xf>
    <xf numFmtId="164" fontId="22" fillId="0" borderId="0" xfId="0" applyNumberFormat="1" applyFont="1" applyFill="1" applyBorder="1" applyAlignment="1">
      <alignment horizontal="right"/>
    </xf>
    <xf numFmtId="164" fontId="10" fillId="0" borderId="0" xfId="0" applyNumberFormat="1" applyFont="1" applyFill="1" applyBorder="1"/>
    <xf numFmtId="164" fontId="6" fillId="5" borderId="0" xfId="0" applyNumberFormat="1" applyFont="1" applyFill="1" applyBorder="1"/>
    <xf numFmtId="164" fontId="5" fillId="0" borderId="18" xfId="0" applyNumberFormat="1" applyFont="1" applyFill="1" applyBorder="1"/>
    <xf numFmtId="164" fontId="5" fillId="0" borderId="8" xfId="0" applyNumberFormat="1" applyFont="1" applyFill="1" applyBorder="1" applyAlignment="1">
      <alignment horizontal="right"/>
    </xf>
    <xf numFmtId="164" fontId="5" fillId="0" borderId="6" xfId="0" applyNumberFormat="1" applyFont="1" applyFill="1" applyBorder="1" applyAlignment="1">
      <alignment horizontal="right"/>
    </xf>
    <xf numFmtId="164" fontId="5" fillId="0" borderId="20" xfId="0" applyNumberFormat="1" applyFont="1" applyFill="1" applyBorder="1" applyAlignment="1">
      <alignment horizontal="right"/>
    </xf>
    <xf numFmtId="164" fontId="6" fillId="8" borderId="7" xfId="0" applyNumberFormat="1" applyFont="1" applyFill="1" applyBorder="1" applyAlignment="1">
      <alignment horizontal="right"/>
    </xf>
    <xf numFmtId="164" fontId="6" fillId="8" borderId="16" xfId="0" applyNumberFormat="1" applyFont="1" applyFill="1" applyBorder="1" applyAlignment="1">
      <alignment horizontal="right"/>
    </xf>
    <xf numFmtId="0" fontId="6" fillId="0" borderId="18" xfId="0" applyFont="1" applyFill="1" applyBorder="1" applyAlignment="1">
      <alignment wrapText="1"/>
    </xf>
    <xf numFmtId="165" fontId="10" fillId="0" borderId="24" xfId="0" applyNumberFormat="1" applyFont="1" applyFill="1" applyBorder="1"/>
    <xf numFmtId="164" fontId="6" fillId="0" borderId="7" xfId="0" applyNumberFormat="1" applyFont="1" applyFill="1" applyBorder="1"/>
  </cellXfs>
  <cellStyles count="60">
    <cellStyle name="20 % - Aksentti1" xfId="18" builtinId="30" customBuiltin="1"/>
    <cellStyle name="20 % - Aksentti1 2" xfId="47"/>
    <cellStyle name="20 % - Aksentti2" xfId="22" builtinId="34" customBuiltin="1"/>
    <cellStyle name="20 % - Aksentti2 2" xfId="49"/>
    <cellStyle name="20 % - Aksentti3" xfId="26" builtinId="38" customBuiltin="1"/>
    <cellStyle name="20 % - Aksentti3 2" xfId="51"/>
    <cellStyle name="20 % - Aksentti4" xfId="30" builtinId="42" customBuiltin="1"/>
    <cellStyle name="20 % - Aksentti4 2" xfId="53"/>
    <cellStyle name="20 % - Aksentti5" xfId="34" builtinId="46" customBuiltin="1"/>
    <cellStyle name="20 % - Aksentti5 2" xfId="55"/>
    <cellStyle name="20 % - Aksentti6" xfId="38" builtinId="50" customBuiltin="1"/>
    <cellStyle name="20 % - Aksentti6 2" xfId="57"/>
    <cellStyle name="40 % - Aksentti1" xfId="19" builtinId="31" customBuiltin="1"/>
    <cellStyle name="40 % - Aksentti1 2" xfId="48"/>
    <cellStyle name="40 % - Aksentti2" xfId="23" builtinId="35" customBuiltin="1"/>
    <cellStyle name="40 % - Aksentti2 2" xfId="50"/>
    <cellStyle name="40 % - Aksentti3" xfId="27" builtinId="39" customBuiltin="1"/>
    <cellStyle name="40 % - Aksentti3 2" xfId="52"/>
    <cellStyle name="40 % - Aksentti4" xfId="31" builtinId="43" customBuiltin="1"/>
    <cellStyle name="40 % - Aksentti4 2" xfId="54"/>
    <cellStyle name="40 % - Aksentti5" xfId="35" builtinId="47" customBuiltin="1"/>
    <cellStyle name="40 % - Aksentti5 2" xfId="56"/>
    <cellStyle name="40 % - Aksentti6" xfId="39" builtinId="51" customBuiltin="1"/>
    <cellStyle name="40 % - Aksentti6 2" xfId="58"/>
    <cellStyle name="60 % - Aksentti1" xfId="20" builtinId="32" customBuiltin="1"/>
    <cellStyle name="60 % - Aksentti2" xfId="24" builtinId="36" customBuiltin="1"/>
    <cellStyle name="60 % - Aksentti3" xfId="28" builtinId="40" customBuiltin="1"/>
    <cellStyle name="60 % - Aksentti4" xfId="32" builtinId="44" customBuiltin="1"/>
    <cellStyle name="60 % - Aksentti5" xfId="36" builtinId="48" customBuiltin="1"/>
    <cellStyle name="60 % - Aksentti6" xfId="40" builtinId="52" customBuiltin="1"/>
    <cellStyle name="Aksentti1" xfId="17" builtinId="29" customBuiltin="1"/>
    <cellStyle name="Aksentti2" xfId="21" builtinId="33" customBuiltin="1"/>
    <cellStyle name="Aksentti3" xfId="25" builtinId="37" customBuiltin="1"/>
    <cellStyle name="Aksentti4" xfId="29" builtinId="41" customBuiltin="1"/>
    <cellStyle name="Aksentti5" xfId="33" builtinId="45" customBuiltin="1"/>
    <cellStyle name="Aksentti6" xfId="37" builtinId="49" customBuiltin="1"/>
    <cellStyle name="Erotin" xfId="59" builtinId="3"/>
    <cellStyle name="Huomautus 2" xfId="43"/>
    <cellStyle name="Huomautus 3" xfId="46"/>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Normaali 2" xfId="41"/>
    <cellStyle name="Normaali 3" xfId="45"/>
    <cellStyle name="Normaali_Tuloslaskelma" xfId="42"/>
    <cellStyle name="Normaali_Tuloslaskelma_1" xfId="44"/>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5" builtinId="53" customBuiltin="1"/>
    <cellStyle name="Summa" xfId="16"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960120</xdr:colOff>
      <xdr:row>49</xdr:row>
      <xdr:rowOff>0</xdr:rowOff>
    </xdr:from>
    <xdr:to>
      <xdr:col>5</xdr:col>
      <xdr:colOff>251460</xdr:colOff>
      <xdr:row>49</xdr:row>
      <xdr:rowOff>0</xdr:rowOff>
    </xdr:to>
    <xdr:sp macro="" textlink="">
      <xdr:nvSpPr>
        <xdr:cNvPr id="19078" name="AutoShape 6"/>
        <xdr:cNvSpPr>
          <a:spLocks/>
        </xdr:cNvSpPr>
      </xdr:nvSpPr>
      <xdr:spPr bwMode="auto">
        <a:xfrm>
          <a:off x="5067300" y="1262634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1577340</xdr:colOff>
      <xdr:row>49</xdr:row>
      <xdr:rowOff>0</xdr:rowOff>
    </xdr:from>
    <xdr:to>
      <xdr:col>5</xdr:col>
      <xdr:colOff>251460</xdr:colOff>
      <xdr:row>49</xdr:row>
      <xdr:rowOff>0</xdr:rowOff>
    </xdr:to>
    <xdr:sp macro="" textlink="">
      <xdr:nvSpPr>
        <xdr:cNvPr id="19079" name="AutoShape 7"/>
        <xdr:cNvSpPr>
          <a:spLocks/>
        </xdr:cNvSpPr>
      </xdr:nvSpPr>
      <xdr:spPr bwMode="auto">
        <a:xfrm>
          <a:off x="5067300" y="12626340"/>
          <a:ext cx="0" cy="0"/>
        </a:xfrm>
        <a:prstGeom prst="leftBrace">
          <a:avLst>
            <a:gd name="adj1" fmla="val -2147483648"/>
            <a:gd name="adj2" fmla="val 50000"/>
          </a:avLst>
        </a:pr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1615440</xdr:colOff>
      <xdr:row>49</xdr:row>
      <xdr:rowOff>0</xdr:rowOff>
    </xdr:from>
    <xdr:to>
      <xdr:col>5</xdr:col>
      <xdr:colOff>251460</xdr:colOff>
      <xdr:row>49</xdr:row>
      <xdr:rowOff>0</xdr:rowOff>
    </xdr:to>
    <xdr:sp macro="" textlink="">
      <xdr:nvSpPr>
        <xdr:cNvPr id="19080" name="AutoShape 8"/>
        <xdr:cNvSpPr>
          <a:spLocks/>
        </xdr:cNvSpPr>
      </xdr:nvSpPr>
      <xdr:spPr bwMode="auto">
        <a:xfrm>
          <a:off x="5067300" y="12626340"/>
          <a:ext cx="0" cy="0"/>
        </a:xfrm>
        <a:prstGeom prst="leftBrace">
          <a:avLst>
            <a:gd name="adj1" fmla="val -2147483648"/>
            <a:gd name="adj2" fmla="val 50000"/>
          </a:avLst>
        </a:pr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155</xdr:row>
      <xdr:rowOff>0</xdr:rowOff>
    </xdr:from>
    <xdr:to>
      <xdr:col>5</xdr:col>
      <xdr:colOff>0</xdr:colOff>
      <xdr:row>155</xdr:row>
      <xdr:rowOff>0</xdr:rowOff>
    </xdr:to>
    <xdr:sp macro="" textlink="">
      <xdr:nvSpPr>
        <xdr:cNvPr id="19081" name="AutoShape 18"/>
        <xdr:cNvSpPr>
          <a:spLocks/>
        </xdr:cNvSpPr>
      </xdr:nvSpPr>
      <xdr:spPr bwMode="auto">
        <a:xfrm>
          <a:off x="4678680" y="36865560"/>
          <a:ext cx="76200" cy="0"/>
        </a:xfrm>
        <a:prstGeom prst="leftBrace">
          <a:avLst>
            <a:gd name="adj1" fmla="val -2147483648"/>
            <a:gd name="adj2" fmla="val 50000"/>
          </a:avLst>
        </a:pr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L192"/>
  <sheetViews>
    <sheetView zoomScaleNormal="100" workbookViewId="0">
      <pane xSplit="5" ySplit="3" topLeftCell="F4" activePane="bottomRight" state="frozen"/>
      <selection pane="topRight" activeCell="F1" sqref="F1"/>
      <selection pane="bottomLeft" activeCell="A6" sqref="A6"/>
      <selection pane="bottomRight" activeCell="K17" sqref="K17"/>
    </sheetView>
  </sheetViews>
  <sheetFormatPr defaultColWidth="8.85546875" defaultRowHeight="11.25" x14ac:dyDescent="0.2"/>
  <cols>
    <col min="1" max="1" width="16" style="2" customWidth="1"/>
    <col min="2" max="2" width="1.7109375" style="9" customWidth="1"/>
    <col min="3" max="3" width="2.28515625" style="2" hidden="1" customWidth="1"/>
    <col min="4" max="4" width="12.85546875" style="2" customWidth="1"/>
    <col min="5" max="5" width="33.7109375" style="2" customWidth="1"/>
    <col min="6" max="6" width="3.140625" style="2" customWidth="1"/>
    <col min="7" max="8" width="13.42578125" style="257" customWidth="1"/>
    <col min="9" max="9" width="8.7109375" style="712" customWidth="1"/>
    <col min="10" max="10" width="9.85546875" style="2" bestFit="1" customWidth="1"/>
    <col min="11" max="11" width="11.5703125" style="9" customWidth="1"/>
    <col min="12" max="12" width="9.85546875" style="2" bestFit="1" customWidth="1"/>
    <col min="13" max="16384" width="8.85546875" style="2"/>
  </cols>
  <sheetData>
    <row r="1" spans="1:12" ht="15.6" customHeight="1" x14ac:dyDescent="0.2">
      <c r="A1" s="2" t="s">
        <v>1099</v>
      </c>
      <c r="F1" s="492"/>
      <c r="G1" s="493"/>
      <c r="H1" s="487"/>
      <c r="I1" s="708"/>
      <c r="K1" s="302"/>
    </row>
    <row r="2" spans="1:12" x14ac:dyDescent="0.2">
      <c r="A2" s="707" t="s">
        <v>1100</v>
      </c>
      <c r="B2" s="280"/>
      <c r="E2" s="706"/>
      <c r="F2" s="14"/>
      <c r="G2" s="303"/>
      <c r="H2" s="643"/>
      <c r="I2" s="709"/>
      <c r="K2" s="161"/>
    </row>
    <row r="3" spans="1:12" ht="15.6" customHeight="1" x14ac:dyDescent="0.2">
      <c r="A3" s="304"/>
      <c r="B3" s="32"/>
      <c r="C3" s="14"/>
      <c r="E3" s="14"/>
      <c r="F3" s="305"/>
      <c r="G3" s="303"/>
      <c r="H3" s="678"/>
      <c r="I3" s="710"/>
      <c r="K3" s="161"/>
    </row>
    <row r="4" spans="1:12" ht="13.9" customHeight="1" x14ac:dyDescent="0.2">
      <c r="A4" s="14" t="s">
        <v>1085</v>
      </c>
      <c r="E4" s="678">
        <v>3999414</v>
      </c>
      <c r="G4" s="679" t="s">
        <v>1084</v>
      </c>
      <c r="H4" s="679" t="s">
        <v>1084</v>
      </c>
      <c r="I4" s="711"/>
    </row>
    <row r="5" spans="1:12" x14ac:dyDescent="0.2">
      <c r="G5" s="679" t="s">
        <v>1088</v>
      </c>
      <c r="H5" s="679" t="s">
        <v>1088</v>
      </c>
      <c r="I5" s="711"/>
    </row>
    <row r="6" spans="1:12" ht="12.75" x14ac:dyDescent="0.2">
      <c r="A6" s="1" t="s">
        <v>679</v>
      </c>
      <c r="B6" s="702"/>
      <c r="C6" s="703"/>
      <c r="D6" s="703"/>
      <c r="E6" s="703"/>
      <c r="G6" s="679" t="s">
        <v>1086</v>
      </c>
      <c r="H6" s="679" t="s">
        <v>1087</v>
      </c>
      <c r="I6" s="711"/>
    </row>
    <row r="7" spans="1:12" ht="25.9" customHeight="1" x14ac:dyDescent="0.2">
      <c r="A7" s="92" t="s">
        <v>680</v>
      </c>
      <c r="B7" s="32"/>
      <c r="I7" s="796" t="s">
        <v>797</v>
      </c>
      <c r="K7" s="484"/>
      <c r="L7" s="484"/>
    </row>
    <row r="8" spans="1:12" ht="17.25" customHeight="1" x14ac:dyDescent="0.2">
      <c r="A8" s="15" t="s">
        <v>681</v>
      </c>
      <c r="B8" s="33"/>
      <c r="C8" s="33"/>
      <c r="D8" s="33"/>
      <c r="E8" s="33"/>
      <c r="F8" s="24"/>
      <c r="G8" s="384">
        <v>2015</v>
      </c>
      <c r="H8" s="680">
        <v>2014</v>
      </c>
      <c r="I8" s="713"/>
      <c r="K8" s="484"/>
      <c r="L8" s="484"/>
    </row>
    <row r="9" spans="1:12" ht="17.25" customHeight="1" x14ac:dyDescent="0.2">
      <c r="A9" s="29"/>
      <c r="B9" s="71"/>
      <c r="C9" s="26" t="s">
        <v>429</v>
      </c>
      <c r="D9" s="26" t="s">
        <v>804</v>
      </c>
      <c r="E9" s="10" t="s">
        <v>428</v>
      </c>
      <c r="F9" s="11"/>
      <c r="G9" s="727">
        <v>4734369.75</v>
      </c>
      <c r="H9" s="228">
        <v>5463579.8799999999</v>
      </c>
      <c r="I9" s="714">
        <v>-13.346746016642843</v>
      </c>
      <c r="K9" s="484"/>
      <c r="L9" s="484"/>
    </row>
    <row r="10" spans="1:12" ht="18" customHeight="1" x14ac:dyDescent="0.2">
      <c r="A10" s="3"/>
      <c r="B10" s="71"/>
      <c r="C10" s="26" t="s">
        <v>430</v>
      </c>
      <c r="D10" s="26" t="s">
        <v>805</v>
      </c>
      <c r="E10" s="16" t="s">
        <v>337</v>
      </c>
      <c r="F10" s="6"/>
      <c r="G10" s="728">
        <v>4185715.05</v>
      </c>
      <c r="H10" s="228">
        <v>4585735.62</v>
      </c>
      <c r="I10" s="714">
        <v>-8.7231494169740262</v>
      </c>
      <c r="K10" s="484"/>
      <c r="L10" s="484"/>
    </row>
    <row r="11" spans="1:12" ht="22.15" customHeight="1" x14ac:dyDescent="0.2">
      <c r="A11" s="3"/>
      <c r="B11" s="71"/>
      <c r="C11" s="16" t="s">
        <v>338</v>
      </c>
      <c r="D11" s="109" t="s">
        <v>806</v>
      </c>
      <c r="E11" s="16" t="s">
        <v>72</v>
      </c>
      <c r="F11" s="6"/>
      <c r="G11" s="728">
        <v>13291850.699999999</v>
      </c>
      <c r="H11" s="228">
        <v>11226039.890000001</v>
      </c>
      <c r="I11" s="714">
        <v>18.401955010334444</v>
      </c>
      <c r="K11" s="484"/>
      <c r="L11" s="484"/>
    </row>
    <row r="12" spans="1:12" ht="18" customHeight="1" x14ac:dyDescent="0.2">
      <c r="A12" s="39"/>
      <c r="B12" s="168"/>
      <c r="C12" s="185" t="s">
        <v>339</v>
      </c>
      <c r="D12" s="185" t="s">
        <v>809</v>
      </c>
      <c r="E12" s="185"/>
      <c r="F12" s="307"/>
      <c r="G12" s="729">
        <v>22211935.5</v>
      </c>
      <c r="H12" s="235">
        <v>21275355.390000001</v>
      </c>
      <c r="I12" s="715">
        <v>4.4021831496183506</v>
      </c>
      <c r="K12" s="484"/>
      <c r="L12" s="484"/>
    </row>
    <row r="13" spans="1:12" ht="18" customHeight="1" x14ac:dyDescent="0.2">
      <c r="A13" s="3" t="s">
        <v>448</v>
      </c>
      <c r="B13" s="75"/>
      <c r="C13" s="308" t="s">
        <v>450</v>
      </c>
      <c r="D13" s="308" t="s">
        <v>807</v>
      </c>
      <c r="E13" s="308" t="s">
        <v>449</v>
      </c>
      <c r="F13" s="310"/>
      <c r="G13" s="730">
        <v>2989507.39</v>
      </c>
      <c r="H13" s="731">
        <v>3430032.24</v>
      </c>
      <c r="I13" s="714">
        <v>-12.843169369160218</v>
      </c>
      <c r="K13" s="484"/>
      <c r="L13" s="484"/>
    </row>
    <row r="14" spans="1:12" ht="19.899999999999999" customHeight="1" x14ac:dyDescent="0.2">
      <c r="A14" s="3"/>
      <c r="B14" s="62"/>
      <c r="C14" s="97" t="s">
        <v>482</v>
      </c>
      <c r="D14" s="489" t="s">
        <v>808</v>
      </c>
      <c r="E14" s="97" t="s">
        <v>451</v>
      </c>
      <c r="F14" s="311"/>
      <c r="G14" s="728">
        <v>5774826.6200000001</v>
      </c>
      <c r="H14" s="228">
        <v>3270615.39</v>
      </c>
      <c r="I14" s="714">
        <v>76.566973837911277</v>
      </c>
      <c r="J14" s="135"/>
      <c r="K14" s="484"/>
      <c r="L14" s="484"/>
    </row>
    <row r="15" spans="1:12" ht="18" customHeight="1" x14ac:dyDescent="0.2">
      <c r="A15" s="39"/>
      <c r="B15" s="169"/>
      <c r="C15" s="185" t="s">
        <v>579</v>
      </c>
      <c r="D15" s="185" t="s">
        <v>810</v>
      </c>
      <c r="E15" s="312"/>
      <c r="F15" s="313"/>
      <c r="G15" s="729">
        <v>8764334.0099999998</v>
      </c>
      <c r="H15" s="235">
        <v>6700647.6299999999</v>
      </c>
      <c r="I15" s="715">
        <v>30.798312252094952</v>
      </c>
      <c r="K15" s="484"/>
      <c r="L15" s="484"/>
    </row>
    <row r="16" spans="1:12" s="9" customFormat="1" ht="18" customHeight="1" x14ac:dyDescent="0.2">
      <c r="A16" s="3" t="s">
        <v>549</v>
      </c>
      <c r="B16" s="27"/>
      <c r="C16" s="314" t="s">
        <v>76</v>
      </c>
      <c r="D16" s="314" t="s">
        <v>811</v>
      </c>
      <c r="E16" s="315" t="s">
        <v>431</v>
      </c>
      <c r="F16" s="316"/>
      <c r="G16" s="732">
        <v>3001618.4</v>
      </c>
      <c r="H16" s="733">
        <v>3034004.56</v>
      </c>
      <c r="I16" s="713">
        <v>-1.0674393976520637</v>
      </c>
      <c r="K16" s="484"/>
      <c r="L16" s="484"/>
    </row>
    <row r="17" spans="1:12" s="9" customFormat="1" ht="18" customHeight="1" x14ac:dyDescent="0.2">
      <c r="A17" s="17" t="s">
        <v>683</v>
      </c>
      <c r="B17" s="4"/>
      <c r="C17" s="317" t="s">
        <v>77</v>
      </c>
      <c r="D17" s="317" t="s">
        <v>812</v>
      </c>
      <c r="E17" s="318" t="s">
        <v>432</v>
      </c>
      <c r="F17" s="319"/>
      <c r="G17" s="734">
        <v>22229353</v>
      </c>
      <c r="H17" s="733">
        <v>23148131.34</v>
      </c>
      <c r="I17" s="713">
        <v>-3.9691253108295173</v>
      </c>
      <c r="K17" s="485"/>
      <c r="L17" s="486"/>
    </row>
    <row r="18" spans="1:12" ht="12.6" customHeight="1" x14ac:dyDescent="0.2">
      <c r="A18" s="3"/>
      <c r="B18" s="23"/>
      <c r="C18" s="93" t="s">
        <v>522</v>
      </c>
      <c r="D18" s="93"/>
      <c r="E18" s="96"/>
      <c r="F18" s="45"/>
      <c r="G18" s="320"/>
      <c r="H18" s="735"/>
      <c r="I18" s="716"/>
    </row>
    <row r="19" spans="1:12" ht="18" customHeight="1" x14ac:dyDescent="0.2">
      <c r="A19" s="3"/>
      <c r="B19" s="71"/>
      <c r="C19" s="16" t="s">
        <v>78</v>
      </c>
      <c r="D19" s="16" t="s">
        <v>813</v>
      </c>
      <c r="E19" s="16" t="s">
        <v>73</v>
      </c>
      <c r="F19" s="6"/>
      <c r="G19" s="736">
        <v>5257965.4000000004</v>
      </c>
      <c r="H19" s="228">
        <v>5070831.2699999996</v>
      </c>
      <c r="I19" s="714">
        <v>3.690403407960384</v>
      </c>
    </row>
    <row r="20" spans="1:12" ht="18" customHeight="1" x14ac:dyDescent="0.2">
      <c r="A20" s="3"/>
      <c r="B20" s="62"/>
      <c r="C20" s="81" t="s">
        <v>79</v>
      </c>
      <c r="D20" s="81" t="s">
        <v>814</v>
      </c>
      <c r="E20" s="97" t="s">
        <v>433</v>
      </c>
      <c r="F20" s="321"/>
      <c r="G20" s="736">
        <v>8157115.5999999996</v>
      </c>
      <c r="H20" s="232">
        <v>7752812.7699999996</v>
      </c>
      <c r="I20" s="714">
        <v>5.2149180174255658</v>
      </c>
    </row>
    <row r="21" spans="1:12" ht="18" customHeight="1" x14ac:dyDescent="0.2">
      <c r="A21" s="3"/>
      <c r="B21" s="71"/>
      <c r="C21" s="16" t="s">
        <v>80</v>
      </c>
      <c r="D21" s="16" t="s">
        <v>815</v>
      </c>
      <c r="E21" s="16" t="s">
        <v>74</v>
      </c>
      <c r="F21" s="6"/>
      <c r="G21" s="736">
        <v>4735326.2300000004</v>
      </c>
      <c r="H21" s="228">
        <v>4294296.71</v>
      </c>
      <c r="I21" s="714">
        <v>10.270122205878049</v>
      </c>
    </row>
    <row r="22" spans="1:12" ht="18" customHeight="1" x14ac:dyDescent="0.2">
      <c r="A22" s="3"/>
      <c r="B22" s="62"/>
      <c r="C22" s="26" t="s">
        <v>594</v>
      </c>
      <c r="D22" s="26" t="s">
        <v>816</v>
      </c>
      <c r="E22" s="16" t="s">
        <v>595</v>
      </c>
      <c r="F22" s="6"/>
      <c r="G22" s="736">
        <v>2441616.7400000002</v>
      </c>
      <c r="H22" s="232">
        <v>2602653.37</v>
      </c>
      <c r="I22" s="714">
        <v>-6.1874021280060001</v>
      </c>
    </row>
    <row r="23" spans="1:12" ht="18" customHeight="1" x14ac:dyDescent="0.2">
      <c r="A23" s="3"/>
      <c r="B23" s="82"/>
      <c r="C23" s="26" t="s">
        <v>596</v>
      </c>
      <c r="D23" s="26" t="s">
        <v>817</v>
      </c>
      <c r="E23" s="16" t="s">
        <v>546</v>
      </c>
      <c r="F23" s="19"/>
      <c r="G23" s="736">
        <v>2617013.2799999998</v>
      </c>
      <c r="H23" s="245">
        <v>2070471.55</v>
      </c>
      <c r="I23" s="714">
        <v>26.396968845092307</v>
      </c>
    </row>
    <row r="24" spans="1:12" ht="18" customHeight="1" x14ac:dyDescent="0.2">
      <c r="A24" s="3"/>
      <c r="B24" s="74"/>
      <c r="C24" s="323" t="s">
        <v>434</v>
      </c>
      <c r="D24" s="323" t="s">
        <v>818</v>
      </c>
      <c r="E24" s="324"/>
      <c r="F24" s="325"/>
      <c r="G24" s="737">
        <v>23209037.25</v>
      </c>
      <c r="H24" s="738">
        <v>21791065.670000002</v>
      </c>
      <c r="I24" s="713">
        <v>6.5071236142073356</v>
      </c>
    </row>
    <row r="25" spans="1:12" ht="18" customHeight="1" x14ac:dyDescent="0.2">
      <c r="A25" s="3"/>
      <c r="B25" s="369"/>
      <c r="C25" s="176" t="s">
        <v>81</v>
      </c>
      <c r="D25" s="176" t="s">
        <v>819</v>
      </c>
      <c r="E25" s="176" t="s">
        <v>75</v>
      </c>
      <c r="F25" s="491"/>
      <c r="G25" s="739">
        <v>5100229</v>
      </c>
      <c r="H25" s="740">
        <v>6103487.0499999998</v>
      </c>
      <c r="I25" s="715">
        <v>-16.437456846901966</v>
      </c>
    </row>
    <row r="26" spans="1:12" ht="18" customHeight="1" x14ac:dyDescent="0.2">
      <c r="A26" s="4"/>
      <c r="B26" s="170"/>
      <c r="C26" s="185" t="s">
        <v>82</v>
      </c>
      <c r="D26" s="185" t="s">
        <v>820</v>
      </c>
      <c r="E26" s="185"/>
      <c r="F26" s="307"/>
      <c r="G26" s="739">
        <v>53540237.649999999</v>
      </c>
      <c r="H26" s="235">
        <v>54076690.619999997</v>
      </c>
      <c r="I26" s="715">
        <v>-0.99202255879466539</v>
      </c>
    </row>
    <row r="27" spans="1:12" ht="18" customHeight="1" x14ac:dyDescent="0.2">
      <c r="A27" s="3" t="s">
        <v>550</v>
      </c>
      <c r="B27" s="75"/>
      <c r="C27" s="309" t="s">
        <v>87</v>
      </c>
      <c r="D27" s="309" t="s">
        <v>821</v>
      </c>
      <c r="E27" s="309" t="s">
        <v>83</v>
      </c>
      <c r="F27" s="310"/>
      <c r="G27" s="741">
        <v>24844890.690000001</v>
      </c>
      <c r="H27" s="731">
        <v>24757478.140000001</v>
      </c>
      <c r="I27" s="714">
        <v>0.35307533952244757</v>
      </c>
    </row>
    <row r="28" spans="1:12" ht="18" customHeight="1" x14ac:dyDescent="0.2">
      <c r="A28" s="17" t="s">
        <v>683</v>
      </c>
      <c r="B28" s="76"/>
      <c r="C28" s="16" t="s">
        <v>88</v>
      </c>
      <c r="D28" s="16" t="s">
        <v>822</v>
      </c>
      <c r="E28" s="16" t="s">
        <v>84</v>
      </c>
      <c r="F28" s="6"/>
      <c r="G28" s="742">
        <v>12782911.890000001</v>
      </c>
      <c r="H28" s="232">
        <v>12473628.42</v>
      </c>
      <c r="I28" s="714">
        <v>2.4794988241280369</v>
      </c>
      <c r="J28" s="135"/>
    </row>
    <row r="29" spans="1:12" ht="18" customHeight="1" x14ac:dyDescent="0.2">
      <c r="A29" s="17"/>
      <c r="B29" s="76"/>
      <c r="C29" s="16" t="s">
        <v>89</v>
      </c>
      <c r="D29" s="16" t="s">
        <v>823</v>
      </c>
      <c r="E29" s="16" t="s">
        <v>85</v>
      </c>
      <c r="F29" s="6"/>
      <c r="G29" s="742">
        <v>6425788.3200000003</v>
      </c>
      <c r="H29" s="232">
        <v>5974896.9400000004</v>
      </c>
      <c r="I29" s="714">
        <v>7.5464294117180186</v>
      </c>
    </row>
    <row r="30" spans="1:12" ht="18" customHeight="1" x14ac:dyDescent="0.2">
      <c r="A30" s="17"/>
      <c r="B30" s="76"/>
      <c r="C30" s="16" t="s">
        <v>90</v>
      </c>
      <c r="D30" s="16" t="s">
        <v>824</v>
      </c>
      <c r="E30" s="16" t="s">
        <v>292</v>
      </c>
      <c r="F30" s="6"/>
      <c r="G30" s="742">
        <v>6511854.2800000003</v>
      </c>
      <c r="H30" s="232">
        <v>5569665.2400000002</v>
      </c>
      <c r="I30" s="714">
        <v>16.916439308298536</v>
      </c>
    </row>
    <row r="31" spans="1:12" ht="18" customHeight="1" x14ac:dyDescent="0.2">
      <c r="A31" s="17"/>
      <c r="B31" s="76"/>
      <c r="C31" s="16" t="s">
        <v>91</v>
      </c>
      <c r="D31" s="16" t="s">
        <v>825</v>
      </c>
      <c r="E31" s="16" t="s">
        <v>86</v>
      </c>
      <c r="F31" s="6"/>
      <c r="G31" s="736">
        <v>1452819.99</v>
      </c>
      <c r="H31" s="232">
        <v>1631962</v>
      </c>
      <c r="I31" s="714">
        <v>-10.977094442150001</v>
      </c>
    </row>
    <row r="32" spans="1:12" ht="18" customHeight="1" x14ac:dyDescent="0.2">
      <c r="A32" s="4"/>
      <c r="B32" s="170"/>
      <c r="C32" s="185" t="s">
        <v>92</v>
      </c>
      <c r="D32" s="185" t="s">
        <v>826</v>
      </c>
      <c r="E32" s="185"/>
      <c r="F32" s="307"/>
      <c r="G32" s="743">
        <v>52018265.170000002</v>
      </c>
      <c r="H32" s="248">
        <v>50407633.740000002</v>
      </c>
      <c r="I32" s="715">
        <v>3.1952133248459038</v>
      </c>
    </row>
    <row r="33" spans="1:11" ht="18" customHeight="1" x14ac:dyDescent="0.2">
      <c r="A33" s="100" t="s">
        <v>551</v>
      </c>
      <c r="B33" s="77"/>
      <c r="C33" s="16" t="s">
        <v>94</v>
      </c>
      <c r="D33" s="16" t="s">
        <v>827</v>
      </c>
      <c r="E33" s="16" t="s">
        <v>547</v>
      </c>
      <c r="F33" s="6"/>
      <c r="G33" s="736">
        <v>20099726.359999999</v>
      </c>
      <c r="H33" s="731">
        <v>18381809.010000002</v>
      </c>
      <c r="I33" s="714">
        <v>9.3457469233056596</v>
      </c>
    </row>
    <row r="34" spans="1:11" ht="18" customHeight="1" x14ac:dyDescent="0.2">
      <c r="A34" s="17" t="s">
        <v>684</v>
      </c>
      <c r="B34" s="76"/>
      <c r="C34" s="16" t="s">
        <v>95</v>
      </c>
      <c r="D34" s="16" t="s">
        <v>828</v>
      </c>
      <c r="E34" s="16" t="s">
        <v>93</v>
      </c>
      <c r="F34" s="6"/>
      <c r="G34" s="742">
        <v>891385.44</v>
      </c>
      <c r="H34" s="232">
        <v>758415.82</v>
      </c>
      <c r="I34" s="714">
        <v>17.532548305756599</v>
      </c>
    </row>
    <row r="35" spans="1:11" ht="18" customHeight="1" x14ac:dyDescent="0.2">
      <c r="A35" s="4"/>
      <c r="B35" s="169"/>
      <c r="C35" s="185" t="s">
        <v>96</v>
      </c>
      <c r="D35" s="185" t="s">
        <v>829</v>
      </c>
      <c r="E35" s="185"/>
      <c r="F35" s="307"/>
      <c r="G35" s="743">
        <v>20991111.800000001</v>
      </c>
      <c r="H35" s="235">
        <v>19140224.829999998</v>
      </c>
      <c r="I35" s="715">
        <v>9.6701422602881859</v>
      </c>
    </row>
    <row r="36" spans="1:11" ht="16.5" customHeight="1" x14ac:dyDescent="0.2">
      <c r="A36" s="15" t="s">
        <v>552</v>
      </c>
      <c r="B36" s="3"/>
      <c r="C36" s="32"/>
      <c r="D36" s="32"/>
      <c r="E36" s="32"/>
      <c r="F36" s="107"/>
      <c r="G36" s="326"/>
      <c r="H36" s="744"/>
      <c r="I36" s="717"/>
    </row>
    <row r="37" spans="1:11" ht="12" customHeight="1" x14ac:dyDescent="0.2">
      <c r="A37" s="29" t="s">
        <v>548</v>
      </c>
      <c r="B37" s="3"/>
      <c r="C37" s="44" t="s">
        <v>475</v>
      </c>
      <c r="E37" s="32"/>
      <c r="F37" s="107"/>
      <c r="G37" s="326"/>
      <c r="H37" s="745"/>
      <c r="I37" s="717"/>
    </row>
    <row r="38" spans="1:11" ht="12" customHeight="1" x14ac:dyDescent="0.2">
      <c r="A38" s="29" t="s">
        <v>685</v>
      </c>
      <c r="B38" s="71"/>
      <c r="C38" s="105" t="s">
        <v>476</v>
      </c>
      <c r="D38" s="44" t="s">
        <v>1068</v>
      </c>
      <c r="E38" s="26" t="s">
        <v>691</v>
      </c>
      <c r="F38" s="108"/>
      <c r="G38" s="746">
        <v>10564504.82</v>
      </c>
      <c r="H38" s="228">
        <v>9794797.0299999993</v>
      </c>
      <c r="I38" s="714">
        <v>7.8583332318423862</v>
      </c>
    </row>
    <row r="39" spans="1:11" ht="24.6" customHeight="1" x14ac:dyDescent="0.2">
      <c r="A39" s="3"/>
      <c r="B39" s="62"/>
      <c r="C39" s="97" t="s">
        <v>474</v>
      </c>
      <c r="D39" s="97" t="s">
        <v>830</v>
      </c>
      <c r="E39" s="489" t="s">
        <v>511</v>
      </c>
      <c r="F39" s="134"/>
      <c r="G39" s="746">
        <v>2560062.4300000002</v>
      </c>
      <c r="H39" s="228">
        <v>3317430.24</v>
      </c>
      <c r="I39" s="714">
        <v>-22.829954368535567</v>
      </c>
    </row>
    <row r="40" spans="1:11" ht="18" customHeight="1" x14ac:dyDescent="0.2">
      <c r="A40" s="39"/>
      <c r="B40" s="168"/>
      <c r="C40" s="191" t="s">
        <v>97</v>
      </c>
      <c r="D40" s="191" t="s">
        <v>831</v>
      </c>
      <c r="E40" s="191"/>
      <c r="F40" s="327"/>
      <c r="G40" s="747">
        <v>13124567.25</v>
      </c>
      <c r="H40" s="248">
        <v>13112227.27</v>
      </c>
      <c r="I40" s="715">
        <v>9.4110479828500154E-2</v>
      </c>
    </row>
    <row r="41" spans="1:11" ht="18" customHeight="1" x14ac:dyDescent="0.2">
      <c r="A41" s="36" t="s">
        <v>553</v>
      </c>
      <c r="B41" s="77"/>
      <c r="C41" s="309" t="s">
        <v>101</v>
      </c>
      <c r="D41" s="309" t="s">
        <v>832</v>
      </c>
      <c r="E41" s="309" t="s">
        <v>98</v>
      </c>
      <c r="F41" s="310"/>
      <c r="G41" s="748">
        <v>63127.55</v>
      </c>
      <c r="H41" s="731">
        <v>252745.18</v>
      </c>
      <c r="I41" s="714">
        <v>-75.023242777567518</v>
      </c>
    </row>
    <row r="42" spans="1:11" ht="18" customHeight="1" x14ac:dyDescent="0.2">
      <c r="A42" s="84" t="s">
        <v>7</v>
      </c>
      <c r="B42" s="65"/>
      <c r="C42" s="26" t="s">
        <v>435</v>
      </c>
      <c r="D42" s="26" t="s">
        <v>833</v>
      </c>
      <c r="E42" s="16" t="s">
        <v>99</v>
      </c>
      <c r="F42" s="6"/>
      <c r="G42" s="749">
        <v>1322605.77</v>
      </c>
      <c r="H42" s="232">
        <v>2322955.44</v>
      </c>
      <c r="I42" s="714">
        <v>-43.063661608592888</v>
      </c>
    </row>
    <row r="43" spans="1:11" ht="19.899999999999999" customHeight="1" x14ac:dyDescent="0.2">
      <c r="A43" s="3"/>
      <c r="B43" s="71"/>
      <c r="C43" s="26" t="s">
        <v>768</v>
      </c>
      <c r="D43" s="105" t="s">
        <v>834</v>
      </c>
      <c r="E43" s="16" t="s">
        <v>100</v>
      </c>
      <c r="F43" s="6"/>
      <c r="G43" s="750">
        <v>7083918.5599999996</v>
      </c>
      <c r="H43" s="228">
        <v>6369539.1600000001</v>
      </c>
      <c r="I43" s="714">
        <v>11.215558646475131</v>
      </c>
    </row>
    <row r="44" spans="1:11" ht="18" customHeight="1" x14ac:dyDescent="0.2">
      <c r="A44" s="22"/>
      <c r="B44" s="171"/>
      <c r="C44" s="185" t="s">
        <v>102</v>
      </c>
      <c r="D44" s="185" t="s">
        <v>835</v>
      </c>
      <c r="E44" s="185"/>
      <c r="F44" s="307"/>
      <c r="G44" s="751">
        <v>8469651.8800000008</v>
      </c>
      <c r="H44" s="752">
        <v>8945239.7799999993</v>
      </c>
      <c r="I44" s="715">
        <v>-5.3166590465616181</v>
      </c>
      <c r="K44" s="120"/>
    </row>
    <row r="45" spans="1:11" ht="20.100000000000001" customHeight="1" x14ac:dyDescent="0.2">
      <c r="A45" s="15" t="s">
        <v>554</v>
      </c>
      <c r="B45" s="23"/>
      <c r="C45" s="33"/>
      <c r="D45" s="33"/>
      <c r="E45" s="33"/>
      <c r="F45" s="24"/>
      <c r="G45" s="328"/>
      <c r="H45" s="753"/>
      <c r="I45" s="714"/>
    </row>
    <row r="46" spans="1:11" ht="12" customHeight="1" x14ac:dyDescent="0.2">
      <c r="A46" s="37" t="s">
        <v>683</v>
      </c>
      <c r="B46" s="170"/>
      <c r="C46" s="185" t="s">
        <v>310</v>
      </c>
      <c r="D46" s="185" t="s">
        <v>836</v>
      </c>
      <c r="E46" s="185"/>
      <c r="F46" s="307"/>
      <c r="G46" s="751">
        <v>7007618.8799999999</v>
      </c>
      <c r="H46" s="235">
        <v>5985609.4000000004</v>
      </c>
      <c r="I46" s="715">
        <v>17.074443247165433</v>
      </c>
    </row>
    <row r="47" spans="1:11" ht="24.95" customHeight="1" x14ac:dyDescent="0.2">
      <c r="A47" s="329" t="s">
        <v>340</v>
      </c>
      <c r="B47" s="187"/>
      <c r="C47" s="185"/>
      <c r="D47" s="185"/>
      <c r="E47" s="185"/>
      <c r="F47" s="330"/>
      <c r="G47" s="754">
        <v>186127722.13999999</v>
      </c>
      <c r="H47" s="740">
        <v>179643631.66</v>
      </c>
      <c r="I47" s="715">
        <v>3.6094185026675545</v>
      </c>
      <c r="K47" s="120"/>
    </row>
    <row r="48" spans="1:11" ht="16.149999999999999" customHeight="1" x14ac:dyDescent="0.2">
      <c r="A48" s="23"/>
      <c r="E48" s="192" t="s">
        <v>717</v>
      </c>
      <c r="G48" s="257">
        <v>47</v>
      </c>
      <c r="H48" s="755">
        <v>44</v>
      </c>
      <c r="I48" s="718"/>
    </row>
    <row r="49" spans="1:9" ht="33.75" x14ac:dyDescent="0.2">
      <c r="A49" s="517" t="s">
        <v>1069</v>
      </c>
      <c r="B49" s="27"/>
      <c r="C49" s="315"/>
      <c r="D49" s="315" t="s">
        <v>837</v>
      </c>
      <c r="E49" s="516"/>
      <c r="F49" s="531" t="s">
        <v>667</v>
      </c>
      <c r="G49" s="756">
        <v>13156.48</v>
      </c>
      <c r="H49" s="733">
        <v>-200</v>
      </c>
      <c r="I49" s="713">
        <v>-6678.24</v>
      </c>
    </row>
    <row r="50" spans="1:9" ht="22.15" customHeight="1" x14ac:dyDescent="0.2">
      <c r="A50" s="190" t="s">
        <v>0</v>
      </c>
      <c r="B50" s="32"/>
    </row>
    <row r="51" spans="1:9" ht="18" customHeight="1" x14ac:dyDescent="0.2">
      <c r="A51" s="23" t="s">
        <v>1</v>
      </c>
      <c r="B51" s="23"/>
      <c r="C51" s="34" t="s">
        <v>311</v>
      </c>
      <c r="D51" s="34"/>
      <c r="E51" s="34"/>
      <c r="F51" s="24"/>
      <c r="G51" s="333"/>
      <c r="H51" s="757"/>
      <c r="I51" s="719"/>
    </row>
    <row r="52" spans="1:9" ht="18" customHeight="1" x14ac:dyDescent="0.2">
      <c r="A52" s="21" t="s">
        <v>2</v>
      </c>
      <c r="B52" s="79"/>
      <c r="C52" s="26" t="s">
        <v>469</v>
      </c>
      <c r="D52" s="26" t="s">
        <v>838</v>
      </c>
      <c r="E52" s="16" t="s">
        <v>555</v>
      </c>
      <c r="F52" s="6"/>
      <c r="G52" s="746">
        <v>3442757.09</v>
      </c>
      <c r="H52" s="228">
        <v>3865230.26</v>
      </c>
      <c r="I52" s="714">
        <v>-10.930090617680301</v>
      </c>
    </row>
    <row r="53" spans="1:9" ht="21.75" customHeight="1" x14ac:dyDescent="0.2">
      <c r="A53" s="3"/>
      <c r="B53" s="62"/>
      <c r="C53" s="109" t="s">
        <v>470</v>
      </c>
      <c r="D53" s="109" t="s">
        <v>839</v>
      </c>
      <c r="E53" s="16" t="s">
        <v>527</v>
      </c>
      <c r="F53" s="6"/>
      <c r="G53" s="749">
        <v>372526581.37</v>
      </c>
      <c r="H53" s="232">
        <v>375442615.04000002</v>
      </c>
      <c r="I53" s="714">
        <v>-0.77669224355081257</v>
      </c>
    </row>
    <row r="54" spans="1:9" ht="21.75" customHeight="1" x14ac:dyDescent="0.2">
      <c r="A54" s="3"/>
      <c r="B54" s="62"/>
      <c r="C54" s="109" t="s">
        <v>471</v>
      </c>
      <c r="D54" s="109" t="s">
        <v>840</v>
      </c>
      <c r="E54" s="16" t="s">
        <v>528</v>
      </c>
      <c r="F54" s="6"/>
      <c r="G54" s="749">
        <v>56319928.829999998</v>
      </c>
      <c r="H54" s="232">
        <v>54612632.219999999</v>
      </c>
      <c r="I54" s="714">
        <v>3.1261935940431758</v>
      </c>
    </row>
    <row r="55" spans="1:9" ht="18" customHeight="1" x14ac:dyDescent="0.2">
      <c r="A55" s="3"/>
      <c r="B55" s="62"/>
      <c r="C55" s="16" t="s">
        <v>106</v>
      </c>
      <c r="D55" s="16" t="s">
        <v>841</v>
      </c>
      <c r="E55" s="16" t="s">
        <v>103</v>
      </c>
      <c r="F55" s="6"/>
      <c r="G55" s="749">
        <v>17833498.079999998</v>
      </c>
      <c r="H55" s="232">
        <v>19819675.82</v>
      </c>
      <c r="I55" s="714">
        <v>-10.021242315153074</v>
      </c>
    </row>
    <row r="56" spans="1:9" ht="18" customHeight="1" x14ac:dyDescent="0.2">
      <c r="A56" s="3"/>
      <c r="B56" s="85"/>
      <c r="C56" s="16" t="s">
        <v>256</v>
      </c>
      <c r="D56" s="16" t="s">
        <v>842</v>
      </c>
      <c r="E56" s="26" t="s">
        <v>556</v>
      </c>
      <c r="F56" s="6"/>
      <c r="G56" s="746">
        <v>181496.93</v>
      </c>
      <c r="H56" s="232">
        <v>194462.28</v>
      </c>
      <c r="I56" s="714">
        <v>-6.6672827244440445</v>
      </c>
    </row>
    <row r="57" spans="1:9" ht="21.75" customHeight="1" x14ac:dyDescent="0.2">
      <c r="A57" s="3"/>
      <c r="B57" s="62"/>
      <c r="C57" s="109" t="s">
        <v>483</v>
      </c>
      <c r="D57" s="109" t="s">
        <v>843</v>
      </c>
      <c r="E57" s="16" t="s">
        <v>341</v>
      </c>
      <c r="F57" s="6"/>
      <c r="G57" s="749">
        <v>29714279.800000001</v>
      </c>
      <c r="H57" s="232">
        <v>29997835.600000001</v>
      </c>
      <c r="I57" s="714">
        <v>-0.94525419693946433</v>
      </c>
    </row>
    <row r="58" spans="1:9" ht="18" customHeight="1" x14ac:dyDescent="0.2">
      <c r="A58" s="3"/>
      <c r="B58" s="62"/>
      <c r="C58" s="16" t="s">
        <v>107</v>
      </c>
      <c r="D58" s="16" t="s">
        <v>844</v>
      </c>
      <c r="E58" s="16" t="s">
        <v>104</v>
      </c>
      <c r="F58" s="6"/>
      <c r="G58" s="749">
        <v>2736094.47</v>
      </c>
      <c r="H58" s="232">
        <v>1701029.89</v>
      </c>
      <c r="I58" s="714">
        <v>60.849288192108155</v>
      </c>
    </row>
    <row r="59" spans="1:9" ht="18" customHeight="1" x14ac:dyDescent="0.2">
      <c r="A59" s="3"/>
      <c r="B59" s="62"/>
      <c r="C59" s="16" t="s">
        <v>108</v>
      </c>
      <c r="D59" s="16" t="s">
        <v>845</v>
      </c>
      <c r="E59" s="16" t="s">
        <v>105</v>
      </c>
      <c r="F59" s="6"/>
      <c r="G59" s="758">
        <v>-357932.29</v>
      </c>
      <c r="H59" s="232">
        <v>-608515.9</v>
      </c>
      <c r="I59" s="714">
        <v>-41.179467948167016</v>
      </c>
    </row>
    <row r="60" spans="1:9" ht="18" customHeight="1" x14ac:dyDescent="0.2">
      <c r="A60" s="3"/>
      <c r="B60" s="168"/>
      <c r="C60" s="185" t="s">
        <v>109</v>
      </c>
      <c r="D60" s="185" t="s">
        <v>846</v>
      </c>
      <c r="E60" s="185"/>
      <c r="F60" s="307"/>
      <c r="G60" s="747">
        <v>482396704.27999997</v>
      </c>
      <c r="H60" s="248">
        <v>485024967.20999998</v>
      </c>
      <c r="I60" s="715">
        <v>-0.54188198704873169</v>
      </c>
    </row>
    <row r="61" spans="1:9" ht="21.75" customHeight="1" x14ac:dyDescent="0.2">
      <c r="A61" s="3"/>
      <c r="B61" s="71"/>
      <c r="C61" s="109" t="s">
        <v>512</v>
      </c>
      <c r="D61" s="109" t="s">
        <v>847</v>
      </c>
      <c r="E61" s="16" t="s">
        <v>110</v>
      </c>
      <c r="F61" s="6"/>
      <c r="G61" s="746">
        <v>22217226.670000002</v>
      </c>
      <c r="H61" s="228">
        <v>22026241.440000001</v>
      </c>
      <c r="I61" s="714">
        <v>0.86708043458185413</v>
      </c>
    </row>
    <row r="62" spans="1:9" ht="18" customHeight="1" x14ac:dyDescent="0.2">
      <c r="A62" s="3"/>
      <c r="B62" s="62"/>
      <c r="C62" s="16" t="s">
        <v>111</v>
      </c>
      <c r="D62" s="16" t="s">
        <v>848</v>
      </c>
      <c r="E62" s="16" t="s">
        <v>755</v>
      </c>
      <c r="F62" s="6"/>
      <c r="G62" s="749">
        <v>132419482.53</v>
      </c>
      <c r="H62" s="232">
        <v>133243654.90000001</v>
      </c>
      <c r="I62" s="714">
        <v>-0.61854530380343442</v>
      </c>
    </row>
    <row r="63" spans="1:9" ht="18" customHeight="1" x14ac:dyDescent="0.2">
      <c r="A63" s="3"/>
      <c r="B63" s="62"/>
      <c r="C63" s="26" t="s">
        <v>472</v>
      </c>
      <c r="D63" s="26" t="s">
        <v>849</v>
      </c>
      <c r="E63" s="16" t="s">
        <v>557</v>
      </c>
      <c r="F63" s="6"/>
      <c r="G63" s="749">
        <v>176464.44</v>
      </c>
      <c r="H63" s="232">
        <v>684301.36</v>
      </c>
      <c r="I63" s="714">
        <v>-74.212466858169037</v>
      </c>
    </row>
    <row r="64" spans="1:9" ht="18" customHeight="1" x14ac:dyDescent="0.2">
      <c r="A64" s="3"/>
      <c r="B64" s="62"/>
      <c r="C64" s="26" t="s">
        <v>473</v>
      </c>
      <c r="D64" s="26" t="s">
        <v>850</v>
      </c>
      <c r="E64" s="16" t="s">
        <v>558</v>
      </c>
      <c r="F64" s="6"/>
      <c r="G64" s="749">
        <v>-89937.73</v>
      </c>
      <c r="H64" s="232">
        <v>-139687.59</v>
      </c>
      <c r="I64" s="714">
        <v>-35.615089357615808</v>
      </c>
    </row>
    <row r="65" spans="1:12" ht="18" customHeight="1" x14ac:dyDescent="0.2">
      <c r="A65" s="3"/>
      <c r="B65" s="62"/>
      <c r="C65" s="26" t="s">
        <v>513</v>
      </c>
      <c r="D65" s="105" t="s">
        <v>851</v>
      </c>
      <c r="E65" s="16" t="s">
        <v>112</v>
      </c>
      <c r="F65" s="108"/>
      <c r="G65" s="749">
        <v>552489.09</v>
      </c>
      <c r="H65" s="759">
        <v>1216675.42</v>
      </c>
      <c r="I65" s="716">
        <v>-54.590264509494247</v>
      </c>
    </row>
    <row r="66" spans="1:12" ht="18" customHeight="1" x14ac:dyDescent="0.2">
      <c r="A66" s="3"/>
      <c r="B66" s="168"/>
      <c r="C66" s="293" t="s">
        <v>704</v>
      </c>
      <c r="D66" s="293" t="s">
        <v>852</v>
      </c>
      <c r="E66" s="191"/>
      <c r="F66" s="191"/>
      <c r="G66" s="760">
        <v>155275725</v>
      </c>
      <c r="H66" s="761">
        <v>157031185.53</v>
      </c>
      <c r="I66" s="720">
        <v>-1.1179056720963425</v>
      </c>
    </row>
    <row r="67" spans="1:12" ht="18" customHeight="1" x14ac:dyDescent="0.2">
      <c r="A67" s="3"/>
      <c r="B67" s="4"/>
      <c r="C67" s="88" t="s">
        <v>113</v>
      </c>
      <c r="D67" s="88" t="s">
        <v>853</v>
      </c>
      <c r="E67" s="88" t="s">
        <v>780</v>
      </c>
      <c r="F67" s="334" t="s">
        <v>665</v>
      </c>
      <c r="G67" s="758">
        <v>-12351380.630000001</v>
      </c>
      <c r="H67" s="656">
        <v>14593164.98</v>
      </c>
      <c r="I67" s="714">
        <v>-184.63812097600228</v>
      </c>
    </row>
    <row r="68" spans="1:12" ht="18" customHeight="1" x14ac:dyDescent="0.2">
      <c r="A68" s="4"/>
      <c r="B68" s="170"/>
      <c r="C68" s="185" t="s">
        <v>114</v>
      </c>
      <c r="D68" s="185" t="s">
        <v>854</v>
      </c>
      <c r="E68" s="185"/>
      <c r="F68" s="307"/>
      <c r="G68" s="754">
        <v>625321048.64999998</v>
      </c>
      <c r="H68" s="235">
        <v>627462987.75999999</v>
      </c>
      <c r="I68" s="715">
        <v>-0.3413650130418992</v>
      </c>
      <c r="K68" s="193"/>
      <c r="L68" s="261"/>
    </row>
    <row r="69" spans="1:12" ht="18" customHeight="1" x14ac:dyDescent="0.2">
      <c r="A69" s="36" t="s">
        <v>3</v>
      </c>
      <c r="B69" s="77"/>
      <c r="C69" s="16" t="s">
        <v>119</v>
      </c>
      <c r="D69" s="16" t="s">
        <v>855</v>
      </c>
      <c r="E69" s="16" t="s">
        <v>257</v>
      </c>
      <c r="F69" s="6"/>
      <c r="G69" s="746">
        <v>10463238.73</v>
      </c>
      <c r="H69" s="762">
        <v>11039043.369999999</v>
      </c>
      <c r="I69" s="716">
        <v>-5.2160737185327211</v>
      </c>
    </row>
    <row r="70" spans="1:12" ht="18" customHeight="1" x14ac:dyDescent="0.2">
      <c r="A70" s="50" t="s">
        <v>4</v>
      </c>
      <c r="B70" s="65"/>
      <c r="C70" s="16" t="s">
        <v>120</v>
      </c>
      <c r="D70" s="16" t="s">
        <v>856</v>
      </c>
      <c r="E70" s="16" t="s">
        <v>115</v>
      </c>
      <c r="F70" s="6"/>
      <c r="G70" s="749">
        <v>16998957.670000002</v>
      </c>
      <c r="H70" s="232">
        <v>17191152.789999999</v>
      </c>
      <c r="I70" s="714">
        <v>-1.1179885511330931</v>
      </c>
    </row>
    <row r="71" spans="1:12" ht="21" customHeight="1" x14ac:dyDescent="0.2">
      <c r="A71" s="40"/>
      <c r="B71" s="7"/>
      <c r="C71" s="16" t="s">
        <v>121</v>
      </c>
      <c r="D71" s="109" t="s">
        <v>857</v>
      </c>
      <c r="E71" s="16" t="s">
        <v>116</v>
      </c>
      <c r="F71" s="6"/>
      <c r="G71" s="749">
        <v>30748948.66</v>
      </c>
      <c r="H71" s="763">
        <v>26385540.390000001</v>
      </c>
      <c r="I71" s="716">
        <v>16.537119215696304</v>
      </c>
    </row>
    <row r="72" spans="1:12" ht="30.6" customHeight="1" x14ac:dyDescent="0.2">
      <c r="A72" s="56"/>
      <c r="B72" s="5"/>
      <c r="C72" s="26" t="s">
        <v>561</v>
      </c>
      <c r="D72" s="105" t="s">
        <v>858</v>
      </c>
      <c r="E72" s="26" t="s">
        <v>334</v>
      </c>
      <c r="F72" s="6"/>
      <c r="G72" s="749">
        <v>16508631.43</v>
      </c>
      <c r="H72" s="763">
        <v>16755983.07</v>
      </c>
      <c r="I72" s="716">
        <v>-1.4761989133473181</v>
      </c>
    </row>
    <row r="73" spans="1:12" ht="18" customHeight="1" x14ac:dyDescent="0.2">
      <c r="A73" s="40"/>
      <c r="B73" s="7"/>
      <c r="C73" s="16" t="s">
        <v>122</v>
      </c>
      <c r="D73" s="16" t="s">
        <v>859</v>
      </c>
      <c r="E73" s="16" t="s">
        <v>117</v>
      </c>
      <c r="F73" s="6"/>
      <c r="G73" s="749">
        <v>3818952.32</v>
      </c>
      <c r="H73" s="763">
        <v>3848025.06</v>
      </c>
      <c r="I73" s="716">
        <v>-0.75552366595035181</v>
      </c>
    </row>
    <row r="74" spans="1:12" ht="18" customHeight="1" x14ac:dyDescent="0.2">
      <c r="A74" s="56"/>
      <c r="B74" s="86"/>
      <c r="C74" s="97" t="s">
        <v>293</v>
      </c>
      <c r="D74" s="97" t="s">
        <v>860</v>
      </c>
      <c r="E74" s="97" t="s">
        <v>1098</v>
      </c>
      <c r="F74" s="321"/>
      <c r="G74" s="764">
        <v>6646104.3899999997</v>
      </c>
      <c r="H74" s="232">
        <v>2772643.49</v>
      </c>
      <c r="I74" s="714">
        <v>139.7028111969779</v>
      </c>
      <c r="J74" s="2" t="s">
        <v>1097</v>
      </c>
      <c r="K74" s="283"/>
    </row>
    <row r="75" spans="1:12" ht="18" customHeight="1" x14ac:dyDescent="0.2">
      <c r="A75" s="29"/>
      <c r="B75" s="7"/>
      <c r="C75" s="16" t="s">
        <v>296</v>
      </c>
      <c r="D75" s="16" t="s">
        <v>861</v>
      </c>
      <c r="E75" s="16" t="s">
        <v>559</v>
      </c>
      <c r="F75" s="6"/>
      <c r="G75" s="749">
        <v>4588139.9800000004</v>
      </c>
      <c r="H75" s="763">
        <v>4282945.9400000004</v>
      </c>
      <c r="I75" s="716">
        <v>7.1257971563376783</v>
      </c>
    </row>
    <row r="76" spans="1:12" ht="18" customHeight="1" x14ac:dyDescent="0.2">
      <c r="A76" s="29"/>
      <c r="B76" s="7"/>
      <c r="C76" s="16" t="s">
        <v>295</v>
      </c>
      <c r="D76" s="16" t="s">
        <v>862</v>
      </c>
      <c r="E76" s="16" t="s">
        <v>560</v>
      </c>
      <c r="F76" s="6"/>
      <c r="G76" s="749">
        <v>5946026.5</v>
      </c>
      <c r="H76" s="763">
        <v>5960699.8300000001</v>
      </c>
      <c r="I76" s="716">
        <v>-0.24616790676406322</v>
      </c>
    </row>
    <row r="77" spans="1:12" ht="18" customHeight="1" x14ac:dyDescent="0.2">
      <c r="A77" s="56"/>
      <c r="B77" s="7"/>
      <c r="C77" s="16" t="s">
        <v>294</v>
      </c>
      <c r="D77" s="16" t="s">
        <v>863</v>
      </c>
      <c r="E77" s="16" t="s">
        <v>118</v>
      </c>
      <c r="F77" s="6"/>
      <c r="G77" s="749">
        <v>8815189.1799999997</v>
      </c>
      <c r="H77" s="763">
        <v>8411587.5600000005</v>
      </c>
      <c r="I77" s="716">
        <v>4.7981622627251017</v>
      </c>
    </row>
    <row r="78" spans="1:12" ht="15" customHeight="1" x14ac:dyDescent="0.2">
      <c r="A78" s="50"/>
      <c r="B78" s="79"/>
      <c r="C78" s="16" t="s">
        <v>562</v>
      </c>
      <c r="D78" s="20" t="s">
        <v>866</v>
      </c>
      <c r="E78" s="10" t="s">
        <v>563</v>
      </c>
      <c r="F78" s="6"/>
      <c r="G78" s="746">
        <v>107366168.78</v>
      </c>
      <c r="H78" s="763">
        <v>108388144.09999999</v>
      </c>
      <c r="I78" s="716">
        <v>-0.94288478549564259</v>
      </c>
      <c r="J78" s="2" t="s">
        <v>864</v>
      </c>
      <c r="K78" s="2"/>
    </row>
    <row r="79" spans="1:12" ht="18" customHeight="1" x14ac:dyDescent="0.2">
      <c r="A79" s="39"/>
      <c r="B79" s="170"/>
      <c r="C79" s="185" t="s">
        <v>335</v>
      </c>
      <c r="D79" s="191" t="s">
        <v>867</v>
      </c>
      <c r="E79" s="185"/>
      <c r="F79" s="307"/>
      <c r="G79" s="765">
        <v>211900357.69</v>
      </c>
      <c r="H79" s="766">
        <v>205035776.69999999</v>
      </c>
      <c r="I79" s="720">
        <v>3.347991799520913</v>
      </c>
      <c r="J79" s="2" t="s">
        <v>865</v>
      </c>
      <c r="K79" s="2"/>
    </row>
    <row r="80" spans="1:12" ht="18" customHeight="1" x14ac:dyDescent="0.2"/>
    <row r="81" spans="1:11" ht="18" customHeight="1" x14ac:dyDescent="0.2">
      <c r="A81" s="110" t="s">
        <v>342</v>
      </c>
      <c r="B81" s="179"/>
      <c r="C81" s="336" t="s">
        <v>336</v>
      </c>
      <c r="D81" s="336" t="s">
        <v>868</v>
      </c>
      <c r="E81" s="177"/>
      <c r="F81" s="177"/>
      <c r="G81" s="767">
        <v>33752779.020000003</v>
      </c>
      <c r="H81" s="768">
        <v>33033585.800000001</v>
      </c>
      <c r="I81" s="720">
        <v>2.177157588504977</v>
      </c>
    </row>
    <row r="82" spans="1:11" ht="18" customHeight="1" x14ac:dyDescent="0.2">
      <c r="A82" s="29" t="s">
        <v>523</v>
      </c>
      <c r="F82" s="13"/>
      <c r="G82" s="118"/>
      <c r="H82" s="529"/>
      <c r="I82" s="714"/>
    </row>
    <row r="83" spans="1:11" ht="12" customHeight="1" x14ac:dyDescent="0.2">
      <c r="A83" s="29" t="s">
        <v>5</v>
      </c>
      <c r="B83" s="3"/>
      <c r="C83" s="20"/>
      <c r="D83" s="20"/>
      <c r="E83" s="20"/>
      <c r="F83" s="19"/>
      <c r="G83" s="335"/>
      <c r="H83" s="769"/>
      <c r="I83" s="716"/>
    </row>
    <row r="84" spans="1:11" ht="12" customHeight="1" x14ac:dyDescent="0.2">
      <c r="A84" s="3" t="s">
        <v>6</v>
      </c>
      <c r="B84" s="71"/>
      <c r="C84" s="16" t="s">
        <v>404</v>
      </c>
      <c r="D84" s="16" t="s">
        <v>869</v>
      </c>
      <c r="E84" s="26" t="s">
        <v>405</v>
      </c>
      <c r="F84" s="108"/>
      <c r="G84" s="746">
        <v>107687464.92</v>
      </c>
      <c r="H84" s="245">
        <v>111052558.44</v>
      </c>
      <c r="I84" s="714">
        <v>-3.0301809947207157</v>
      </c>
    </row>
    <row r="85" spans="1:11" ht="18" customHeight="1" x14ac:dyDescent="0.2">
      <c r="A85" s="3"/>
      <c r="B85" s="62"/>
      <c r="C85" s="97" t="s">
        <v>406</v>
      </c>
      <c r="D85" s="97" t="s">
        <v>870</v>
      </c>
      <c r="E85" s="97" t="s">
        <v>407</v>
      </c>
      <c r="F85" s="134" t="s">
        <v>665</v>
      </c>
      <c r="G85" s="749">
        <v>9477.86</v>
      </c>
      <c r="H85" s="245">
        <v>16102.18</v>
      </c>
      <c r="I85" s="714">
        <v>-41.139274309441326</v>
      </c>
    </row>
    <row r="86" spans="1:11" ht="18" customHeight="1" x14ac:dyDescent="0.2">
      <c r="A86" s="4"/>
      <c r="B86" s="172"/>
      <c r="C86" s="293" t="s">
        <v>408</v>
      </c>
      <c r="D86" s="293" t="s">
        <v>871</v>
      </c>
      <c r="E86" s="293"/>
      <c r="F86" s="191" t="s">
        <v>665</v>
      </c>
      <c r="G86" s="760">
        <v>107696943.73</v>
      </c>
      <c r="H86" s="766">
        <v>111068660.62</v>
      </c>
      <c r="I86" s="720">
        <v>-3.0357050055151737</v>
      </c>
    </row>
    <row r="87" spans="1:11" ht="18" customHeight="1" x14ac:dyDescent="0.2">
      <c r="A87" s="3" t="s">
        <v>409</v>
      </c>
      <c r="B87" s="71"/>
      <c r="C87" s="16" t="s">
        <v>128</v>
      </c>
      <c r="D87" s="16" t="s">
        <v>872</v>
      </c>
      <c r="E87" s="16" t="s">
        <v>123</v>
      </c>
      <c r="F87" s="6"/>
      <c r="G87" s="748">
        <v>18717248.68</v>
      </c>
      <c r="H87" s="762">
        <v>18387514.280000001</v>
      </c>
      <c r="I87" s="716">
        <v>1.7932516324876431</v>
      </c>
    </row>
    <row r="88" spans="1:11" ht="18" customHeight="1" x14ac:dyDescent="0.2">
      <c r="A88" s="17" t="s">
        <v>7</v>
      </c>
      <c r="B88" s="76"/>
      <c r="C88" s="81" t="s">
        <v>129</v>
      </c>
      <c r="D88" s="81" t="s">
        <v>873</v>
      </c>
      <c r="E88" s="81" t="s">
        <v>124</v>
      </c>
      <c r="F88" s="321"/>
      <c r="G88" s="749">
        <v>556320.57999999996</v>
      </c>
      <c r="H88" s="759">
        <v>693567.36</v>
      </c>
      <c r="I88" s="716">
        <v>-19.788529264122236</v>
      </c>
    </row>
    <row r="89" spans="1:11" ht="18" customHeight="1" x14ac:dyDescent="0.2">
      <c r="A89" s="3"/>
      <c r="B89" s="62"/>
      <c r="C89" s="81" t="s">
        <v>130</v>
      </c>
      <c r="D89" s="81" t="s">
        <v>874</v>
      </c>
      <c r="E89" s="81" t="s">
        <v>125</v>
      </c>
      <c r="F89" s="321"/>
      <c r="G89" s="749">
        <v>4078795.62</v>
      </c>
      <c r="H89" s="759">
        <v>3895519.48</v>
      </c>
      <c r="I89" s="716">
        <v>4.7047933129575865</v>
      </c>
      <c r="K89" s="120"/>
    </row>
    <row r="90" spans="1:11" ht="18" customHeight="1" x14ac:dyDescent="0.2">
      <c r="A90" s="3"/>
      <c r="B90" s="62"/>
      <c r="C90" s="81" t="s">
        <v>131</v>
      </c>
      <c r="D90" s="81" t="s">
        <v>875</v>
      </c>
      <c r="E90" s="81" t="s">
        <v>126</v>
      </c>
      <c r="F90" s="321"/>
      <c r="G90" s="749">
        <v>8383338.3399999999</v>
      </c>
      <c r="H90" s="759">
        <v>8202413.0099999998</v>
      </c>
      <c r="I90" s="716">
        <v>2.2057573762675</v>
      </c>
    </row>
    <row r="91" spans="1:11" ht="18" customHeight="1" x14ac:dyDescent="0.2">
      <c r="A91" s="3"/>
      <c r="B91" s="62"/>
      <c r="C91" s="81" t="s">
        <v>132</v>
      </c>
      <c r="D91" s="658" t="s">
        <v>876</v>
      </c>
      <c r="E91" s="81" t="s">
        <v>127</v>
      </c>
      <c r="F91" s="321"/>
      <c r="G91" s="749">
        <v>9700488.5</v>
      </c>
      <c r="H91" s="759">
        <v>9691112.6300000008</v>
      </c>
      <c r="I91" s="716">
        <v>9.6747095591222937E-2</v>
      </c>
    </row>
    <row r="92" spans="1:11" ht="18" customHeight="1" x14ac:dyDescent="0.2">
      <c r="A92" s="4"/>
      <c r="B92" s="170"/>
      <c r="C92" s="185" t="s">
        <v>133</v>
      </c>
      <c r="D92" s="185" t="s">
        <v>877</v>
      </c>
      <c r="E92" s="451"/>
      <c r="F92" s="307"/>
      <c r="G92" s="765">
        <v>41436191.719999999</v>
      </c>
      <c r="H92" s="766">
        <v>40870127.759999998</v>
      </c>
      <c r="I92" s="720">
        <v>1.3850310508547354</v>
      </c>
    </row>
    <row r="93" spans="1:11" ht="18" customHeight="1" x14ac:dyDescent="0.2">
      <c r="A93" s="3" t="s">
        <v>410</v>
      </c>
      <c r="B93" s="75"/>
      <c r="C93" s="16" t="s">
        <v>139</v>
      </c>
      <c r="D93" s="16" t="s">
        <v>878</v>
      </c>
      <c r="E93" s="16" t="s">
        <v>134</v>
      </c>
      <c r="F93" s="6"/>
      <c r="G93" s="746">
        <v>73852.740000000005</v>
      </c>
      <c r="H93" s="770">
        <v>74927.7</v>
      </c>
      <c r="I93" s="721">
        <v>-1.4346630151465904</v>
      </c>
    </row>
    <row r="94" spans="1:11" ht="18" customHeight="1" x14ac:dyDescent="0.2">
      <c r="A94" s="17" t="s">
        <v>2</v>
      </c>
      <c r="B94" s="62"/>
      <c r="C94" s="16" t="s">
        <v>140</v>
      </c>
      <c r="D94" s="16" t="s">
        <v>879</v>
      </c>
      <c r="E94" s="16" t="s">
        <v>135</v>
      </c>
      <c r="F94" s="6"/>
      <c r="G94" s="749">
        <v>695162.93</v>
      </c>
      <c r="H94" s="771">
        <v>899289.4</v>
      </c>
      <c r="I94" s="721">
        <v>-22.698640726778272</v>
      </c>
    </row>
    <row r="95" spans="1:11" ht="18" customHeight="1" x14ac:dyDescent="0.2">
      <c r="A95" s="3"/>
      <c r="B95" s="62"/>
      <c r="C95" s="16" t="s">
        <v>141</v>
      </c>
      <c r="D95" s="16" t="s">
        <v>880</v>
      </c>
      <c r="E95" s="16" t="s">
        <v>136</v>
      </c>
      <c r="F95" s="6"/>
      <c r="G95" s="749">
        <v>13110571.51</v>
      </c>
      <c r="H95" s="771">
        <v>12684299.800000001</v>
      </c>
      <c r="I95" s="721">
        <v>3.3606246834373863</v>
      </c>
    </row>
    <row r="96" spans="1:11" ht="18" customHeight="1" x14ac:dyDescent="0.2">
      <c r="A96" s="3"/>
      <c r="B96" s="62"/>
      <c r="C96" s="16" t="s">
        <v>142</v>
      </c>
      <c r="D96" s="16" t="s">
        <v>881</v>
      </c>
      <c r="E96" s="16" t="s">
        <v>312</v>
      </c>
      <c r="F96" s="6"/>
      <c r="G96" s="749">
        <v>686087.43</v>
      </c>
      <c r="H96" s="771">
        <v>653570.39</v>
      </c>
      <c r="I96" s="721">
        <v>4.9752927148367352</v>
      </c>
    </row>
    <row r="97" spans="1:12" ht="18" customHeight="1" x14ac:dyDescent="0.2">
      <c r="A97" s="3"/>
      <c r="B97" s="62"/>
      <c r="C97" s="16" t="s">
        <v>297</v>
      </c>
      <c r="D97" s="16" t="s">
        <v>882</v>
      </c>
      <c r="E97" s="16" t="s">
        <v>137</v>
      </c>
      <c r="F97" s="6"/>
      <c r="G97" s="749">
        <v>26048.57</v>
      </c>
      <c r="H97" s="771">
        <v>165144.54</v>
      </c>
      <c r="I97" s="721">
        <v>-84.226805197434913</v>
      </c>
    </row>
    <row r="98" spans="1:12" ht="20.45" customHeight="1" x14ac:dyDescent="0.2">
      <c r="A98" s="3"/>
      <c r="B98" s="62"/>
      <c r="C98" s="26" t="s">
        <v>529</v>
      </c>
      <c r="D98" s="105" t="s">
        <v>883</v>
      </c>
      <c r="E98" s="105" t="s">
        <v>530</v>
      </c>
      <c r="F98" s="6"/>
      <c r="G98" s="749">
        <v>2583096.75</v>
      </c>
      <c r="H98" s="771">
        <v>2624172.44</v>
      </c>
      <c r="I98" s="721">
        <v>-1.5652816626639043</v>
      </c>
    </row>
    <row r="99" spans="1:12" ht="18" customHeight="1" x14ac:dyDescent="0.2">
      <c r="A99" s="3"/>
      <c r="B99" s="62"/>
      <c r="C99" s="81" t="s">
        <v>705</v>
      </c>
      <c r="D99" s="16" t="s">
        <v>866</v>
      </c>
      <c r="E99" s="16" t="s">
        <v>138</v>
      </c>
      <c r="F99" s="321"/>
      <c r="G99" s="749">
        <v>3841955.31</v>
      </c>
      <c r="H99" s="772">
        <v>3265580.85</v>
      </c>
      <c r="I99" s="722">
        <v>17.649982850677237</v>
      </c>
    </row>
    <row r="100" spans="1:12" ht="18" customHeight="1" x14ac:dyDescent="0.2">
      <c r="A100" s="4"/>
      <c r="B100" s="170"/>
      <c r="C100" s="185" t="s">
        <v>143</v>
      </c>
      <c r="D100" s="185" t="s">
        <v>884</v>
      </c>
      <c r="E100" s="185"/>
      <c r="F100" s="307"/>
      <c r="G100" s="747">
        <v>21016775.030000001</v>
      </c>
      <c r="H100" s="773">
        <v>20366985.300000001</v>
      </c>
      <c r="I100" s="723">
        <v>3.1904070260216688</v>
      </c>
    </row>
    <row r="101" spans="1:12" ht="18" customHeight="1" x14ac:dyDescent="0.2">
      <c r="A101" s="337" t="s">
        <v>411</v>
      </c>
      <c r="B101" s="185"/>
      <c r="C101" s="178"/>
      <c r="D101" s="178"/>
      <c r="E101" s="178"/>
      <c r="F101" s="338"/>
      <c r="G101" s="765">
        <v>1041124095.25</v>
      </c>
      <c r="H101" s="235">
        <v>1037838125.17</v>
      </c>
      <c r="I101" s="715">
        <v>0.31661682109257588</v>
      </c>
      <c r="K101" s="120"/>
      <c r="L101" s="135"/>
    </row>
    <row r="102" spans="1:12" ht="18" customHeight="1" x14ac:dyDescent="0.2">
      <c r="A102" s="317"/>
      <c r="B102" s="317"/>
      <c r="C102" s="12"/>
      <c r="D102" s="12"/>
      <c r="E102" s="527" t="s">
        <v>715</v>
      </c>
      <c r="F102" s="28"/>
      <c r="G102" s="339">
        <v>260</v>
      </c>
      <c r="H102" s="339">
        <v>257</v>
      </c>
      <c r="I102" s="714"/>
    </row>
    <row r="103" spans="1:12" ht="18" customHeight="1" x14ac:dyDescent="0.2">
      <c r="A103" s="340" t="s">
        <v>781</v>
      </c>
      <c r="B103" s="341"/>
      <c r="C103" s="174"/>
      <c r="D103" s="174"/>
      <c r="E103" s="174"/>
      <c r="F103" s="173"/>
      <c r="G103" s="342"/>
      <c r="H103" s="774"/>
      <c r="I103" s="724"/>
    </row>
    <row r="104" spans="1:12" ht="14.45" customHeight="1" x14ac:dyDescent="0.2">
      <c r="A104" s="170" t="s">
        <v>412</v>
      </c>
      <c r="B104" s="178"/>
      <c r="C104" s="178"/>
      <c r="D104" s="178"/>
      <c r="E104" s="178"/>
      <c r="F104" s="343" t="s">
        <v>667</v>
      </c>
      <c r="G104" s="765">
        <v>-854983216.63</v>
      </c>
      <c r="H104" s="775">
        <v>-858194689.50999999</v>
      </c>
      <c r="I104" s="724">
        <v>-0.37421262555628693</v>
      </c>
      <c r="J104" s="135"/>
      <c r="K104" s="444"/>
    </row>
    <row r="105" spans="1:12" ht="18" customHeight="1" x14ac:dyDescent="0.2">
      <c r="A105" s="305" t="s">
        <v>395</v>
      </c>
      <c r="B105" s="83"/>
      <c r="E105" s="527" t="s">
        <v>716</v>
      </c>
      <c r="G105" s="257">
        <v>-214</v>
      </c>
      <c r="H105" s="529">
        <v>-213</v>
      </c>
      <c r="I105" s="714"/>
    </row>
    <row r="106" spans="1:12" ht="18" customHeight="1" x14ac:dyDescent="0.2">
      <c r="A106" s="55" t="s">
        <v>8</v>
      </c>
      <c r="B106" s="80"/>
      <c r="C106" s="33"/>
      <c r="D106" s="33"/>
      <c r="E106" s="33"/>
      <c r="F106" s="31"/>
      <c r="G106" s="333"/>
      <c r="H106" s="757"/>
      <c r="I106" s="719"/>
    </row>
    <row r="107" spans="1:12" ht="12" customHeight="1" x14ac:dyDescent="0.2">
      <c r="A107" s="56" t="s">
        <v>9</v>
      </c>
      <c r="B107" s="64"/>
      <c r="C107" s="16" t="s">
        <v>151</v>
      </c>
      <c r="D107" s="16" t="s">
        <v>885</v>
      </c>
      <c r="E107" s="26" t="s">
        <v>436</v>
      </c>
      <c r="F107" s="6"/>
      <c r="G107" s="746">
        <v>905462995.85000002</v>
      </c>
      <c r="H107" s="228">
        <v>896455605.20000005</v>
      </c>
      <c r="I107" s="714">
        <v>1.0047782174322419</v>
      </c>
    </row>
    <row r="108" spans="1:12" ht="18" customHeight="1" x14ac:dyDescent="0.2">
      <c r="A108" s="50"/>
      <c r="B108" s="79"/>
      <c r="C108" s="16" t="s">
        <v>152</v>
      </c>
      <c r="D108" s="16" t="s">
        <v>886</v>
      </c>
      <c r="E108" s="16" t="s">
        <v>144</v>
      </c>
      <c r="F108" s="6"/>
      <c r="G108" s="749">
        <v>124499070.08</v>
      </c>
      <c r="H108" s="228">
        <v>115696144.64</v>
      </c>
      <c r="I108" s="714">
        <v>7.6086592750269872</v>
      </c>
    </row>
    <row r="109" spans="1:12" ht="18" customHeight="1" x14ac:dyDescent="0.2">
      <c r="A109" s="39"/>
      <c r="B109" s="175"/>
      <c r="C109" s="185" t="s">
        <v>153</v>
      </c>
      <c r="D109" s="185" t="s">
        <v>887</v>
      </c>
      <c r="E109" s="185"/>
      <c r="F109" s="344" t="s">
        <v>664</v>
      </c>
      <c r="G109" s="747">
        <v>1029962065.9299999</v>
      </c>
      <c r="H109" s="235">
        <v>1012151750.84</v>
      </c>
      <c r="I109" s="715">
        <v>1.7596486964745024</v>
      </c>
    </row>
    <row r="110" spans="1:12" ht="18" customHeight="1" x14ac:dyDescent="0.2">
      <c r="A110" s="29"/>
      <c r="C110" s="32"/>
      <c r="D110" s="32"/>
      <c r="E110" s="292" t="s">
        <v>774</v>
      </c>
      <c r="F110" s="60"/>
      <c r="G110" s="118">
        <v>258</v>
      </c>
      <c r="H110" s="529">
        <v>253</v>
      </c>
      <c r="I110" s="714"/>
    </row>
    <row r="111" spans="1:12" ht="19.149999999999999" customHeight="1" x14ac:dyDescent="0.2">
      <c r="A111" s="110" t="s">
        <v>1070</v>
      </c>
      <c r="B111" s="177"/>
      <c r="C111" s="176" t="s">
        <v>154</v>
      </c>
      <c r="D111" s="176" t="s">
        <v>888</v>
      </c>
      <c r="E111" s="176"/>
      <c r="F111" s="346" t="s">
        <v>663</v>
      </c>
      <c r="G111" s="754">
        <v>21130951.93</v>
      </c>
      <c r="H111" s="740">
        <v>21991700.690000001</v>
      </c>
      <c r="I111" s="715">
        <v>-3.9139708753466196</v>
      </c>
      <c r="K111" s="290"/>
    </row>
    <row r="112" spans="1:12" ht="33.75" customHeight="1" x14ac:dyDescent="0.2">
      <c r="A112" s="89" t="s">
        <v>460</v>
      </c>
      <c r="B112" s="176"/>
      <c r="C112" s="176" t="s">
        <v>155</v>
      </c>
      <c r="D112" s="176" t="s">
        <v>889</v>
      </c>
      <c r="E112" s="176"/>
      <c r="F112" s="344" t="s">
        <v>663</v>
      </c>
      <c r="G112" s="754">
        <v>64768007.890000001</v>
      </c>
      <c r="H112" s="235">
        <v>64476678.219999999</v>
      </c>
      <c r="I112" s="715">
        <v>0.45183728139027224</v>
      </c>
      <c r="K112" s="119"/>
    </row>
    <row r="113" spans="1:11" ht="18" customHeight="1" x14ac:dyDescent="0.2">
      <c r="A113" s="29" t="s">
        <v>10</v>
      </c>
      <c r="C113" s="9"/>
      <c r="D113" s="9"/>
      <c r="E113" s="9"/>
      <c r="F113" s="345"/>
      <c r="G113" s="118"/>
      <c r="H113" s="529"/>
      <c r="I113" s="714"/>
      <c r="K113" s="119"/>
    </row>
    <row r="114" spans="1:11" ht="12" customHeight="1" x14ac:dyDescent="0.2">
      <c r="A114" s="29" t="s">
        <v>7</v>
      </c>
      <c r="B114" s="71"/>
      <c r="C114" s="16" t="s">
        <v>156</v>
      </c>
      <c r="D114" s="16" t="s">
        <v>890</v>
      </c>
      <c r="E114" s="16" t="s">
        <v>145</v>
      </c>
      <c r="F114" s="57"/>
      <c r="G114" s="746">
        <v>1761699.5</v>
      </c>
      <c r="H114" s="228">
        <v>1772134</v>
      </c>
      <c r="I114" s="714">
        <v>-0.58880987555117159</v>
      </c>
      <c r="K114" s="119"/>
    </row>
    <row r="115" spans="1:11" ht="12" customHeight="1" x14ac:dyDescent="0.2">
      <c r="A115" s="29" t="s">
        <v>11</v>
      </c>
      <c r="C115" s="9"/>
      <c r="D115" s="9"/>
      <c r="E115" s="9"/>
      <c r="F115" s="345"/>
      <c r="G115" s="118"/>
      <c r="H115" s="245"/>
      <c r="I115" s="714"/>
    </row>
    <row r="116" spans="1:11" ht="12" customHeight="1" x14ac:dyDescent="0.2">
      <c r="A116" s="40" t="s">
        <v>12</v>
      </c>
      <c r="B116" s="5"/>
      <c r="C116" s="26" t="s">
        <v>452</v>
      </c>
      <c r="D116" s="26" t="s">
        <v>891</v>
      </c>
      <c r="E116" s="16" t="s">
        <v>298</v>
      </c>
      <c r="F116" s="57"/>
      <c r="G116" s="746">
        <v>547000</v>
      </c>
      <c r="H116" s="228">
        <v>520000</v>
      </c>
      <c r="I116" s="714">
        <v>5.1923076923076925</v>
      </c>
    </row>
    <row r="117" spans="1:11" ht="18" customHeight="1" x14ac:dyDescent="0.2">
      <c r="A117" s="29"/>
      <c r="B117" s="62"/>
      <c r="C117" s="26" t="s">
        <v>453</v>
      </c>
      <c r="D117" s="26" t="s">
        <v>892</v>
      </c>
      <c r="E117" s="16" t="s">
        <v>782</v>
      </c>
      <c r="F117" s="57"/>
      <c r="G117" s="764">
        <v>911911.92</v>
      </c>
      <c r="H117" s="228">
        <v>700012.12</v>
      </c>
      <c r="I117" s="714">
        <v>30.270875881406173</v>
      </c>
    </row>
    <row r="118" spans="1:11" ht="18" customHeight="1" x14ac:dyDescent="0.2">
      <c r="A118" s="39"/>
      <c r="B118" s="178"/>
      <c r="C118" s="185" t="s">
        <v>396</v>
      </c>
      <c r="D118" s="185" t="s">
        <v>893</v>
      </c>
      <c r="E118" s="185"/>
      <c r="F118" s="344" t="s">
        <v>664</v>
      </c>
      <c r="G118" s="751">
        <v>3220611.42</v>
      </c>
      <c r="H118" s="235">
        <v>2992146.12</v>
      </c>
      <c r="I118" s="715">
        <v>7.6354994320932361</v>
      </c>
    </row>
    <row r="119" spans="1:11" ht="18" customHeight="1" x14ac:dyDescent="0.2">
      <c r="A119" s="15" t="s">
        <v>13</v>
      </c>
      <c r="B119" s="23"/>
      <c r="C119" s="34" t="s">
        <v>158</v>
      </c>
      <c r="D119" s="34"/>
      <c r="E119" s="34"/>
      <c r="F119" s="111"/>
      <c r="G119" s="328"/>
      <c r="H119" s="529"/>
      <c r="I119" s="714"/>
    </row>
    <row r="120" spans="1:11" ht="21" customHeight="1" x14ac:dyDescent="0.2">
      <c r="A120" s="37" t="s">
        <v>580</v>
      </c>
      <c r="B120" s="71"/>
      <c r="C120" s="105" t="s">
        <v>686</v>
      </c>
      <c r="D120" s="138" t="s">
        <v>894</v>
      </c>
      <c r="E120" s="26" t="s">
        <v>437</v>
      </c>
      <c r="F120" s="57"/>
      <c r="G120" s="746">
        <v>608915.88</v>
      </c>
      <c r="H120" s="228">
        <v>643013.81000000006</v>
      </c>
      <c r="I120" s="714">
        <v>-5.3028301211757878</v>
      </c>
    </row>
    <row r="121" spans="1:11" ht="21.75" customHeight="1" x14ac:dyDescent="0.2">
      <c r="A121" s="29"/>
      <c r="B121" s="62"/>
      <c r="C121" s="16" t="s">
        <v>157</v>
      </c>
      <c r="D121" s="16" t="s">
        <v>895</v>
      </c>
      <c r="E121" s="16" t="s">
        <v>146</v>
      </c>
      <c r="F121" s="54"/>
      <c r="G121" s="749">
        <v>6395294.5999999996</v>
      </c>
      <c r="H121" s="228">
        <v>6851235.3300000001</v>
      </c>
      <c r="I121" s="714">
        <v>-6.6548689110639616</v>
      </c>
    </row>
    <row r="122" spans="1:11" ht="18" customHeight="1" x14ac:dyDescent="0.2">
      <c r="A122" s="29"/>
      <c r="B122" s="170"/>
      <c r="C122" s="185" t="s">
        <v>688</v>
      </c>
      <c r="D122" s="185" t="s">
        <v>896</v>
      </c>
      <c r="E122" s="185"/>
      <c r="F122" s="344" t="s">
        <v>664</v>
      </c>
      <c r="G122" s="747">
        <v>7004211.6799999997</v>
      </c>
      <c r="H122" s="235">
        <v>7494249.75</v>
      </c>
      <c r="I122" s="715">
        <v>-6.5388542729043735</v>
      </c>
    </row>
    <row r="123" spans="1:11" ht="18" customHeight="1" x14ac:dyDescent="0.2">
      <c r="A123" s="29"/>
      <c r="B123" s="23"/>
      <c r="C123" s="34" t="s">
        <v>148</v>
      </c>
      <c r="D123" s="34"/>
      <c r="E123" s="34"/>
      <c r="F123" s="111"/>
      <c r="G123" s="118"/>
      <c r="H123" s="529"/>
      <c r="I123" s="714"/>
    </row>
    <row r="124" spans="1:11" ht="22.9" customHeight="1" x14ac:dyDescent="0.2">
      <c r="A124" s="29"/>
      <c r="B124" s="71"/>
      <c r="C124" s="26" t="s">
        <v>687</v>
      </c>
      <c r="D124" s="105" t="s">
        <v>897</v>
      </c>
      <c r="E124" s="16" t="s">
        <v>148</v>
      </c>
      <c r="F124" s="57"/>
      <c r="G124" s="746">
        <v>24663928.27</v>
      </c>
      <c r="H124" s="228">
        <v>14263852.619999999</v>
      </c>
      <c r="I124" s="714">
        <v>72.912108159457418</v>
      </c>
    </row>
    <row r="125" spans="1:11" ht="18" customHeight="1" x14ac:dyDescent="0.2">
      <c r="A125" s="29"/>
      <c r="B125" s="71"/>
      <c r="C125" s="16" t="s">
        <v>258</v>
      </c>
      <c r="D125" s="81" t="s">
        <v>898</v>
      </c>
      <c r="E125" s="16" t="s">
        <v>147</v>
      </c>
      <c r="F125" s="57"/>
      <c r="G125" s="749">
        <v>31982437.43</v>
      </c>
      <c r="H125" s="228">
        <v>18835040.91</v>
      </c>
      <c r="I125" s="714">
        <v>69.80285619140713</v>
      </c>
    </row>
    <row r="126" spans="1:11" ht="18" customHeight="1" x14ac:dyDescent="0.2">
      <c r="A126" s="29"/>
      <c r="B126" s="4"/>
      <c r="C126" s="317" t="s">
        <v>455</v>
      </c>
      <c r="D126" s="317" t="s">
        <v>899</v>
      </c>
      <c r="E126" s="12"/>
      <c r="F126" s="332" t="s">
        <v>664</v>
      </c>
      <c r="G126" s="776">
        <v>56646365.490000002</v>
      </c>
      <c r="H126" s="738">
        <v>33098893.530000001</v>
      </c>
      <c r="I126" s="713">
        <v>71.142776838316863</v>
      </c>
    </row>
    <row r="127" spans="1:11" ht="18" customHeight="1" x14ac:dyDescent="0.2">
      <c r="A127" s="39"/>
      <c r="B127" s="170"/>
      <c r="C127" s="176" t="s">
        <v>343</v>
      </c>
      <c r="D127" s="176" t="s">
        <v>900</v>
      </c>
      <c r="E127" s="176"/>
      <c r="F127" s="346" t="s">
        <v>664</v>
      </c>
      <c r="G127" s="767">
        <v>63650577.170000002</v>
      </c>
      <c r="H127" s="235">
        <v>40593144.280000001</v>
      </c>
      <c r="I127" s="715">
        <v>56.80129809840885</v>
      </c>
    </row>
    <row r="128" spans="1:11" ht="33.75" x14ac:dyDescent="0.2">
      <c r="A128" s="681" t="s">
        <v>1090</v>
      </c>
      <c r="B128" s="27"/>
      <c r="C128" s="315" t="s">
        <v>491</v>
      </c>
      <c r="D128" s="682" t="s">
        <v>901</v>
      </c>
      <c r="E128" s="682" t="s">
        <v>1089</v>
      </c>
      <c r="F128" s="531" t="s">
        <v>665</v>
      </c>
      <c r="G128" s="777">
        <v>-8816334.4299999997</v>
      </c>
      <c r="H128" s="778">
        <v>-3103773.99</v>
      </c>
      <c r="I128" s="713">
        <v>184.05207526080207</v>
      </c>
    </row>
    <row r="129" spans="1:11" x14ac:dyDescent="0.2">
      <c r="A129" s="29"/>
      <c r="C129" s="32" t="s">
        <v>159</v>
      </c>
      <c r="D129" s="32"/>
      <c r="E129" s="32"/>
      <c r="F129" s="60"/>
      <c r="G129" s="118"/>
      <c r="H129" s="529"/>
      <c r="I129" s="714"/>
    </row>
    <row r="130" spans="1:11" x14ac:dyDescent="0.2">
      <c r="A130" s="29"/>
      <c r="B130" s="71"/>
      <c r="C130" s="26" t="s">
        <v>259</v>
      </c>
      <c r="D130" s="26" t="s">
        <v>902</v>
      </c>
      <c r="E130" s="16" t="s">
        <v>149</v>
      </c>
      <c r="F130" s="57"/>
      <c r="G130" s="746">
        <v>1575294.67</v>
      </c>
      <c r="H130" s="228">
        <v>1737152.24</v>
      </c>
      <c r="I130" s="714">
        <v>-9.3174084730766058</v>
      </c>
    </row>
    <row r="131" spans="1:11" ht="18" customHeight="1" x14ac:dyDescent="0.2">
      <c r="A131" s="29"/>
      <c r="B131" s="62"/>
      <c r="C131" s="26" t="s">
        <v>514</v>
      </c>
      <c r="D131" s="26" t="s">
        <v>903</v>
      </c>
      <c r="E131" s="26" t="s">
        <v>564</v>
      </c>
      <c r="F131" s="57"/>
      <c r="G131" s="749">
        <v>310921.58</v>
      </c>
      <c r="H131" s="228">
        <v>460012.91</v>
      </c>
      <c r="I131" s="714">
        <v>-32.410249094965607</v>
      </c>
    </row>
    <row r="132" spans="1:11" ht="18" customHeight="1" x14ac:dyDescent="0.2">
      <c r="A132" s="29"/>
      <c r="B132" s="172"/>
      <c r="C132" s="191" t="s">
        <v>344</v>
      </c>
      <c r="D132" s="191" t="s">
        <v>904</v>
      </c>
      <c r="E132" s="191"/>
      <c r="F132" s="348" t="s">
        <v>663</v>
      </c>
      <c r="G132" s="747">
        <v>1886216.25</v>
      </c>
      <c r="H132" s="248">
        <v>2197165.15</v>
      </c>
      <c r="I132" s="715">
        <v>-14.152277083040385</v>
      </c>
    </row>
    <row r="133" spans="1:11" x14ac:dyDescent="0.2">
      <c r="A133" s="29"/>
      <c r="C133" s="32" t="s">
        <v>150</v>
      </c>
      <c r="D133" s="32"/>
      <c r="E133" s="32"/>
      <c r="F133" s="60"/>
      <c r="G133" s="118"/>
      <c r="H133" s="245"/>
      <c r="I133" s="714"/>
    </row>
    <row r="134" spans="1:11" ht="18" customHeight="1" x14ac:dyDescent="0.2">
      <c r="A134" s="29"/>
      <c r="B134" s="62"/>
      <c r="C134" s="97" t="s">
        <v>260</v>
      </c>
      <c r="D134" s="97" t="s">
        <v>905</v>
      </c>
      <c r="E134" s="97" t="s">
        <v>261</v>
      </c>
      <c r="F134" s="54"/>
      <c r="G134" s="749">
        <v>19000.88</v>
      </c>
      <c r="H134" s="232">
        <v>46830.84</v>
      </c>
      <c r="I134" s="714">
        <v>-59.426565912548227</v>
      </c>
      <c r="K134" s="44"/>
    </row>
    <row r="135" spans="1:11" ht="22.15" customHeight="1" x14ac:dyDescent="0.2">
      <c r="A135" s="29"/>
      <c r="B135" s="62"/>
      <c r="C135" s="10" t="s">
        <v>515</v>
      </c>
      <c r="D135" s="105" t="s">
        <v>906</v>
      </c>
      <c r="E135" s="26" t="s">
        <v>150</v>
      </c>
      <c r="F135" s="57"/>
      <c r="G135" s="746">
        <v>11402962.880000001</v>
      </c>
      <c r="H135" s="228">
        <v>7665948.9199999999</v>
      </c>
      <c r="I135" s="714">
        <v>48.748224114177908</v>
      </c>
    </row>
    <row r="136" spans="1:11" ht="18" customHeight="1" x14ac:dyDescent="0.2">
      <c r="A136" s="29"/>
      <c r="B136" s="170"/>
      <c r="C136" s="185" t="s">
        <v>345</v>
      </c>
      <c r="D136" s="185" t="s">
        <v>907</v>
      </c>
      <c r="E136" s="185"/>
      <c r="F136" s="344" t="s">
        <v>663</v>
      </c>
      <c r="G136" s="747">
        <v>11448932.34</v>
      </c>
      <c r="H136" s="248">
        <v>7712779.7599999998</v>
      </c>
      <c r="I136" s="715">
        <v>48.44106400362196</v>
      </c>
    </row>
    <row r="137" spans="1:11" ht="21" customHeight="1" x14ac:dyDescent="0.2">
      <c r="A137" s="39"/>
      <c r="B137" s="179"/>
      <c r="C137" s="349" t="s">
        <v>346</v>
      </c>
      <c r="D137" s="349" t="s">
        <v>908</v>
      </c>
      <c r="E137" s="185"/>
      <c r="F137" s="344" t="s">
        <v>663</v>
      </c>
      <c r="G137" s="754">
        <v>13326156.09</v>
      </c>
      <c r="H137" s="235">
        <v>9909944.9100000001</v>
      </c>
      <c r="I137" s="715">
        <v>34.472554701618414</v>
      </c>
      <c r="K137" s="120"/>
    </row>
    <row r="138" spans="1:11" ht="18" customHeight="1" x14ac:dyDescent="0.2">
      <c r="A138" s="12"/>
      <c r="C138" s="32" t="s">
        <v>770</v>
      </c>
      <c r="D138" s="32"/>
      <c r="E138" s="655" t="s">
        <v>1079</v>
      </c>
      <c r="F138" s="334"/>
      <c r="G138" s="339">
        <f>G127+G128-G137</f>
        <v>41508086.650000006</v>
      </c>
      <c r="H138" s="656">
        <v>27579425.379999999</v>
      </c>
      <c r="I138" s="714">
        <v>50.503812454703166</v>
      </c>
      <c r="J138" s="135"/>
    </row>
    <row r="139" spans="1:11" ht="18" customHeight="1" x14ac:dyDescent="0.2">
      <c r="A139" s="350" t="s">
        <v>14</v>
      </c>
      <c r="B139" s="176"/>
      <c r="C139" s="176" t="s">
        <v>15</v>
      </c>
      <c r="D139" s="176"/>
      <c r="E139" s="176"/>
      <c r="F139" s="346" t="s">
        <v>665</v>
      </c>
      <c r="G139" s="751">
        <v>133826567.59</v>
      </c>
      <c r="H139" s="740">
        <v>98060254.109999999</v>
      </c>
      <c r="I139" s="715">
        <v>36.473812764016309</v>
      </c>
      <c r="K139" s="120"/>
    </row>
    <row r="140" spans="1:11" ht="16.899999999999999" customHeight="1" x14ac:dyDescent="0.2">
      <c r="A140" s="317"/>
      <c r="B140" s="317"/>
      <c r="C140" s="318"/>
      <c r="D140" s="318"/>
      <c r="E140" s="528" t="s">
        <v>718</v>
      </c>
      <c r="F140" s="334"/>
      <c r="G140" s="351">
        <v>33</v>
      </c>
      <c r="H140" s="530">
        <v>24</v>
      </c>
      <c r="I140" s="714"/>
    </row>
    <row r="141" spans="1:11" ht="13.15" customHeight="1" x14ac:dyDescent="0.2">
      <c r="A141" s="15" t="s">
        <v>16</v>
      </c>
      <c r="B141" s="33"/>
      <c r="C141" s="30"/>
      <c r="D141" s="30"/>
      <c r="E141" s="30"/>
      <c r="F141" s="35"/>
      <c r="G141" s="333"/>
      <c r="H141" s="757"/>
      <c r="I141" s="719"/>
    </row>
    <row r="142" spans="1:11" x14ac:dyDescent="0.2">
      <c r="A142" s="56" t="s">
        <v>299</v>
      </c>
      <c r="B142" s="20"/>
      <c r="C142" s="32" t="s">
        <v>637</v>
      </c>
      <c r="D142" s="32" t="s">
        <v>1091</v>
      </c>
      <c r="E142" s="32"/>
      <c r="F142" s="112"/>
      <c r="G142" s="118"/>
      <c r="H142" s="245"/>
      <c r="I142" s="714"/>
    </row>
    <row r="143" spans="1:11" ht="14.45" customHeight="1" x14ac:dyDescent="0.2">
      <c r="A143" s="37" t="s">
        <v>262</v>
      </c>
      <c r="B143" s="71"/>
      <c r="C143" s="16" t="s">
        <v>185</v>
      </c>
      <c r="D143" s="16" t="s">
        <v>909</v>
      </c>
      <c r="E143" s="16" t="s">
        <v>347</v>
      </c>
      <c r="F143" s="6"/>
      <c r="G143" s="746">
        <v>2438650.9500000002</v>
      </c>
      <c r="H143" s="228">
        <v>2196567.27</v>
      </c>
      <c r="I143" s="714">
        <v>11.021000053415172</v>
      </c>
    </row>
    <row r="144" spans="1:11" ht="18" customHeight="1" x14ac:dyDescent="0.2">
      <c r="A144" s="29"/>
      <c r="B144" s="62"/>
      <c r="C144" s="16" t="s">
        <v>186</v>
      </c>
      <c r="D144" s="16" t="s">
        <v>910</v>
      </c>
      <c r="E144" s="16" t="s">
        <v>160</v>
      </c>
      <c r="F144" s="6"/>
      <c r="G144" s="749">
        <v>1558642.8</v>
      </c>
      <c r="H144" s="228">
        <v>2333157.91</v>
      </c>
      <c r="I144" s="714">
        <v>-33.196000437021425</v>
      </c>
    </row>
    <row r="145" spans="1:11" ht="18" customHeight="1" x14ac:dyDescent="0.2">
      <c r="A145" s="29"/>
      <c r="B145" s="71"/>
      <c r="C145" s="16" t="s">
        <v>372</v>
      </c>
      <c r="D145" s="16" t="s">
        <v>911</v>
      </c>
      <c r="E145" s="16" t="s">
        <v>348</v>
      </c>
      <c r="F145" s="6"/>
      <c r="G145" s="749">
        <v>5175275.54</v>
      </c>
      <c r="H145" s="228">
        <v>9790947.0999999996</v>
      </c>
      <c r="I145" s="714">
        <v>-47.142237751442856</v>
      </c>
    </row>
    <row r="146" spans="1:11" ht="18" customHeight="1" x14ac:dyDescent="0.2">
      <c r="A146" s="29"/>
      <c r="B146" s="62"/>
      <c r="C146" s="16" t="s">
        <v>373</v>
      </c>
      <c r="D146" s="16" t="s">
        <v>912</v>
      </c>
      <c r="E146" s="16" t="s">
        <v>161</v>
      </c>
      <c r="F146" s="6"/>
      <c r="G146" s="749">
        <v>56874910.359999999</v>
      </c>
      <c r="H146" s="228">
        <v>55125664.729999997</v>
      </c>
      <c r="I146" s="714">
        <v>3.1731964386599838</v>
      </c>
    </row>
    <row r="147" spans="1:11" ht="18" customHeight="1" x14ac:dyDescent="0.2">
      <c r="A147" s="29"/>
      <c r="B147" s="62"/>
      <c r="C147" s="16" t="s">
        <v>374</v>
      </c>
      <c r="D147" s="16" t="s">
        <v>913</v>
      </c>
      <c r="E147" s="16" t="s">
        <v>162</v>
      </c>
      <c r="F147" s="6"/>
      <c r="G147" s="749">
        <v>13034683.23</v>
      </c>
      <c r="H147" s="228">
        <v>8817330.1699999999</v>
      </c>
      <c r="I147" s="714">
        <v>47.83027264136124</v>
      </c>
    </row>
    <row r="148" spans="1:11" ht="18" customHeight="1" x14ac:dyDescent="0.2">
      <c r="A148" s="29"/>
      <c r="B148" s="62"/>
      <c r="C148" s="16" t="s">
        <v>375</v>
      </c>
      <c r="D148" s="16" t="s">
        <v>914</v>
      </c>
      <c r="E148" s="16" t="s">
        <v>163</v>
      </c>
      <c r="F148" s="6"/>
      <c r="G148" s="749">
        <v>6393188.1100000003</v>
      </c>
      <c r="H148" s="228">
        <v>6118788.5899999999</v>
      </c>
      <c r="I148" s="714">
        <v>4.4845399700269839</v>
      </c>
    </row>
    <row r="149" spans="1:11" ht="18" customHeight="1" x14ac:dyDescent="0.2">
      <c r="A149" s="29"/>
      <c r="B149" s="62"/>
      <c r="C149" s="16" t="s">
        <v>376</v>
      </c>
      <c r="D149" s="16" t="s">
        <v>915</v>
      </c>
      <c r="E149" s="16" t="s">
        <v>181</v>
      </c>
      <c r="F149" s="6"/>
      <c r="G149" s="749">
        <v>64328.3</v>
      </c>
      <c r="H149" s="228">
        <v>60954.29</v>
      </c>
      <c r="I149" s="714">
        <v>5.5353117885550009</v>
      </c>
    </row>
    <row r="150" spans="1:11" ht="18" customHeight="1" x14ac:dyDescent="0.2">
      <c r="A150" s="29"/>
      <c r="B150" s="168"/>
      <c r="C150" s="185" t="s">
        <v>638</v>
      </c>
      <c r="D150" s="185" t="s">
        <v>916</v>
      </c>
      <c r="E150" s="185"/>
      <c r="F150" s="344" t="s">
        <v>663</v>
      </c>
      <c r="G150" s="747">
        <v>85539679.290000007</v>
      </c>
      <c r="H150" s="235">
        <v>84443412.060000002</v>
      </c>
      <c r="I150" s="715">
        <v>1.2982270650326966</v>
      </c>
    </row>
    <row r="151" spans="1:11" x14ac:dyDescent="0.2">
      <c r="A151" s="29"/>
      <c r="C151" s="32" t="s">
        <v>639</v>
      </c>
      <c r="D151" s="32"/>
      <c r="E151" s="32"/>
      <c r="F151" s="60"/>
      <c r="G151" s="118"/>
      <c r="H151" s="529"/>
      <c r="I151" s="714"/>
    </row>
    <row r="152" spans="1:11" ht="18" customHeight="1" x14ac:dyDescent="0.2">
      <c r="A152" s="29"/>
      <c r="B152" s="71"/>
      <c r="C152" s="16" t="s">
        <v>640</v>
      </c>
      <c r="D152" s="16" t="s">
        <v>917</v>
      </c>
      <c r="E152" s="16" t="s">
        <v>565</v>
      </c>
      <c r="F152" s="57"/>
      <c r="G152" s="746">
        <v>20877.79</v>
      </c>
      <c r="H152" s="228">
        <v>0</v>
      </c>
      <c r="I152" s="714">
        <v>0</v>
      </c>
    </row>
    <row r="153" spans="1:11" ht="18" customHeight="1" x14ac:dyDescent="0.2">
      <c r="A153" s="29"/>
      <c r="B153" s="62"/>
      <c r="C153" s="16" t="s">
        <v>641</v>
      </c>
      <c r="D153" s="16" t="s">
        <v>918</v>
      </c>
      <c r="E153" s="16" t="s">
        <v>182</v>
      </c>
      <c r="F153" s="57"/>
      <c r="G153" s="749">
        <v>317838.84999999998</v>
      </c>
      <c r="H153" s="228">
        <v>472002.32</v>
      </c>
      <c r="I153" s="714">
        <v>-32.661591578617674</v>
      </c>
      <c r="K153" s="276"/>
    </row>
    <row r="154" spans="1:11" ht="18" customHeight="1" x14ac:dyDescent="0.2">
      <c r="A154" s="29"/>
      <c r="B154" s="74"/>
      <c r="C154" s="317" t="s">
        <v>783</v>
      </c>
      <c r="D154" s="317" t="s">
        <v>920</v>
      </c>
      <c r="E154" s="317"/>
      <c r="F154" s="332" t="s">
        <v>663</v>
      </c>
      <c r="G154" s="779">
        <v>338716.64</v>
      </c>
      <c r="H154" s="778">
        <v>472002.32</v>
      </c>
      <c r="I154" s="713">
        <v>-28.238352726740835</v>
      </c>
    </row>
    <row r="155" spans="1:11" ht="18" customHeight="1" x14ac:dyDescent="0.2">
      <c r="A155" s="29"/>
      <c r="B155" s="178"/>
      <c r="C155" s="185" t="s">
        <v>642</v>
      </c>
      <c r="D155" s="185" t="s">
        <v>919</v>
      </c>
      <c r="E155" s="185"/>
      <c r="F155" s="344" t="s">
        <v>663</v>
      </c>
      <c r="G155" s="754">
        <v>85878395.930000007</v>
      </c>
      <c r="H155" s="235">
        <v>84915414.379999995</v>
      </c>
      <c r="I155" s="715">
        <v>1.1340479900276168</v>
      </c>
    </row>
    <row r="156" spans="1:11" ht="18" customHeight="1" x14ac:dyDescent="0.2">
      <c r="A156" s="29"/>
      <c r="B156" s="12"/>
      <c r="C156" s="318" t="s">
        <v>349</v>
      </c>
      <c r="D156" s="318" t="s">
        <v>921</v>
      </c>
      <c r="E156" s="317"/>
      <c r="F156" s="332" t="s">
        <v>665</v>
      </c>
      <c r="G156" s="780">
        <v>-683502.49</v>
      </c>
      <c r="H156" s="778">
        <v>84064.13</v>
      </c>
      <c r="I156" s="713">
        <v>-913.07269818887085</v>
      </c>
    </row>
    <row r="157" spans="1:11" ht="16.149999999999999" customHeight="1" x14ac:dyDescent="0.2">
      <c r="A157" s="15" t="s">
        <v>17</v>
      </c>
      <c r="B157" s="33"/>
      <c r="C157" s="30" t="s">
        <v>682</v>
      </c>
      <c r="D157" s="30"/>
      <c r="E157" s="33"/>
      <c r="F157" s="59"/>
      <c r="G157" s="701"/>
      <c r="H157" s="328"/>
      <c r="I157" s="714"/>
    </row>
    <row r="158" spans="1:11" ht="12" customHeight="1" x14ac:dyDescent="0.2">
      <c r="A158" s="50" t="s">
        <v>413</v>
      </c>
      <c r="B158" s="5"/>
      <c r="C158" s="16" t="s">
        <v>263</v>
      </c>
      <c r="D158" s="16" t="s">
        <v>922</v>
      </c>
      <c r="E158" s="16" t="s">
        <v>566</v>
      </c>
      <c r="F158" s="57"/>
      <c r="G158" s="781">
        <v>6400821.1200000001</v>
      </c>
      <c r="H158" s="230">
        <v>11246838.1</v>
      </c>
      <c r="I158" s="714">
        <v>-43.087816654887206</v>
      </c>
    </row>
    <row r="159" spans="1:11" ht="21" customHeight="1" x14ac:dyDescent="0.2">
      <c r="A159" s="29"/>
      <c r="C159" s="20" t="s">
        <v>264</v>
      </c>
      <c r="D159" s="20" t="s">
        <v>924</v>
      </c>
      <c r="E159" s="490" t="s">
        <v>714</v>
      </c>
      <c r="F159" s="58"/>
      <c r="G159" s="781">
        <v>142285.6</v>
      </c>
      <c r="H159" s="118">
        <v>544088.24</v>
      </c>
      <c r="I159" s="714">
        <v>-73.848800701886148</v>
      </c>
      <c r="J159" s="135"/>
    </row>
    <row r="160" spans="1:11" ht="19.899999999999999" customHeight="1" x14ac:dyDescent="0.2">
      <c r="A160" s="29"/>
      <c r="B160" s="71"/>
      <c r="C160" s="281" t="s">
        <v>772</v>
      </c>
      <c r="D160" s="281" t="s">
        <v>923</v>
      </c>
      <c r="E160" s="20" t="s">
        <v>183</v>
      </c>
      <c r="F160" s="57"/>
      <c r="G160" s="781">
        <v>2167319.41</v>
      </c>
      <c r="H160" s="230">
        <v>3782661.49</v>
      </c>
      <c r="I160" s="714">
        <v>-42.703849770072871</v>
      </c>
      <c r="J160" s="135"/>
      <c r="K160" s="120"/>
    </row>
    <row r="161" spans="1:11" ht="18" customHeight="1" x14ac:dyDescent="0.2">
      <c r="A161" s="29"/>
      <c r="B161" s="178"/>
      <c r="C161" s="191" t="s">
        <v>265</v>
      </c>
      <c r="D161" s="191" t="s">
        <v>925</v>
      </c>
      <c r="E161" s="191"/>
      <c r="F161" s="344" t="s">
        <v>664</v>
      </c>
      <c r="G161" s="782">
        <v>8710426.1300000008</v>
      </c>
      <c r="H161" s="250">
        <v>15573587.529999999</v>
      </c>
      <c r="I161" s="715">
        <v>-44.069238297079764</v>
      </c>
    </row>
    <row r="162" spans="1:11" x14ac:dyDescent="0.2">
      <c r="A162" s="29"/>
      <c r="C162" s="83" t="s">
        <v>662</v>
      </c>
      <c r="D162" s="83"/>
      <c r="E162" s="9"/>
      <c r="F162" s="58"/>
      <c r="G162" s="231"/>
      <c r="H162" s="118"/>
      <c r="I162" s="714"/>
    </row>
    <row r="163" spans="1:11" x14ac:dyDescent="0.2">
      <c r="A163" s="29"/>
      <c r="B163" s="71"/>
      <c r="C163" s="16" t="s">
        <v>643</v>
      </c>
      <c r="D163" s="16" t="s">
        <v>926</v>
      </c>
      <c r="E163" s="16" t="s">
        <v>565</v>
      </c>
      <c r="F163" s="57"/>
      <c r="G163" s="781">
        <v>599825.68999999994</v>
      </c>
      <c r="H163" s="230">
        <v>262259.46000000002</v>
      </c>
      <c r="I163" s="714">
        <v>128.71460575721457</v>
      </c>
    </row>
    <row r="164" spans="1:11" ht="21.6" customHeight="1" x14ac:dyDescent="0.2">
      <c r="A164" s="29"/>
      <c r="C164" s="20" t="s">
        <v>644</v>
      </c>
      <c r="D164" s="81" t="s">
        <v>927</v>
      </c>
      <c r="E164" s="658" t="s">
        <v>714</v>
      </c>
      <c r="F164" s="54"/>
      <c r="G164" s="781">
        <v>11827.74</v>
      </c>
      <c r="H164" s="234">
        <v>10306.959999999999</v>
      </c>
      <c r="I164" s="714">
        <v>14.754884078331543</v>
      </c>
      <c r="K164" s="276"/>
    </row>
    <row r="165" spans="1:11" ht="20.45" customHeight="1" x14ac:dyDescent="0.2">
      <c r="A165" s="29"/>
      <c r="B165" s="71"/>
      <c r="C165" s="109" t="s">
        <v>773</v>
      </c>
      <c r="D165" s="109" t="s">
        <v>928</v>
      </c>
      <c r="E165" s="16" t="s">
        <v>184</v>
      </c>
      <c r="F165" s="57"/>
      <c r="G165" s="781">
        <v>415526.29</v>
      </c>
      <c r="H165" s="230">
        <v>278512.33</v>
      </c>
      <c r="I165" s="714">
        <v>49.194935103950321</v>
      </c>
    </row>
    <row r="166" spans="1:11" ht="18" customHeight="1" x14ac:dyDescent="0.2">
      <c r="A166" s="39"/>
      <c r="B166" s="12"/>
      <c r="C166" s="185" t="s">
        <v>350</v>
      </c>
      <c r="D166" s="317" t="s">
        <v>929</v>
      </c>
      <c r="E166" s="185"/>
      <c r="F166" s="344" t="s">
        <v>663</v>
      </c>
      <c r="G166" s="782">
        <v>1027179.72</v>
      </c>
      <c r="H166" s="237">
        <v>551078.75</v>
      </c>
      <c r="I166" s="715">
        <v>86.394361967323178</v>
      </c>
    </row>
    <row r="167" spans="1:11" x14ac:dyDescent="0.2">
      <c r="A167" s="23" t="s">
        <v>465</v>
      </c>
      <c r="B167" s="23"/>
      <c r="C167" s="33"/>
      <c r="D167" s="33"/>
      <c r="E167" s="33"/>
      <c r="F167" s="352"/>
      <c r="G167" s="353"/>
      <c r="H167" s="529"/>
      <c r="I167" s="714"/>
    </row>
    <row r="168" spans="1:11" x14ac:dyDescent="0.2">
      <c r="A168" s="17" t="s">
        <v>466</v>
      </c>
      <c r="B168" s="71"/>
      <c r="C168" s="354" t="s">
        <v>573</v>
      </c>
      <c r="D168" s="16" t="s">
        <v>930</v>
      </c>
      <c r="E168" s="355" t="s">
        <v>574</v>
      </c>
      <c r="F168" s="356"/>
      <c r="G168" s="783">
        <v>54396685.609999999</v>
      </c>
      <c r="H168" s="784">
        <v>48682740</v>
      </c>
      <c r="I168" s="725">
        <v>11.737107668960292</v>
      </c>
    </row>
    <row r="169" spans="1:11" x14ac:dyDescent="0.2">
      <c r="A169" s="17" t="s">
        <v>467</v>
      </c>
      <c r="B169" s="62"/>
      <c r="C169" s="354" t="s">
        <v>575</v>
      </c>
      <c r="D169" s="16" t="s">
        <v>931</v>
      </c>
      <c r="E169" s="355" t="s">
        <v>576</v>
      </c>
      <c r="F169" s="357"/>
      <c r="G169" s="785">
        <v>40149758.490000002</v>
      </c>
      <c r="H169" s="784">
        <v>40878612.409999996</v>
      </c>
      <c r="I169" s="725">
        <v>-1.7829712826106034</v>
      </c>
    </row>
    <row r="170" spans="1:11" x14ac:dyDescent="0.2">
      <c r="A170" s="39"/>
      <c r="B170" s="74"/>
      <c r="C170" s="358" t="s">
        <v>577</v>
      </c>
      <c r="D170" s="488" t="s">
        <v>932</v>
      </c>
      <c r="E170" s="359" t="s">
        <v>578</v>
      </c>
      <c r="F170" s="360" t="s">
        <v>665</v>
      </c>
      <c r="G170" s="786">
        <v>-14246927.119999999</v>
      </c>
      <c r="H170" s="787">
        <v>-7804127.5899999999</v>
      </c>
      <c r="I170" s="726">
        <v>82.556306976011385</v>
      </c>
    </row>
    <row r="171" spans="1:11" x14ac:dyDescent="0.2">
      <c r="A171" s="12"/>
      <c r="C171" s="83"/>
      <c r="D171" s="83"/>
      <c r="E171" s="32"/>
      <c r="F171" s="334"/>
      <c r="G171" s="118"/>
      <c r="H171" s="118"/>
      <c r="I171" s="714"/>
    </row>
    <row r="172" spans="1:11" ht="18" customHeight="1" x14ac:dyDescent="0.2">
      <c r="A172" s="179" t="s">
        <v>18</v>
      </c>
      <c r="B172" s="177"/>
      <c r="C172" s="183"/>
      <c r="D172" s="183"/>
      <c r="E172" s="183"/>
      <c r="F172" s="346" t="s">
        <v>665</v>
      </c>
      <c r="G172" s="754">
        <v>54947915.299999997</v>
      </c>
      <c r="H172" s="768">
        <v>28251411.699999999</v>
      </c>
      <c r="I172" s="720">
        <v>94.496175566334614</v>
      </c>
      <c r="K172" s="120"/>
    </row>
    <row r="173" spans="1:11" ht="14.45" customHeight="1" x14ac:dyDescent="0.2">
      <c r="A173" s="30"/>
      <c r="B173" s="30"/>
      <c r="C173" s="33"/>
      <c r="D173" s="33"/>
      <c r="E173" s="657" t="s">
        <v>719</v>
      </c>
      <c r="F173" s="347"/>
      <c r="G173" s="788">
        <v>14</v>
      </c>
      <c r="H173" s="735">
        <v>7</v>
      </c>
      <c r="I173" s="716"/>
    </row>
    <row r="174" spans="1:11" ht="15" customHeight="1" x14ac:dyDescent="0.2">
      <c r="A174" s="361" t="s">
        <v>570</v>
      </c>
      <c r="B174" s="362"/>
      <c r="C174" s="43"/>
      <c r="D174" s="43"/>
      <c r="E174" s="43"/>
      <c r="F174" s="364"/>
      <c r="G174" s="659">
        <v>1219310399.49</v>
      </c>
      <c r="H174" s="789">
        <v>1194787528.6199999</v>
      </c>
      <c r="I174" s="713">
        <v>2.0524880183780008</v>
      </c>
    </row>
    <row r="175" spans="1:11" ht="15" customHeight="1" x14ac:dyDescent="0.2">
      <c r="A175" s="365" t="s">
        <v>571</v>
      </c>
      <c r="B175" s="116"/>
      <c r="C175" s="10"/>
      <c r="D175" s="10"/>
      <c r="E175" s="10"/>
      <c r="F175" s="366"/>
      <c r="G175" s="241">
        <v>1141376390.8800001</v>
      </c>
      <c r="H175" s="790">
        <v>1134767527.74</v>
      </c>
      <c r="I175" s="713">
        <v>0.58239797830330042</v>
      </c>
    </row>
    <row r="176" spans="1:11" ht="14.45" customHeight="1" x14ac:dyDescent="0.2">
      <c r="A176" s="15" t="s">
        <v>581</v>
      </c>
      <c r="B176" s="33"/>
      <c r="C176" s="30" t="s">
        <v>689</v>
      </c>
      <c r="D176" s="30"/>
      <c r="E176" s="30"/>
      <c r="F176" s="33"/>
      <c r="G176" s="791">
        <v>2007950.34</v>
      </c>
      <c r="H176" s="792">
        <v>3264966.07</v>
      </c>
      <c r="I176" s="723">
        <v>-38.500116174254757</v>
      </c>
    </row>
    <row r="177" spans="1:11" x14ac:dyDescent="0.2">
      <c r="A177" s="29" t="s">
        <v>567</v>
      </c>
      <c r="C177" s="9"/>
      <c r="D177" s="9"/>
      <c r="E177" s="9"/>
      <c r="F177" s="9"/>
      <c r="G177" s="660"/>
      <c r="H177" s="793"/>
      <c r="I177" s="713"/>
    </row>
    <row r="178" spans="1:11" x14ac:dyDescent="0.2">
      <c r="A178" s="37" t="s">
        <v>516</v>
      </c>
      <c r="B178" s="71"/>
      <c r="C178" s="16" t="s">
        <v>651</v>
      </c>
      <c r="D178" s="16" t="s">
        <v>933</v>
      </c>
      <c r="E178" s="16" t="s">
        <v>645</v>
      </c>
      <c r="F178" s="367" t="s">
        <v>663</v>
      </c>
      <c r="G178" s="794">
        <v>589087.75</v>
      </c>
      <c r="H178" s="228">
        <v>1540450.12</v>
      </c>
      <c r="I178" s="714">
        <v>-61.758726079361793</v>
      </c>
    </row>
    <row r="179" spans="1:11" x14ac:dyDescent="0.2">
      <c r="A179" s="29" t="s">
        <v>377</v>
      </c>
      <c r="B179" s="82"/>
      <c r="C179" s="41"/>
      <c r="D179" s="16" t="s">
        <v>934</v>
      </c>
      <c r="E179" s="16" t="s">
        <v>646</v>
      </c>
      <c r="F179" s="367" t="s">
        <v>664</v>
      </c>
      <c r="G179" s="794">
        <v>5167479.9400000004</v>
      </c>
      <c r="H179" s="228">
        <v>5416494.2999999998</v>
      </c>
      <c r="I179" s="714">
        <v>-4.5973344788713133</v>
      </c>
    </row>
    <row r="180" spans="1:11" x14ac:dyDescent="0.2">
      <c r="A180" s="29"/>
      <c r="B180" s="3"/>
      <c r="C180" s="20"/>
      <c r="D180" s="20"/>
      <c r="E180" s="20"/>
      <c r="F180" s="368"/>
      <c r="G180" s="660"/>
      <c r="H180" s="793"/>
      <c r="I180" s="713"/>
    </row>
    <row r="181" spans="1:11" x14ac:dyDescent="0.2">
      <c r="A181" s="37"/>
      <c r="B181" s="71"/>
      <c r="C181" s="16" t="s">
        <v>652</v>
      </c>
      <c r="D181" s="16" t="s">
        <v>935</v>
      </c>
      <c r="E181" s="16" t="s">
        <v>647</v>
      </c>
      <c r="F181" s="367" t="s">
        <v>663</v>
      </c>
      <c r="G181" s="794">
        <v>2494224.86</v>
      </c>
      <c r="H181" s="228">
        <v>1873586.63</v>
      </c>
      <c r="I181" s="714">
        <v>33.125675645966794</v>
      </c>
      <c r="K181" s="120"/>
    </row>
    <row r="182" spans="1:11" x14ac:dyDescent="0.2">
      <c r="A182" s="29"/>
      <c r="B182" s="62"/>
      <c r="C182" s="16" t="s">
        <v>653</v>
      </c>
      <c r="D182" s="16" t="s">
        <v>936</v>
      </c>
      <c r="E182" s="16" t="s">
        <v>648</v>
      </c>
      <c r="F182" s="367" t="s">
        <v>664</v>
      </c>
      <c r="G182" s="781">
        <v>699288.01</v>
      </c>
      <c r="H182" s="232">
        <v>2533226.27</v>
      </c>
      <c r="I182" s="714">
        <v>-72.395359298085921</v>
      </c>
      <c r="K182" s="120"/>
    </row>
    <row r="183" spans="1:11" x14ac:dyDescent="0.2">
      <c r="A183" s="29"/>
      <c r="B183" s="82"/>
      <c r="C183" s="20"/>
      <c r="D183" s="20"/>
      <c r="E183" s="20"/>
      <c r="F183" s="368"/>
      <c r="G183" s="660"/>
      <c r="H183" s="793"/>
      <c r="I183" s="713"/>
      <c r="K183" s="120"/>
    </row>
    <row r="184" spans="1:11" x14ac:dyDescent="0.2">
      <c r="A184" s="91"/>
      <c r="B184" s="71"/>
      <c r="C184" s="16" t="s">
        <v>654</v>
      </c>
      <c r="D184" s="16" t="s">
        <v>937</v>
      </c>
      <c r="E184" s="16" t="s">
        <v>649</v>
      </c>
      <c r="F184" s="367" t="s">
        <v>663</v>
      </c>
      <c r="G184" s="794">
        <v>2165757.4500000002</v>
      </c>
      <c r="H184" s="228">
        <v>1598336.91</v>
      </c>
      <c r="I184" s="714">
        <v>35.500684270627289</v>
      </c>
      <c r="K184" s="120"/>
    </row>
    <row r="185" spans="1:11" x14ac:dyDescent="0.2">
      <c r="A185" s="113"/>
      <c r="B185" s="4"/>
      <c r="C185" s="88" t="s">
        <v>655</v>
      </c>
      <c r="D185" s="88" t="s">
        <v>938</v>
      </c>
      <c r="E185" s="88" t="s">
        <v>650</v>
      </c>
      <c r="F185" s="334" t="s">
        <v>664</v>
      </c>
      <c r="G185" s="795">
        <v>1390252.45</v>
      </c>
      <c r="H185" s="656">
        <v>327619.15999999997</v>
      </c>
      <c r="I185" s="714">
        <v>324.35016621128023</v>
      </c>
    </row>
    <row r="186" spans="1:11" x14ac:dyDescent="0.2">
      <c r="H186" s="245"/>
      <c r="I186" s="714"/>
    </row>
    <row r="187" spans="1:11" ht="22.5" customHeight="1" x14ac:dyDescent="0.2">
      <c r="A187" s="337" t="s">
        <v>351</v>
      </c>
      <c r="B187" s="350"/>
      <c r="C187" s="184"/>
      <c r="D187" s="183"/>
      <c r="E187" s="183"/>
      <c r="F187" s="346" t="s">
        <v>665</v>
      </c>
      <c r="G187" s="754">
        <v>56955865.380000003</v>
      </c>
      <c r="H187" s="768">
        <v>31516379.77</v>
      </c>
      <c r="I187" s="720">
        <v>80.718298851746582</v>
      </c>
    </row>
    <row r="188" spans="1:11" x14ac:dyDescent="0.2">
      <c r="E188" s="646" t="s">
        <v>759</v>
      </c>
      <c r="G188" s="257">
        <v>14</v>
      </c>
      <c r="H188" s="257">
        <v>8</v>
      </c>
    </row>
    <row r="189" spans="1:11" x14ac:dyDescent="0.2">
      <c r="A189" s="160"/>
      <c r="B189" s="161"/>
      <c r="C189" s="160"/>
    </row>
    <row r="190" spans="1:11" x14ac:dyDescent="0.2">
      <c r="C190" s="135">
        <f>Vastaavaa!F92+Vastaavaa!F96</f>
        <v>776545945.12</v>
      </c>
      <c r="D190" s="135"/>
    </row>
    <row r="192" spans="1:11" x14ac:dyDescent="0.2">
      <c r="C192" s="135">
        <f>G101+G49+G111+G112+G137+Rahoituslaskelma!G11+Rahoituslaskelma!G18+Rahoituslaskelma!G23</f>
        <v>1259908978.4099998</v>
      </c>
      <c r="D192" s="135"/>
      <c r="E192" s="704"/>
    </row>
  </sheetData>
  <phoneticPr fontId="7" type="noConversion"/>
  <pageMargins left="0.19685039370078741" right="0.19685039370078741" top="0.59055118110236227" bottom="0.19685039370078741" header="0.31496062992125984" footer="7.874015748031496E-2"/>
  <pageSetup paperSize="9" scale="93" orientation="portrait" r:id="rId1"/>
  <headerFooter alignWithMargins="0"/>
  <rowBreaks count="4" manualBreakCount="4">
    <brk id="40" max="16383" man="1"/>
    <brk id="79" max="16383" man="1"/>
    <brk id="127" max="16383" man="1"/>
    <brk id="173"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166"/>
  <sheetViews>
    <sheetView zoomScaleNormal="100" workbookViewId="0">
      <selection activeCell="K10" sqref="K10"/>
    </sheetView>
  </sheetViews>
  <sheetFormatPr defaultColWidth="8.85546875" defaultRowHeight="17.25" customHeight="1" x14ac:dyDescent="0.2"/>
  <cols>
    <col min="1" max="1" width="14.140625" style="2" customWidth="1"/>
    <col min="2" max="2" width="1.7109375" style="9" customWidth="1"/>
    <col min="3" max="3" width="4.7109375" style="2" customWidth="1"/>
    <col min="4" max="4" width="11.7109375" style="2" customWidth="1"/>
    <col min="5" max="5" width="31.140625" style="2" customWidth="1"/>
    <col min="6" max="6" width="3" style="2" customWidth="1"/>
    <col min="7" max="8" width="16.7109375" style="119" customWidth="1"/>
    <col min="9" max="9" width="8.28515625" style="193" customWidth="1"/>
    <col min="10" max="16384" width="8.85546875" style="2"/>
  </cols>
  <sheetData>
    <row r="1" spans="1:11" ht="17.25" customHeight="1" x14ac:dyDescent="0.2">
      <c r="A1" s="278"/>
      <c r="B1" s="136"/>
      <c r="C1" s="90"/>
      <c r="D1" s="272"/>
      <c r="E1" s="370"/>
      <c r="F1" s="192"/>
      <c r="H1" s="370"/>
      <c r="I1" s="797"/>
    </row>
    <row r="2" spans="1:11" ht="17.25" customHeight="1" x14ac:dyDescent="0.2">
      <c r="A2" s="92" t="s">
        <v>666</v>
      </c>
      <c r="B2" s="32"/>
      <c r="E2" s="162"/>
      <c r="F2" s="90"/>
      <c r="G2" s="2"/>
      <c r="H2" s="2"/>
      <c r="I2" s="261"/>
    </row>
    <row r="3" spans="1:11" ht="34.9" customHeight="1" x14ac:dyDescent="0.2">
      <c r="A3" s="36" t="s">
        <v>531</v>
      </c>
      <c r="B3" s="70"/>
      <c r="C3" s="33"/>
      <c r="D3" s="33"/>
      <c r="E3" s="33"/>
      <c r="F3" s="59"/>
      <c r="G3" s="647">
        <v>2015</v>
      </c>
      <c r="H3" s="384">
        <v>2014</v>
      </c>
      <c r="I3" s="799" t="s">
        <v>797</v>
      </c>
    </row>
    <row r="4" spans="1:11" ht="12" customHeight="1" x14ac:dyDescent="0.2">
      <c r="A4" s="37" t="s">
        <v>532</v>
      </c>
      <c r="B4" s="17"/>
      <c r="C4" s="83" t="s">
        <v>533</v>
      </c>
      <c r="D4" s="32"/>
      <c r="E4" s="38"/>
      <c r="F4" s="60"/>
      <c r="G4" s="549"/>
    </row>
    <row r="5" spans="1:11" ht="14.25" customHeight="1" x14ac:dyDescent="0.2">
      <c r="A5" s="37" t="s">
        <v>534</v>
      </c>
      <c r="B5" s="72"/>
      <c r="C5" s="16" t="s">
        <v>164</v>
      </c>
      <c r="D5" s="16" t="s">
        <v>784</v>
      </c>
      <c r="E5" s="10"/>
      <c r="F5" s="366" t="s">
        <v>665</v>
      </c>
      <c r="G5" s="550">
        <v>133827432.51000001</v>
      </c>
      <c r="H5" s="371">
        <v>98060253.75</v>
      </c>
      <c r="I5" s="193">
        <v>36.474695294167546</v>
      </c>
    </row>
    <row r="6" spans="1:11" ht="18" customHeight="1" x14ac:dyDescent="0.2">
      <c r="A6" s="37" t="s">
        <v>535</v>
      </c>
      <c r="B6" s="71"/>
      <c r="C6" s="16" t="s">
        <v>165</v>
      </c>
      <c r="D6" s="16" t="s">
        <v>785</v>
      </c>
      <c r="E6" s="10"/>
      <c r="F6" s="372" t="s">
        <v>665</v>
      </c>
      <c r="G6" s="551">
        <v>7668055.2199999997</v>
      </c>
      <c r="H6" s="141">
        <v>15040817.529999999</v>
      </c>
      <c r="I6" s="193">
        <v>-49.018361503917532</v>
      </c>
    </row>
    <row r="7" spans="1:11" ht="18" customHeight="1" x14ac:dyDescent="0.2">
      <c r="A7" s="29"/>
      <c r="B7" s="82"/>
      <c r="C7" s="78" t="s">
        <v>166</v>
      </c>
      <c r="D7" s="78" t="s">
        <v>786</v>
      </c>
      <c r="E7" s="41"/>
      <c r="F7" s="42"/>
      <c r="G7" s="549">
        <v>-7480174.79</v>
      </c>
      <c r="H7" s="373">
        <v>-10715199.810000001</v>
      </c>
      <c r="I7" s="716">
        <v>-30.190991090813828</v>
      </c>
    </row>
    <row r="8" spans="1:11" ht="12" customHeight="1" x14ac:dyDescent="0.2">
      <c r="A8" s="29"/>
      <c r="B8" s="71"/>
      <c r="C8" s="16"/>
      <c r="D8" s="26" t="s">
        <v>425</v>
      </c>
      <c r="E8" s="10"/>
      <c r="F8" s="366" t="s">
        <v>665</v>
      </c>
      <c r="G8" s="549"/>
      <c r="H8" s="230"/>
      <c r="I8" s="714"/>
    </row>
    <row r="9" spans="1:11" ht="18" customHeight="1" x14ac:dyDescent="0.2">
      <c r="A9" s="29"/>
      <c r="B9" s="170"/>
      <c r="C9" s="185" t="s">
        <v>656</v>
      </c>
      <c r="D9" s="185"/>
      <c r="E9" s="185"/>
      <c r="F9" s="344" t="s">
        <v>665</v>
      </c>
      <c r="G9" s="553">
        <v>134015312.94</v>
      </c>
      <c r="H9" s="374">
        <v>102385871.47</v>
      </c>
      <c r="I9" s="723">
        <v>30.892388779703573</v>
      </c>
    </row>
    <row r="10" spans="1:11" ht="18" customHeight="1" x14ac:dyDescent="0.2">
      <c r="A10" s="29"/>
      <c r="B10" s="3"/>
      <c r="C10" s="83" t="s">
        <v>536</v>
      </c>
      <c r="D10" s="32"/>
      <c r="E10" s="32"/>
      <c r="F10" s="375"/>
      <c r="G10" s="648"/>
      <c r="H10" s="320"/>
      <c r="I10" s="716"/>
    </row>
    <row r="11" spans="1:11" ht="18" customHeight="1" x14ac:dyDescent="0.2">
      <c r="A11" s="56"/>
      <c r="B11" s="5"/>
      <c r="C11" s="26" t="s">
        <v>167</v>
      </c>
      <c r="D11" s="16" t="s">
        <v>787</v>
      </c>
      <c r="E11" s="10"/>
      <c r="F11" s="366" t="s">
        <v>663</v>
      </c>
      <c r="G11" s="571">
        <v>104466639.56</v>
      </c>
      <c r="H11" s="371">
        <v>118028581.64</v>
      </c>
      <c r="I11" s="193">
        <v>-11.490388083596052</v>
      </c>
      <c r="K11" s="117"/>
    </row>
    <row r="12" spans="1:11" ht="18" customHeight="1" x14ac:dyDescent="0.2">
      <c r="A12" s="29"/>
      <c r="B12" s="71"/>
      <c r="C12" s="26" t="s">
        <v>168</v>
      </c>
      <c r="D12" s="16" t="s">
        <v>266</v>
      </c>
      <c r="E12" s="10"/>
      <c r="F12" s="366" t="s">
        <v>664</v>
      </c>
      <c r="G12" s="550">
        <v>2053259.6</v>
      </c>
      <c r="H12" s="371">
        <v>1980753.91</v>
      </c>
      <c r="I12" s="193">
        <v>3.6605097500476567</v>
      </c>
    </row>
    <row r="13" spans="1:11" ht="18" customHeight="1" x14ac:dyDescent="0.2">
      <c r="A13" s="29"/>
      <c r="B13" s="62"/>
      <c r="C13" s="26" t="s">
        <v>169</v>
      </c>
      <c r="D13" s="16" t="s">
        <v>568</v>
      </c>
      <c r="E13" s="10"/>
      <c r="F13" s="366" t="s">
        <v>664</v>
      </c>
      <c r="G13" s="551">
        <v>21221634.739999998</v>
      </c>
      <c r="H13" s="141">
        <v>18131953.510000002</v>
      </c>
      <c r="I13" s="193">
        <v>17.039979880248417</v>
      </c>
      <c r="K13" s="117"/>
    </row>
    <row r="14" spans="1:11" ht="18" customHeight="1" x14ac:dyDescent="0.2">
      <c r="A14" s="39"/>
      <c r="B14" s="170"/>
      <c r="C14" s="185" t="s">
        <v>540</v>
      </c>
      <c r="D14" s="185"/>
      <c r="E14" s="185"/>
      <c r="F14" s="344" t="s">
        <v>665</v>
      </c>
      <c r="G14" s="562">
        <v>-80364957.670000002</v>
      </c>
      <c r="H14" s="265">
        <v>-97915873.650000006</v>
      </c>
      <c r="I14" s="723">
        <v>-17.924484892751607</v>
      </c>
    </row>
    <row r="15" spans="1:11" ht="18" customHeight="1" x14ac:dyDescent="0.2">
      <c r="A15" s="179" t="s">
        <v>352</v>
      </c>
      <c r="B15" s="177"/>
      <c r="C15" s="176"/>
      <c r="D15" s="176"/>
      <c r="E15" s="176"/>
      <c r="F15" s="346" t="s">
        <v>665</v>
      </c>
      <c r="G15" s="650">
        <v>53650355.270000003</v>
      </c>
      <c r="H15" s="378">
        <v>4469996.6100000003</v>
      </c>
      <c r="I15" s="715">
        <v>1100.2325717647468</v>
      </c>
    </row>
    <row r="16" spans="1:11" s="9" customFormat="1" ht="18" customHeight="1" x14ac:dyDescent="0.2">
      <c r="A16" s="55" t="s">
        <v>537</v>
      </c>
      <c r="B16" s="30"/>
      <c r="C16" s="93" t="s">
        <v>539</v>
      </c>
      <c r="D16" s="34"/>
      <c r="E16" s="34"/>
      <c r="F16" s="347"/>
      <c r="G16" s="651"/>
      <c r="H16" s="320"/>
      <c r="I16" s="716"/>
    </row>
    <row r="17" spans="1:9" s="9" customFormat="1" ht="11.1" customHeight="1" x14ac:dyDescent="0.2">
      <c r="A17" s="114" t="s">
        <v>538</v>
      </c>
      <c r="B17" s="38"/>
      <c r="C17" s="83"/>
      <c r="D17" s="32"/>
      <c r="E17" s="32"/>
      <c r="F17" s="375"/>
      <c r="G17" s="649"/>
      <c r="H17" s="335"/>
      <c r="I17" s="716"/>
    </row>
    <row r="18" spans="1:9" ht="11.1" customHeight="1" x14ac:dyDescent="0.2">
      <c r="A18" s="56" t="s">
        <v>535</v>
      </c>
      <c r="B18" s="5"/>
      <c r="C18" s="26" t="s">
        <v>170</v>
      </c>
      <c r="D18" s="16" t="s">
        <v>788</v>
      </c>
      <c r="E18" s="10"/>
      <c r="F18" s="366" t="s">
        <v>663</v>
      </c>
      <c r="G18" s="550">
        <v>1012607.27</v>
      </c>
      <c r="H18" s="371">
        <v>342111.87</v>
      </c>
      <c r="I18" s="193">
        <v>195.98717811223563</v>
      </c>
    </row>
    <row r="19" spans="1:9" ht="18" customHeight="1" x14ac:dyDescent="0.2">
      <c r="A19" s="29"/>
      <c r="B19" s="7"/>
      <c r="C19" s="26" t="s">
        <v>171</v>
      </c>
      <c r="D19" s="81" t="s">
        <v>353</v>
      </c>
      <c r="E19" s="8"/>
      <c r="F19" s="372" t="s">
        <v>664</v>
      </c>
      <c r="G19" s="550">
        <v>12510278.16</v>
      </c>
      <c r="H19" s="371">
        <v>2947466.02</v>
      </c>
      <c r="I19" s="193">
        <v>324.44181120703814</v>
      </c>
    </row>
    <row r="20" spans="1:9" ht="18" customHeight="1" x14ac:dyDescent="0.2">
      <c r="A20" s="29"/>
      <c r="B20" s="169"/>
      <c r="C20" s="185" t="s">
        <v>543</v>
      </c>
      <c r="D20" s="185"/>
      <c r="E20" s="185"/>
      <c r="F20" s="344" t="s">
        <v>665</v>
      </c>
      <c r="G20" s="562">
        <v>11497670.890000001</v>
      </c>
      <c r="H20" s="265">
        <v>2605354.15</v>
      </c>
      <c r="I20" s="723">
        <v>341.30932794683594</v>
      </c>
    </row>
    <row r="21" spans="1:9" ht="18" customHeight="1" x14ac:dyDescent="0.2">
      <c r="A21" s="29"/>
      <c r="B21" s="23"/>
      <c r="C21" s="93" t="s">
        <v>541</v>
      </c>
      <c r="D21" s="34"/>
      <c r="E21" s="34"/>
      <c r="F21" s="347"/>
      <c r="G21" s="648"/>
      <c r="H21" s="320"/>
      <c r="I21" s="716"/>
    </row>
    <row r="22" spans="1:9" ht="18" customHeight="1" x14ac:dyDescent="0.2">
      <c r="A22" s="40"/>
      <c r="B22" s="5"/>
      <c r="C22" s="26" t="s">
        <v>172</v>
      </c>
      <c r="D22" s="26" t="s">
        <v>789</v>
      </c>
      <c r="E22" s="116"/>
      <c r="F22" s="366" t="s">
        <v>664</v>
      </c>
      <c r="G22" s="550">
        <v>11205956.82</v>
      </c>
      <c r="H22" s="371">
        <v>12483619.09</v>
      </c>
      <c r="I22" s="193">
        <v>-10.234710469686396</v>
      </c>
    </row>
    <row r="23" spans="1:9" s="9" customFormat="1" ht="18" customHeight="1" x14ac:dyDescent="0.2">
      <c r="A23" s="37"/>
      <c r="B23" s="71"/>
      <c r="C23" s="26" t="s">
        <v>173</v>
      </c>
      <c r="D23" s="26" t="s">
        <v>790</v>
      </c>
      <c r="E23" s="116"/>
      <c r="F23" s="366" t="s">
        <v>663</v>
      </c>
      <c r="G23" s="550">
        <v>14067363.939999999</v>
      </c>
      <c r="H23" s="371">
        <v>9792623.1600000001</v>
      </c>
      <c r="I23" s="193">
        <v>43.652662929592395</v>
      </c>
    </row>
    <row r="24" spans="1:9" s="9" customFormat="1" ht="18" customHeight="1" x14ac:dyDescent="0.2">
      <c r="A24" s="37"/>
      <c r="B24" s="62"/>
      <c r="C24" s="26" t="s">
        <v>174</v>
      </c>
      <c r="D24" s="97" t="s">
        <v>791</v>
      </c>
      <c r="E24" s="379"/>
      <c r="F24" s="372" t="s">
        <v>665</v>
      </c>
      <c r="G24" s="551">
        <v>1776793.87</v>
      </c>
      <c r="H24" s="141">
        <v>296375.39</v>
      </c>
      <c r="I24" s="193">
        <v>499.50789773739308</v>
      </c>
    </row>
    <row r="25" spans="1:9" s="9" customFormat="1" ht="18" customHeight="1" x14ac:dyDescent="0.2">
      <c r="A25" s="37"/>
      <c r="B25" s="175"/>
      <c r="C25" s="185" t="s">
        <v>544</v>
      </c>
      <c r="D25" s="185"/>
      <c r="E25" s="175"/>
      <c r="F25" s="348" t="s">
        <v>665</v>
      </c>
      <c r="G25" s="652">
        <v>-1084612.25</v>
      </c>
      <c r="H25" s="380">
        <v>2987371.32</v>
      </c>
      <c r="I25" s="723">
        <v>-136.30657637832581</v>
      </c>
    </row>
    <row r="26" spans="1:9" s="9" customFormat="1" ht="18" customHeight="1" x14ac:dyDescent="0.2">
      <c r="A26" s="37"/>
      <c r="B26" s="33"/>
      <c r="C26" s="93" t="s">
        <v>542</v>
      </c>
      <c r="D26" s="34"/>
      <c r="E26" s="33"/>
      <c r="F26" s="347"/>
      <c r="G26" s="563"/>
      <c r="H26" s="381"/>
      <c r="I26" s="193"/>
    </row>
    <row r="27" spans="1:9" ht="18.95" customHeight="1" x14ac:dyDescent="0.2">
      <c r="A27" s="29"/>
      <c r="B27" s="18"/>
      <c r="C27" s="44" t="s">
        <v>175</v>
      </c>
      <c r="D27" s="44" t="s">
        <v>354</v>
      </c>
      <c r="E27" s="38"/>
      <c r="F27" s="13"/>
      <c r="G27" s="649"/>
      <c r="H27" s="335"/>
      <c r="I27" s="716"/>
    </row>
    <row r="28" spans="1:9" ht="12.75" customHeight="1" x14ac:dyDescent="0.2">
      <c r="A28" s="29"/>
      <c r="B28" s="71"/>
      <c r="C28" s="10"/>
      <c r="D28" s="10" t="s">
        <v>426</v>
      </c>
      <c r="E28" s="10"/>
      <c r="F28" s="366" t="s">
        <v>665</v>
      </c>
      <c r="G28" s="621">
        <v>897866.46</v>
      </c>
      <c r="H28" s="230">
        <v>1531096.32</v>
      </c>
      <c r="I28" s="714">
        <v>-41.357937559408413</v>
      </c>
    </row>
    <row r="29" spans="1:9" s="9" customFormat="1" ht="18" customHeight="1" x14ac:dyDescent="0.2">
      <c r="A29" s="37"/>
      <c r="B29" s="10"/>
      <c r="C29" s="26" t="s">
        <v>176</v>
      </c>
      <c r="D29" s="26" t="s">
        <v>792</v>
      </c>
      <c r="E29" s="116"/>
      <c r="F29" s="366" t="s">
        <v>665</v>
      </c>
      <c r="G29" s="621">
        <v>52785.24</v>
      </c>
      <c r="H29" s="230">
        <v>17898.98</v>
      </c>
      <c r="I29" s="714">
        <v>194.90641366156058</v>
      </c>
    </row>
    <row r="30" spans="1:9" s="9" customFormat="1" ht="18" customHeight="1" x14ac:dyDescent="0.2">
      <c r="A30" s="37"/>
      <c r="B30" s="62"/>
      <c r="C30" s="26" t="s">
        <v>177</v>
      </c>
      <c r="D30" s="97" t="s">
        <v>793</v>
      </c>
      <c r="E30" s="379"/>
      <c r="F30" s="372" t="s">
        <v>665</v>
      </c>
      <c r="G30" s="551">
        <v>8222.32</v>
      </c>
      <c r="H30" s="141">
        <v>594077.9</v>
      </c>
      <c r="I30" s="193">
        <v>-98.615952554370395</v>
      </c>
    </row>
    <row r="31" spans="1:9" s="9" customFormat="1" ht="18" customHeight="1" x14ac:dyDescent="0.2">
      <c r="A31" s="37"/>
      <c r="B31" s="62"/>
      <c r="C31" s="26" t="s">
        <v>178</v>
      </c>
      <c r="D31" s="97" t="s">
        <v>794</v>
      </c>
      <c r="E31" s="379"/>
      <c r="F31" s="372" t="s">
        <v>665</v>
      </c>
      <c r="G31" s="551">
        <v>5656481.4100000001</v>
      </c>
      <c r="H31" s="141">
        <v>9245312.3599999994</v>
      </c>
      <c r="I31" s="193">
        <v>-38.81784422478939</v>
      </c>
    </row>
    <row r="32" spans="1:9" s="9" customFormat="1" ht="18" customHeight="1" x14ac:dyDescent="0.2">
      <c r="A32" s="37"/>
      <c r="B32" s="82"/>
      <c r="C32" s="26" t="s">
        <v>179</v>
      </c>
      <c r="D32" s="382" t="s">
        <v>378</v>
      </c>
      <c r="E32" s="115"/>
      <c r="F32" s="42"/>
      <c r="G32" s="555"/>
      <c r="H32" s="275"/>
      <c r="I32" s="193"/>
    </row>
    <row r="33" spans="1:12" s="9" customFormat="1" ht="13.5" customHeight="1" x14ac:dyDescent="0.2">
      <c r="A33" s="37"/>
      <c r="B33" s="71"/>
      <c r="C33" s="16"/>
      <c r="D33" s="26" t="s">
        <v>456</v>
      </c>
      <c r="E33" s="116"/>
      <c r="F33" s="366" t="s">
        <v>665</v>
      </c>
      <c r="G33" s="571">
        <v>-11925428.029999999</v>
      </c>
      <c r="H33" s="371">
        <v>15124808.09</v>
      </c>
      <c r="I33" s="193">
        <v>-178.8468055861461</v>
      </c>
    </row>
    <row r="34" spans="1:12" s="9" customFormat="1" ht="18" customHeight="1" x14ac:dyDescent="0.2">
      <c r="A34" s="37"/>
      <c r="B34" s="62"/>
      <c r="C34" s="98" t="s">
        <v>180</v>
      </c>
      <c r="D34" s="98" t="s">
        <v>484</v>
      </c>
      <c r="E34" s="379"/>
      <c r="F34" s="366" t="s">
        <v>665</v>
      </c>
      <c r="G34" s="551">
        <v>-432728.36</v>
      </c>
      <c r="H34" s="141">
        <v>-149974.22</v>
      </c>
      <c r="I34" s="193">
        <v>188.5351629099988</v>
      </c>
    </row>
    <row r="35" spans="1:12" s="9" customFormat="1" ht="18" customHeight="1" x14ac:dyDescent="0.2">
      <c r="A35" s="48"/>
      <c r="B35" s="178"/>
      <c r="C35" s="185" t="s">
        <v>545</v>
      </c>
      <c r="D35" s="185"/>
      <c r="E35" s="178"/>
      <c r="F35" s="344" t="s">
        <v>665</v>
      </c>
      <c r="G35" s="554">
        <v>-5742800.96</v>
      </c>
      <c r="H35" s="265">
        <v>26363217.850000001</v>
      </c>
      <c r="I35" s="723">
        <v>-121.78338392784627</v>
      </c>
    </row>
    <row r="36" spans="1:12" ht="18" customHeight="1" x14ac:dyDescent="0.2">
      <c r="A36" s="179" t="s">
        <v>355</v>
      </c>
      <c r="B36" s="177"/>
      <c r="C36" s="176"/>
      <c r="D36" s="176"/>
      <c r="E36" s="177"/>
      <c r="F36" s="346" t="s">
        <v>665</v>
      </c>
      <c r="G36" s="650">
        <v>4670258.0599999996</v>
      </c>
      <c r="H36" s="378">
        <v>31955943.32</v>
      </c>
      <c r="I36" s="715">
        <v>-85.385322494682654</v>
      </c>
    </row>
    <row r="37" spans="1:12" ht="20.100000000000001" customHeight="1" x14ac:dyDescent="0.2">
      <c r="A37" s="383" t="s">
        <v>795</v>
      </c>
      <c r="B37" s="176"/>
      <c r="C37" s="176"/>
      <c r="D37" s="176"/>
      <c r="E37" s="177"/>
      <c r="F37" s="346" t="s">
        <v>665</v>
      </c>
      <c r="G37" s="653">
        <v>58607744.799999997</v>
      </c>
      <c r="H37" s="263">
        <v>36425942.130000003</v>
      </c>
      <c r="I37" s="723">
        <v>60.8956182679797</v>
      </c>
      <c r="J37" s="117"/>
      <c r="L37" s="117"/>
    </row>
    <row r="38" spans="1:12" ht="18" customHeight="1" x14ac:dyDescent="0.2">
      <c r="C38" s="20"/>
      <c r="D38" s="20"/>
      <c r="E38" s="9"/>
      <c r="F38" s="9"/>
    </row>
    <row r="39" spans="1:12" ht="18" customHeight="1" x14ac:dyDescent="0.2">
      <c r="C39" s="20"/>
      <c r="D39" s="44"/>
      <c r="E39" s="9"/>
      <c r="F39" s="9"/>
    </row>
    <row r="40" spans="1:12" ht="18" customHeight="1" x14ac:dyDescent="0.2">
      <c r="A40" s="206"/>
      <c r="C40" s="32"/>
      <c r="D40" s="494"/>
      <c r="E40" s="495"/>
      <c r="F40" s="458"/>
      <c r="G40" s="496"/>
      <c r="H40" s="497"/>
      <c r="I40" s="798"/>
      <c r="J40" s="47"/>
    </row>
    <row r="41" spans="1:12" ht="18" customHeight="1" x14ac:dyDescent="0.2">
      <c r="B41" s="207"/>
      <c r="C41" s="208"/>
      <c r="D41" s="160"/>
      <c r="E41" s="495"/>
      <c r="F41" s="160"/>
      <c r="G41" s="498"/>
      <c r="H41" s="2"/>
      <c r="I41" s="261"/>
    </row>
    <row r="42" spans="1:12" ht="18" customHeight="1" x14ac:dyDescent="0.2">
      <c r="C42" s="20"/>
      <c r="D42" s="458"/>
      <c r="G42" s="498"/>
      <c r="H42" s="2"/>
      <c r="I42" s="261"/>
    </row>
    <row r="43" spans="1:12" ht="18" customHeight="1" x14ac:dyDescent="0.2">
      <c r="C43" s="32"/>
      <c r="D43" s="162"/>
      <c r="G43" s="498"/>
      <c r="H43" s="2"/>
      <c r="I43" s="261"/>
    </row>
    <row r="44" spans="1:12" ht="18" customHeight="1" x14ac:dyDescent="0.2">
      <c r="C44" s="20"/>
      <c r="G44" s="498"/>
      <c r="H44" s="2"/>
      <c r="I44" s="261"/>
    </row>
    <row r="45" spans="1:12" ht="18" customHeight="1" x14ac:dyDescent="0.2">
      <c r="C45" s="20"/>
      <c r="D45" s="20"/>
      <c r="E45" s="9"/>
      <c r="F45" s="9"/>
    </row>
    <row r="46" spans="1:12" ht="18" customHeight="1" x14ac:dyDescent="0.2">
      <c r="C46" s="20"/>
      <c r="D46" s="20"/>
      <c r="E46" s="9"/>
      <c r="F46" s="9"/>
    </row>
    <row r="47" spans="1:12" ht="18" customHeight="1" x14ac:dyDescent="0.2">
      <c r="C47" s="32"/>
      <c r="D47" s="32"/>
      <c r="E47" s="38"/>
      <c r="F47" s="38"/>
    </row>
    <row r="48" spans="1:12" ht="18" customHeight="1" x14ac:dyDescent="0.2">
      <c r="C48" s="20"/>
      <c r="D48" s="20"/>
      <c r="E48" s="9"/>
      <c r="F48" s="9"/>
    </row>
    <row r="49" spans="3:9" ht="18" customHeight="1" x14ac:dyDescent="0.2">
      <c r="C49" s="20"/>
      <c r="D49" s="20"/>
      <c r="E49" s="9"/>
      <c r="F49" s="9"/>
    </row>
    <row r="50" spans="3:9" ht="18" customHeight="1" x14ac:dyDescent="0.2">
      <c r="C50" s="20"/>
      <c r="D50" s="20"/>
      <c r="E50" s="9"/>
      <c r="F50" s="9"/>
    </row>
    <row r="51" spans="3:9" ht="18" customHeight="1" x14ac:dyDescent="0.2">
      <c r="C51" s="32"/>
      <c r="D51" s="32"/>
      <c r="E51" s="38"/>
      <c r="F51" s="38"/>
      <c r="G51" s="152"/>
      <c r="H51" s="152"/>
      <c r="I51" s="194"/>
    </row>
    <row r="52" spans="3:9" ht="18" customHeight="1" x14ac:dyDescent="0.2">
      <c r="C52" s="20"/>
      <c r="D52" s="20"/>
      <c r="E52" s="9"/>
      <c r="F52" s="9"/>
    </row>
    <row r="53" spans="3:9" ht="18" customHeight="1" x14ac:dyDescent="0.2">
      <c r="C53" s="20"/>
      <c r="D53" s="20"/>
      <c r="E53" s="9"/>
      <c r="F53" s="9"/>
    </row>
    <row r="54" spans="3:9" ht="18" customHeight="1" x14ac:dyDescent="0.2">
      <c r="C54" s="32"/>
      <c r="D54" s="32"/>
      <c r="E54" s="9"/>
      <c r="F54" s="9"/>
    </row>
    <row r="55" spans="3:9" ht="18" customHeight="1" x14ac:dyDescent="0.2">
      <c r="C55" s="9"/>
      <c r="D55" s="9"/>
      <c r="E55" s="9"/>
      <c r="F55" s="9"/>
    </row>
    <row r="56" spans="3:9" ht="18" customHeight="1" x14ac:dyDescent="0.2">
      <c r="C56" s="9"/>
      <c r="D56" s="9"/>
      <c r="E56" s="9"/>
      <c r="F56" s="9"/>
    </row>
    <row r="57" spans="3:9" ht="18" customHeight="1" x14ac:dyDescent="0.2">
      <c r="C57" s="9"/>
      <c r="D57" s="9"/>
      <c r="E57" s="9"/>
      <c r="F57" s="9"/>
    </row>
    <row r="58" spans="3:9" ht="18" customHeight="1" x14ac:dyDescent="0.2">
      <c r="C58" s="32"/>
      <c r="D58" s="32"/>
      <c r="E58" s="38"/>
      <c r="F58" s="38"/>
      <c r="G58" s="152"/>
      <c r="H58" s="152"/>
      <c r="I58" s="194"/>
    </row>
    <row r="59" spans="3:9" ht="18" customHeight="1" x14ac:dyDescent="0.2">
      <c r="C59" s="20"/>
      <c r="D59" s="20"/>
      <c r="E59" s="9"/>
      <c r="F59" s="9"/>
    </row>
    <row r="60" spans="3:9" ht="18" customHeight="1" x14ac:dyDescent="0.2">
      <c r="C60" s="20"/>
      <c r="D60" s="20"/>
      <c r="E60" s="9"/>
      <c r="F60" s="9"/>
    </row>
    <row r="61" spans="3:9" ht="18" customHeight="1" x14ac:dyDescent="0.2">
      <c r="C61" s="20"/>
      <c r="D61" s="20"/>
      <c r="E61" s="9"/>
      <c r="F61" s="9"/>
    </row>
    <row r="62" spans="3:9" ht="18" customHeight="1" x14ac:dyDescent="0.2">
      <c r="C62" s="20"/>
      <c r="D62" s="20"/>
      <c r="E62" s="9"/>
      <c r="F62" s="9"/>
    </row>
    <row r="63" spans="3:9" ht="22.15" customHeight="1" x14ac:dyDescent="0.2">
      <c r="C63" s="32"/>
      <c r="D63" s="32"/>
      <c r="E63" s="38"/>
      <c r="F63" s="38"/>
    </row>
    <row r="64" spans="3:9" ht="18" customHeight="1" x14ac:dyDescent="0.2">
      <c r="C64" s="9"/>
      <c r="D64" s="9"/>
      <c r="E64" s="9"/>
      <c r="F64" s="9"/>
    </row>
    <row r="65" spans="3:9" ht="18" customHeight="1" x14ac:dyDescent="0.2">
      <c r="C65" s="9"/>
      <c r="D65" s="9"/>
      <c r="E65" s="9"/>
      <c r="F65" s="9"/>
    </row>
    <row r="66" spans="3:9" ht="22.15" customHeight="1" x14ac:dyDescent="0.2">
      <c r="C66" s="32"/>
      <c r="D66" s="32"/>
      <c r="E66" s="38"/>
      <c r="F66" s="9"/>
    </row>
    <row r="67" spans="3:9" ht="18" customHeight="1" x14ac:dyDescent="0.2">
      <c r="C67" s="20"/>
      <c r="D67" s="20"/>
      <c r="E67" s="9"/>
      <c r="F67" s="9"/>
    </row>
    <row r="68" spans="3:9" ht="18" customHeight="1" x14ac:dyDescent="0.2">
      <c r="C68" s="20"/>
      <c r="D68" s="20"/>
      <c r="E68" s="9"/>
      <c r="F68" s="9"/>
    </row>
    <row r="69" spans="3:9" ht="18" customHeight="1" x14ac:dyDescent="0.2">
      <c r="C69" s="20"/>
      <c r="D69" s="20"/>
      <c r="E69" s="9"/>
      <c r="F69" s="9"/>
    </row>
    <row r="70" spans="3:9" ht="18" customHeight="1" x14ac:dyDescent="0.2">
      <c r="C70" s="20"/>
      <c r="D70" s="20"/>
      <c r="E70" s="9"/>
      <c r="F70" s="9"/>
    </row>
    <row r="71" spans="3:9" ht="18" customHeight="1" x14ac:dyDescent="0.2">
      <c r="C71" s="20"/>
      <c r="D71" s="20"/>
      <c r="E71" s="9"/>
      <c r="F71" s="9"/>
    </row>
    <row r="72" spans="3:9" ht="18" customHeight="1" x14ac:dyDescent="0.2">
      <c r="C72" s="20"/>
      <c r="D72" s="20"/>
      <c r="E72" s="9"/>
      <c r="F72" s="9"/>
    </row>
    <row r="73" spans="3:9" ht="18" customHeight="1" x14ac:dyDescent="0.2">
      <c r="C73" s="20"/>
      <c r="D73" s="20"/>
      <c r="E73" s="9"/>
      <c r="F73" s="9"/>
    </row>
    <row r="74" spans="3:9" ht="18" customHeight="1" x14ac:dyDescent="0.2">
      <c r="C74" s="20"/>
      <c r="D74" s="20"/>
      <c r="E74" s="9"/>
      <c r="F74" s="9"/>
    </row>
    <row r="75" spans="3:9" ht="18" customHeight="1" x14ac:dyDescent="0.2">
      <c r="C75" s="20"/>
      <c r="D75" s="20"/>
      <c r="E75" s="9"/>
      <c r="F75" s="9"/>
    </row>
    <row r="76" spans="3:9" ht="18" customHeight="1" x14ac:dyDescent="0.2">
      <c r="C76" s="20"/>
      <c r="D76" s="20"/>
      <c r="E76" s="9"/>
      <c r="F76" s="9"/>
    </row>
    <row r="77" spans="3:9" ht="18" customHeight="1" x14ac:dyDescent="0.2">
      <c r="C77" s="20"/>
      <c r="D77" s="20"/>
      <c r="E77" s="9"/>
      <c r="F77" s="9"/>
    </row>
    <row r="78" spans="3:9" ht="18" customHeight="1" x14ac:dyDescent="0.2">
      <c r="C78" s="20"/>
      <c r="D78" s="20"/>
      <c r="E78" s="9"/>
      <c r="F78" s="9"/>
    </row>
    <row r="79" spans="3:9" s="9" customFormat="1" ht="18" customHeight="1" x14ac:dyDescent="0.2">
      <c r="C79" s="20"/>
      <c r="D79" s="20"/>
      <c r="G79" s="119"/>
      <c r="H79" s="119"/>
      <c r="I79" s="193"/>
    </row>
    <row r="80" spans="3:9" s="9" customFormat="1" ht="18" customHeight="1" x14ac:dyDescent="0.2">
      <c r="C80" s="32"/>
      <c r="D80" s="32"/>
      <c r="E80" s="38"/>
      <c r="F80" s="38"/>
      <c r="G80" s="152"/>
      <c r="H80" s="152"/>
      <c r="I80" s="194"/>
    </row>
    <row r="81" spans="1:9" s="9" customFormat="1" ht="18" customHeight="1" x14ac:dyDescent="0.2">
      <c r="G81" s="119"/>
      <c r="H81" s="119"/>
      <c r="I81" s="193"/>
    </row>
    <row r="82" spans="1:9" s="9" customFormat="1" ht="18" customHeight="1" x14ac:dyDescent="0.2">
      <c r="G82" s="119"/>
      <c r="H82" s="119"/>
      <c r="I82" s="193"/>
    </row>
    <row r="83" spans="1:9" s="9" customFormat="1" ht="18" customHeight="1" x14ac:dyDescent="0.2">
      <c r="C83" s="32"/>
      <c r="D83" s="32"/>
      <c r="E83" s="38"/>
      <c r="F83" s="38"/>
      <c r="G83" s="119"/>
      <c r="H83" s="119"/>
      <c r="I83" s="193"/>
    </row>
    <row r="84" spans="1:9" s="9" customFormat="1" ht="18" customHeight="1" x14ac:dyDescent="0.2">
      <c r="G84" s="119"/>
      <c r="H84" s="119"/>
      <c r="I84" s="193"/>
    </row>
    <row r="85" spans="1:9" s="9" customFormat="1" ht="18" customHeight="1" x14ac:dyDescent="0.2">
      <c r="G85" s="119"/>
      <c r="H85" s="119"/>
      <c r="I85" s="193"/>
    </row>
    <row r="86" spans="1:9" s="9" customFormat="1" ht="18" customHeight="1" x14ac:dyDescent="0.2">
      <c r="G86" s="119"/>
      <c r="H86" s="119"/>
      <c r="I86" s="193"/>
    </row>
    <row r="87" spans="1:9" s="9" customFormat="1" ht="18" customHeight="1" x14ac:dyDescent="0.2">
      <c r="G87" s="119"/>
      <c r="H87" s="119"/>
      <c r="I87" s="193"/>
    </row>
    <row r="88" spans="1:9" s="9" customFormat="1" ht="22.15" customHeight="1" x14ac:dyDescent="0.2">
      <c r="C88" s="38"/>
      <c r="D88" s="38"/>
      <c r="E88" s="38"/>
      <c r="G88" s="119"/>
      <c r="H88" s="119"/>
      <c r="I88" s="193"/>
    </row>
    <row r="89" spans="1:9" s="9" customFormat="1" ht="18" customHeight="1" x14ac:dyDescent="0.2">
      <c r="C89" s="32"/>
      <c r="D89" s="32"/>
      <c r="E89" s="38"/>
      <c r="G89" s="119"/>
      <c r="H89" s="119"/>
      <c r="I89" s="193"/>
    </row>
    <row r="90" spans="1:9" s="9" customFormat="1" ht="18" customHeight="1" x14ac:dyDescent="0.2">
      <c r="C90" s="32"/>
      <c r="D90" s="32"/>
      <c r="E90" s="38"/>
      <c r="G90" s="119"/>
      <c r="H90" s="119"/>
      <c r="I90" s="193"/>
    </row>
    <row r="91" spans="1:9" s="9" customFormat="1" ht="18" customHeight="1" x14ac:dyDescent="0.2">
      <c r="C91" s="20"/>
      <c r="D91" s="20"/>
      <c r="G91" s="119"/>
      <c r="H91" s="119"/>
      <c r="I91" s="193"/>
    </row>
    <row r="92" spans="1:9" s="9" customFormat="1" ht="18" customHeight="1" x14ac:dyDescent="0.2">
      <c r="C92" s="20"/>
      <c r="D92" s="20"/>
      <c r="G92" s="119"/>
      <c r="H92" s="119"/>
      <c r="I92" s="193"/>
    </row>
    <row r="93" spans="1:9" ht="18" customHeight="1" x14ac:dyDescent="0.2">
      <c r="A93" s="9"/>
      <c r="C93" s="20"/>
      <c r="D93" s="20"/>
      <c r="E93" s="9"/>
      <c r="F93" s="9"/>
    </row>
    <row r="94" spans="1:9" ht="18" customHeight="1" x14ac:dyDescent="0.2">
      <c r="A94" s="9"/>
      <c r="C94" s="20"/>
      <c r="D94" s="20"/>
      <c r="E94" s="9"/>
      <c r="F94" s="9"/>
    </row>
    <row r="95" spans="1:9" ht="18" customHeight="1" x14ac:dyDescent="0.2">
      <c r="C95" s="20"/>
      <c r="D95" s="20"/>
      <c r="E95" s="9"/>
      <c r="F95" s="9"/>
    </row>
    <row r="96" spans="1:9" ht="18" customHeight="1" x14ac:dyDescent="0.2">
      <c r="C96" s="20"/>
      <c r="D96" s="20"/>
      <c r="E96" s="9"/>
      <c r="F96" s="9"/>
    </row>
    <row r="97" spans="3:9" ht="18" customHeight="1" x14ac:dyDescent="0.2">
      <c r="C97" s="44"/>
      <c r="D97" s="44"/>
      <c r="E97" s="9"/>
      <c r="F97" s="9"/>
    </row>
    <row r="98" spans="3:9" ht="18" customHeight="1" x14ac:dyDescent="0.2">
      <c r="C98" s="44"/>
      <c r="D98" s="44"/>
      <c r="E98" s="9"/>
      <c r="F98" s="9"/>
    </row>
    <row r="99" spans="3:9" ht="18" customHeight="1" x14ac:dyDescent="0.2">
      <c r="C99" s="38"/>
      <c r="D99" s="38"/>
      <c r="E99" s="38"/>
      <c r="F99" s="9"/>
    </row>
    <row r="100" spans="3:9" ht="18" customHeight="1" x14ac:dyDescent="0.2">
      <c r="C100" s="9"/>
      <c r="D100" s="9"/>
      <c r="E100" s="9"/>
      <c r="F100" s="9"/>
    </row>
    <row r="101" spans="3:9" ht="18" customHeight="1" x14ac:dyDescent="0.2">
      <c r="C101" s="9"/>
      <c r="D101" s="9"/>
      <c r="E101" s="9"/>
      <c r="F101" s="9"/>
    </row>
    <row r="102" spans="3:9" ht="18" customHeight="1" x14ac:dyDescent="0.2">
      <c r="C102" s="9"/>
      <c r="D102" s="9"/>
      <c r="E102" s="9"/>
      <c r="F102" s="9"/>
    </row>
    <row r="103" spans="3:9" ht="18" customHeight="1" x14ac:dyDescent="0.2">
      <c r="C103" s="9"/>
      <c r="D103" s="9"/>
      <c r="E103" s="9"/>
      <c r="F103" s="9"/>
    </row>
    <row r="104" spans="3:9" ht="18" customHeight="1" x14ac:dyDescent="0.2">
      <c r="C104" s="38"/>
      <c r="D104" s="38"/>
      <c r="E104" s="9"/>
      <c r="F104" s="9"/>
    </row>
    <row r="105" spans="3:9" ht="18" customHeight="1" x14ac:dyDescent="0.2">
      <c r="C105" s="20"/>
      <c r="D105" s="20"/>
      <c r="E105" s="9"/>
      <c r="F105" s="9"/>
    </row>
    <row r="106" spans="3:9" ht="18" customHeight="1" x14ac:dyDescent="0.2">
      <c r="C106" s="20"/>
      <c r="D106" s="20"/>
      <c r="E106" s="9"/>
      <c r="F106" s="9"/>
    </row>
    <row r="107" spans="3:9" ht="18" customHeight="1" x14ac:dyDescent="0.2">
      <c r="C107" s="38"/>
      <c r="D107" s="38"/>
      <c r="E107" s="38"/>
      <c r="F107" s="38"/>
      <c r="G107" s="152"/>
      <c r="H107" s="152"/>
      <c r="I107" s="194"/>
    </row>
    <row r="108" spans="3:9" ht="18" customHeight="1" x14ac:dyDescent="0.2">
      <c r="C108" s="20"/>
      <c r="D108" s="20"/>
      <c r="E108" s="9"/>
      <c r="F108" s="9"/>
    </row>
    <row r="109" spans="3:9" ht="18" customHeight="1" x14ac:dyDescent="0.2">
      <c r="C109" s="20"/>
      <c r="D109" s="20"/>
      <c r="E109" s="9"/>
      <c r="F109" s="9"/>
    </row>
    <row r="110" spans="3:9" ht="18" customHeight="1" x14ac:dyDescent="0.2">
      <c r="C110" s="20"/>
      <c r="D110" s="20"/>
      <c r="E110" s="9"/>
      <c r="F110" s="9"/>
    </row>
    <row r="111" spans="3:9" ht="18" customHeight="1" x14ac:dyDescent="0.2">
      <c r="C111" s="20"/>
      <c r="D111" s="20"/>
      <c r="E111" s="9"/>
      <c r="F111" s="9"/>
    </row>
    <row r="112" spans="3:9" ht="18" customHeight="1" x14ac:dyDescent="0.2">
      <c r="C112" s="20"/>
      <c r="D112" s="20"/>
      <c r="E112" s="9"/>
      <c r="F112" s="9"/>
    </row>
    <row r="113" spans="1:6" ht="22.15" customHeight="1" x14ac:dyDescent="0.2">
      <c r="C113" s="32"/>
      <c r="D113" s="32"/>
      <c r="E113" s="38"/>
      <c r="F113" s="9"/>
    </row>
    <row r="114" spans="1:6" ht="18" customHeight="1" x14ac:dyDescent="0.2">
      <c r="C114" s="9"/>
      <c r="D114" s="9"/>
      <c r="E114" s="9"/>
      <c r="F114" s="9"/>
    </row>
    <row r="115" spans="1:6" ht="18" customHeight="1" x14ac:dyDescent="0.2">
      <c r="C115" s="9"/>
      <c r="D115" s="9"/>
      <c r="E115" s="9"/>
      <c r="F115" s="9"/>
    </row>
    <row r="116" spans="1:6" ht="18" customHeight="1" x14ac:dyDescent="0.2">
      <c r="C116" s="20"/>
      <c r="D116" s="20"/>
      <c r="E116" s="9"/>
      <c r="F116" s="9"/>
    </row>
    <row r="117" spans="1:6" ht="22.15" customHeight="1" x14ac:dyDescent="0.2">
      <c r="C117" s="32"/>
      <c r="D117" s="32"/>
      <c r="E117" s="38"/>
      <c r="F117" s="9"/>
    </row>
    <row r="118" spans="1:6" ht="18" customHeight="1" x14ac:dyDescent="0.2">
      <c r="C118" s="9"/>
      <c r="D118" s="9"/>
      <c r="E118" s="9"/>
      <c r="F118" s="9"/>
    </row>
    <row r="119" spans="1:6" ht="18" customHeight="1" x14ac:dyDescent="0.2">
      <c r="C119" s="9"/>
      <c r="D119" s="9"/>
      <c r="E119" s="9"/>
      <c r="F119" s="9"/>
    </row>
    <row r="120" spans="1:6" ht="18" customHeight="1" x14ac:dyDescent="0.2">
      <c r="C120" s="9"/>
      <c r="D120" s="9"/>
      <c r="E120" s="9"/>
      <c r="F120" s="9"/>
    </row>
    <row r="121" spans="1:6" ht="18" customHeight="1" x14ac:dyDescent="0.2">
      <c r="C121" s="9"/>
      <c r="D121" s="9"/>
      <c r="E121" s="9"/>
      <c r="F121" s="9"/>
    </row>
    <row r="122" spans="1:6" ht="18" customHeight="1" x14ac:dyDescent="0.2">
      <c r="C122" s="9"/>
      <c r="D122" s="9"/>
      <c r="E122" s="9"/>
      <c r="F122" s="9"/>
    </row>
    <row r="123" spans="1:6" ht="18" customHeight="1" x14ac:dyDescent="0.2">
      <c r="C123" s="9"/>
      <c r="D123" s="9"/>
      <c r="E123" s="9"/>
      <c r="F123" s="9"/>
    </row>
    <row r="124" spans="1:6" ht="17.25" customHeight="1" x14ac:dyDescent="0.2">
      <c r="C124" s="9"/>
      <c r="D124" s="9"/>
      <c r="E124" s="9"/>
      <c r="F124" s="9"/>
    </row>
    <row r="125" spans="1:6" ht="17.25" customHeight="1" x14ac:dyDescent="0.2">
      <c r="C125" s="9"/>
      <c r="D125" s="9"/>
      <c r="E125" s="9"/>
      <c r="F125" s="9"/>
    </row>
    <row r="126" spans="1:6" ht="17.25" customHeight="1" x14ac:dyDescent="0.2">
      <c r="C126" s="9"/>
      <c r="D126" s="9"/>
      <c r="E126" s="9"/>
      <c r="F126" s="9"/>
    </row>
    <row r="127" spans="1:6" ht="17.25" customHeight="1" x14ac:dyDescent="0.2">
      <c r="A127" s="9"/>
      <c r="C127" s="9"/>
      <c r="D127" s="9"/>
      <c r="E127" s="9"/>
      <c r="F127" s="9"/>
    </row>
    <row r="128" spans="1:6" ht="17.25" customHeight="1" x14ac:dyDescent="0.2">
      <c r="A128" s="9"/>
      <c r="C128" s="9"/>
      <c r="D128" s="9"/>
      <c r="E128" s="9"/>
      <c r="F128" s="9"/>
    </row>
    <row r="129" spans="1:9" ht="17.25" customHeight="1" x14ac:dyDescent="0.2">
      <c r="A129" s="9"/>
      <c r="C129" s="9"/>
      <c r="D129" s="9"/>
      <c r="E129" s="9"/>
      <c r="F129" s="9"/>
    </row>
    <row r="130" spans="1:9" ht="17.25" customHeight="1" x14ac:dyDescent="0.2">
      <c r="A130" s="9"/>
      <c r="C130" s="9"/>
      <c r="D130" s="9"/>
      <c r="E130" s="9"/>
      <c r="F130" s="9"/>
    </row>
    <row r="131" spans="1:9" ht="17.25" customHeight="1" x14ac:dyDescent="0.2">
      <c r="A131" s="9"/>
      <c r="C131" s="9"/>
      <c r="D131" s="9"/>
      <c r="E131" s="9"/>
      <c r="F131" s="9"/>
    </row>
    <row r="132" spans="1:9" ht="17.25" customHeight="1" x14ac:dyDescent="0.2">
      <c r="A132" s="9"/>
      <c r="C132" s="9"/>
      <c r="D132" s="9"/>
      <c r="E132" s="9"/>
      <c r="F132" s="9"/>
    </row>
    <row r="133" spans="1:9" ht="17.25" customHeight="1" x14ac:dyDescent="0.2">
      <c r="A133" s="9"/>
      <c r="C133" s="9"/>
      <c r="D133" s="9"/>
      <c r="E133" s="9"/>
      <c r="F133" s="9"/>
    </row>
    <row r="134" spans="1:9" ht="17.25" customHeight="1" x14ac:dyDescent="0.2">
      <c r="A134" s="9"/>
      <c r="C134" s="9"/>
      <c r="D134" s="9"/>
      <c r="E134" s="9"/>
      <c r="F134" s="9"/>
    </row>
    <row r="135" spans="1:9" ht="17.25" customHeight="1" x14ac:dyDescent="0.2">
      <c r="A135" s="9"/>
      <c r="C135" s="9"/>
      <c r="D135" s="9"/>
      <c r="E135" s="9"/>
      <c r="F135" s="9"/>
    </row>
    <row r="136" spans="1:9" ht="17.25" customHeight="1" x14ac:dyDescent="0.2">
      <c r="A136" s="9"/>
      <c r="C136" s="9"/>
      <c r="D136" s="9"/>
      <c r="E136" s="9"/>
      <c r="F136" s="9"/>
    </row>
    <row r="137" spans="1:9" ht="17.25" customHeight="1" x14ac:dyDescent="0.2">
      <c r="A137" s="9"/>
      <c r="C137" s="9"/>
      <c r="D137" s="9"/>
      <c r="E137" s="9"/>
      <c r="F137" s="9"/>
    </row>
    <row r="138" spans="1:9" ht="17.25" customHeight="1" x14ac:dyDescent="0.2">
      <c r="A138" s="9"/>
      <c r="C138" s="9"/>
      <c r="D138" s="9"/>
      <c r="E138" s="9"/>
      <c r="F138" s="9"/>
    </row>
    <row r="139" spans="1:9" ht="17.25" customHeight="1" x14ac:dyDescent="0.2">
      <c r="A139" s="9"/>
      <c r="C139" s="9"/>
      <c r="D139" s="9"/>
      <c r="E139" s="9"/>
      <c r="F139" s="9"/>
    </row>
    <row r="140" spans="1:9" ht="17.25" customHeight="1" x14ac:dyDescent="0.2">
      <c r="A140" s="9"/>
      <c r="C140" s="9"/>
      <c r="D140" s="9"/>
      <c r="E140" s="9"/>
      <c r="F140" s="9"/>
    </row>
    <row r="141" spans="1:9" s="9" customFormat="1" ht="17.25" customHeight="1" x14ac:dyDescent="0.2">
      <c r="G141" s="119"/>
      <c r="H141" s="119"/>
      <c r="I141" s="193"/>
    </row>
    <row r="142" spans="1:9" s="9" customFormat="1" ht="17.25" customHeight="1" x14ac:dyDescent="0.2">
      <c r="G142" s="119"/>
      <c r="H142" s="119"/>
      <c r="I142" s="193"/>
    </row>
    <row r="143" spans="1:9" s="9" customFormat="1" ht="17.25" customHeight="1" x14ac:dyDescent="0.2">
      <c r="G143" s="119"/>
      <c r="H143" s="119"/>
      <c r="I143" s="193"/>
    </row>
    <row r="144" spans="1:9" s="9" customFormat="1" ht="17.25" customHeight="1" x14ac:dyDescent="0.2">
      <c r="G144" s="119"/>
      <c r="H144" s="119"/>
      <c r="I144" s="193"/>
    </row>
    <row r="145" spans="7:9" s="9" customFormat="1" ht="17.25" customHeight="1" x14ac:dyDescent="0.2">
      <c r="G145" s="119"/>
      <c r="H145" s="119"/>
      <c r="I145" s="193"/>
    </row>
    <row r="146" spans="7:9" s="9" customFormat="1" ht="17.25" customHeight="1" x14ac:dyDescent="0.2">
      <c r="G146" s="119"/>
      <c r="H146" s="119"/>
      <c r="I146" s="193"/>
    </row>
    <row r="147" spans="7:9" s="9" customFormat="1" ht="17.25" customHeight="1" x14ac:dyDescent="0.2">
      <c r="G147" s="119"/>
      <c r="H147" s="119"/>
      <c r="I147" s="193"/>
    </row>
    <row r="148" spans="7:9" s="9" customFormat="1" ht="17.25" customHeight="1" x14ac:dyDescent="0.2">
      <c r="G148" s="119"/>
      <c r="H148" s="119"/>
      <c r="I148" s="193"/>
    </row>
    <row r="149" spans="7:9" s="9" customFormat="1" ht="17.25" customHeight="1" x14ac:dyDescent="0.2">
      <c r="G149" s="119"/>
      <c r="H149" s="119"/>
      <c r="I149" s="193"/>
    </row>
    <row r="150" spans="7:9" s="9" customFormat="1" ht="17.25" customHeight="1" x14ac:dyDescent="0.2">
      <c r="G150" s="119"/>
      <c r="H150" s="119"/>
      <c r="I150" s="193"/>
    </row>
    <row r="151" spans="7:9" s="9" customFormat="1" ht="17.25" customHeight="1" x14ac:dyDescent="0.2">
      <c r="G151" s="119"/>
      <c r="H151" s="119"/>
      <c r="I151" s="193"/>
    </row>
    <row r="152" spans="7:9" s="9" customFormat="1" ht="17.25" customHeight="1" x14ac:dyDescent="0.2">
      <c r="G152" s="119"/>
      <c r="H152" s="119"/>
      <c r="I152" s="193"/>
    </row>
    <row r="153" spans="7:9" s="9" customFormat="1" ht="17.25" customHeight="1" x14ac:dyDescent="0.2">
      <c r="G153" s="119"/>
      <c r="H153" s="119"/>
      <c r="I153" s="193"/>
    </row>
    <row r="154" spans="7:9" s="9" customFormat="1" ht="17.25" customHeight="1" x14ac:dyDescent="0.2">
      <c r="G154" s="119"/>
      <c r="H154" s="119"/>
      <c r="I154" s="193"/>
    </row>
    <row r="155" spans="7:9" s="9" customFormat="1" ht="17.25" customHeight="1" x14ac:dyDescent="0.2">
      <c r="G155" s="119"/>
      <c r="H155" s="119"/>
      <c r="I155" s="193"/>
    </row>
    <row r="156" spans="7:9" s="9" customFormat="1" ht="17.25" customHeight="1" x14ac:dyDescent="0.2">
      <c r="G156" s="119"/>
      <c r="H156" s="119"/>
      <c r="I156" s="193"/>
    </row>
    <row r="157" spans="7:9" s="9" customFormat="1" ht="17.25" customHeight="1" x14ac:dyDescent="0.2">
      <c r="G157" s="119"/>
      <c r="H157" s="119"/>
      <c r="I157" s="193"/>
    </row>
    <row r="158" spans="7:9" s="9" customFormat="1" ht="17.25" customHeight="1" x14ac:dyDescent="0.2">
      <c r="G158" s="119"/>
      <c r="H158" s="119"/>
      <c r="I158" s="193"/>
    </row>
    <row r="159" spans="7:9" s="9" customFormat="1" ht="17.25" customHeight="1" x14ac:dyDescent="0.2">
      <c r="G159" s="119"/>
      <c r="H159" s="119"/>
      <c r="I159" s="193"/>
    </row>
    <row r="160" spans="7:9" s="9" customFormat="1" ht="17.25" customHeight="1" x14ac:dyDescent="0.2">
      <c r="G160" s="119"/>
      <c r="H160" s="119"/>
      <c r="I160" s="193"/>
    </row>
    <row r="161" spans="7:9" s="9" customFormat="1" ht="17.25" customHeight="1" x14ac:dyDescent="0.2">
      <c r="G161" s="119"/>
      <c r="H161" s="119"/>
      <c r="I161" s="193"/>
    </row>
    <row r="162" spans="7:9" s="9" customFormat="1" ht="17.25" customHeight="1" x14ac:dyDescent="0.2">
      <c r="G162" s="119"/>
      <c r="H162" s="119"/>
      <c r="I162" s="193"/>
    </row>
    <row r="163" spans="7:9" s="9" customFormat="1" ht="17.25" customHeight="1" x14ac:dyDescent="0.2">
      <c r="G163" s="119"/>
      <c r="H163" s="119"/>
      <c r="I163" s="193"/>
    </row>
    <row r="164" spans="7:9" s="9" customFormat="1" ht="17.25" customHeight="1" x14ac:dyDescent="0.2">
      <c r="G164" s="119"/>
      <c r="H164" s="119"/>
      <c r="I164" s="193"/>
    </row>
    <row r="165" spans="7:9" s="9" customFormat="1" ht="17.25" customHeight="1" x14ac:dyDescent="0.2">
      <c r="G165" s="119"/>
      <c r="H165" s="119"/>
      <c r="I165" s="193"/>
    </row>
    <row r="166" spans="7:9" s="9" customFormat="1" ht="17.25" customHeight="1" x14ac:dyDescent="0.2">
      <c r="G166" s="119"/>
      <c r="H166" s="119"/>
      <c r="I166" s="193"/>
    </row>
  </sheetData>
  <phoneticPr fontId="7" type="noConversion"/>
  <pageMargins left="0.59055118110236227" right="0.59055118110236227" top="0.59055118110236227" bottom="0.59055118110236227" header="0.31496062992125984" footer="0.5118110236220472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161"/>
  <sheetViews>
    <sheetView zoomScale="110" zoomScaleNormal="110" workbookViewId="0">
      <pane xSplit="4" ySplit="3" topLeftCell="E4" activePane="bottomRight" state="frozen"/>
      <selection pane="topRight" activeCell="F1" sqref="F1"/>
      <selection pane="bottomLeft" activeCell="A4" sqref="A4"/>
      <selection pane="bottomRight" activeCell="F50" sqref="F50"/>
    </sheetView>
  </sheetViews>
  <sheetFormatPr defaultColWidth="8.85546875" defaultRowHeight="17.25" customHeight="1" x14ac:dyDescent="0.2"/>
  <cols>
    <col min="1" max="1" width="12.7109375" style="3" customWidth="1"/>
    <col min="2" max="2" width="2.140625" style="2" hidden="1" customWidth="1"/>
    <col min="3" max="3" width="11.85546875" style="2" customWidth="1"/>
    <col min="4" max="4" width="31.28515625" style="2" customWidth="1"/>
    <col min="5" max="8" width="12.7109375" style="117" customWidth="1"/>
    <col min="9" max="16384" width="8.85546875" style="2"/>
  </cols>
  <sheetData>
    <row r="1" spans="1:13" ht="17.25" customHeight="1" x14ac:dyDescent="0.2">
      <c r="A1" s="317" t="s">
        <v>673</v>
      </c>
      <c r="C1" s="499"/>
      <c r="D1" s="509"/>
      <c r="E1" s="510"/>
      <c r="F1" s="508"/>
      <c r="G1" s="90"/>
      <c r="H1" s="385"/>
    </row>
    <row r="2" spans="1:13" ht="26.45" customHeight="1" x14ac:dyDescent="0.2">
      <c r="A2" s="132" t="s">
        <v>674</v>
      </c>
      <c r="B2" s="93"/>
      <c r="C2" s="93"/>
      <c r="D2" s="93"/>
      <c r="E2" s="479" t="s">
        <v>798</v>
      </c>
      <c r="F2" s="547" t="s">
        <v>799</v>
      </c>
      <c r="G2" s="533" t="s">
        <v>800</v>
      </c>
      <c r="H2" s="277" t="s">
        <v>771</v>
      </c>
    </row>
    <row r="3" spans="1:13" ht="18" customHeight="1" x14ac:dyDescent="0.2">
      <c r="A3" s="387" t="s">
        <v>300</v>
      </c>
      <c r="B3" s="388"/>
      <c r="C3" s="462"/>
      <c r="D3" s="388"/>
      <c r="E3" s="699">
        <v>2015</v>
      </c>
      <c r="F3" s="548">
        <v>2015</v>
      </c>
      <c r="G3" s="699">
        <v>2014</v>
      </c>
      <c r="H3" s="389">
        <v>2014</v>
      </c>
    </row>
    <row r="4" spans="1:13" ht="15" customHeight="1" x14ac:dyDescent="0.2">
      <c r="A4" s="15" t="s">
        <v>675</v>
      </c>
      <c r="B4" s="34" t="s">
        <v>199</v>
      </c>
      <c r="C4" s="452" t="s">
        <v>199</v>
      </c>
      <c r="D4" s="532"/>
      <c r="E4" s="473"/>
      <c r="F4" s="549"/>
      <c r="G4" s="534"/>
      <c r="H4" s="119"/>
    </row>
    <row r="5" spans="1:13" ht="15" customHeight="1" x14ac:dyDescent="0.2">
      <c r="A5" s="37" t="s">
        <v>676</v>
      </c>
      <c r="B5" s="26" t="s">
        <v>592</v>
      </c>
      <c r="C5" s="64" t="s">
        <v>939</v>
      </c>
      <c r="D5" s="683" t="s">
        <v>659</v>
      </c>
      <c r="E5" s="466">
        <v>2745650.24</v>
      </c>
      <c r="F5" s="550">
        <v>2077674.06</v>
      </c>
      <c r="G5" s="535">
        <v>3370952.98</v>
      </c>
      <c r="H5" s="371">
        <v>2765605.24</v>
      </c>
    </row>
    <row r="6" spans="1:13" ht="18" customHeight="1" x14ac:dyDescent="0.2">
      <c r="A6" s="49"/>
      <c r="B6" s="81" t="s">
        <v>438</v>
      </c>
      <c r="C6" s="7" t="s">
        <v>940</v>
      </c>
      <c r="D6" s="684" t="s">
        <v>660</v>
      </c>
      <c r="E6" s="467">
        <v>1546171.31</v>
      </c>
      <c r="F6" s="551">
        <v>1567920.88</v>
      </c>
      <c r="G6" s="536">
        <v>1764639.92</v>
      </c>
      <c r="H6" s="141">
        <v>1558550.3</v>
      </c>
    </row>
    <row r="7" spans="1:13" ht="18" customHeight="1" x14ac:dyDescent="0.2">
      <c r="A7" s="56"/>
      <c r="B7" s="98" t="s">
        <v>439</v>
      </c>
      <c r="C7" s="73" t="s">
        <v>941</v>
      </c>
      <c r="D7" s="684" t="s">
        <v>569</v>
      </c>
      <c r="E7" s="467">
        <v>207323.53</v>
      </c>
      <c r="F7" s="552">
        <v>165000.57999999999</v>
      </c>
      <c r="G7" s="536">
        <v>306688.40000000002</v>
      </c>
      <c r="H7" s="391">
        <v>207323.53</v>
      </c>
    </row>
    <row r="8" spans="1:13" ht="21" customHeight="1" x14ac:dyDescent="0.2">
      <c r="A8" s="29"/>
      <c r="B8" s="99" t="s">
        <v>477</v>
      </c>
      <c r="C8" s="504" t="s">
        <v>942</v>
      </c>
      <c r="D8" s="685" t="s">
        <v>582</v>
      </c>
      <c r="E8" s="467">
        <v>18446209.82</v>
      </c>
      <c r="F8" s="551">
        <v>19669334.829999998</v>
      </c>
      <c r="G8" s="536">
        <v>11925535.52</v>
      </c>
      <c r="H8" s="141">
        <v>15603080.029999999</v>
      </c>
    </row>
    <row r="9" spans="1:13" ht="18" customHeight="1" x14ac:dyDescent="0.2">
      <c r="A9" s="39"/>
      <c r="B9" s="185" t="s">
        <v>200</v>
      </c>
      <c r="C9" s="187" t="s">
        <v>943</v>
      </c>
      <c r="D9" s="185"/>
      <c r="E9" s="468">
        <v>22945354.899999999</v>
      </c>
      <c r="F9" s="553">
        <v>23479930.350000001</v>
      </c>
      <c r="G9" s="513">
        <v>17367816.82</v>
      </c>
      <c r="H9" s="374">
        <v>20134559.100000001</v>
      </c>
    </row>
    <row r="10" spans="1:13" ht="15" customHeight="1" x14ac:dyDescent="0.2">
      <c r="A10" s="29" t="s">
        <v>677</v>
      </c>
      <c r="B10" s="33"/>
      <c r="C10" s="3"/>
      <c r="E10" s="473"/>
      <c r="F10" s="549"/>
      <c r="G10" s="534"/>
      <c r="H10" s="119"/>
    </row>
    <row r="11" spans="1:13" ht="15" customHeight="1" x14ac:dyDescent="0.2">
      <c r="A11" s="37" t="s">
        <v>676</v>
      </c>
      <c r="B11" s="185" t="s">
        <v>267</v>
      </c>
      <c r="C11" s="187" t="s">
        <v>944</v>
      </c>
      <c r="D11" s="185" t="s">
        <v>188</v>
      </c>
      <c r="E11" s="472">
        <v>288050498.47000003</v>
      </c>
      <c r="F11" s="554">
        <v>289588879.80000001</v>
      </c>
      <c r="G11" s="537">
        <v>288373906.68000001</v>
      </c>
      <c r="H11" s="265">
        <v>288076464.13999999</v>
      </c>
    </row>
    <row r="12" spans="1:13" ht="15.95" customHeight="1" x14ac:dyDescent="0.2">
      <c r="A12" s="29"/>
      <c r="B12" s="150" t="s">
        <v>583</v>
      </c>
      <c r="C12" s="453" t="s">
        <v>583</v>
      </c>
      <c r="D12" s="150"/>
      <c r="E12" s="469"/>
      <c r="F12" s="555"/>
      <c r="G12" s="538"/>
      <c r="H12" s="275"/>
    </row>
    <row r="13" spans="1:13" ht="18" customHeight="1" x14ac:dyDescent="0.2">
      <c r="A13" s="29"/>
      <c r="B13" s="26" t="s">
        <v>268</v>
      </c>
      <c r="C13" s="64" t="s">
        <v>945</v>
      </c>
      <c r="D13" s="26" t="s">
        <v>584</v>
      </c>
      <c r="E13" s="466">
        <v>859621.45</v>
      </c>
      <c r="F13" s="550">
        <v>825437.46</v>
      </c>
      <c r="G13" s="535">
        <v>897309.1</v>
      </c>
      <c r="H13" s="371">
        <v>862264.29</v>
      </c>
      <c r="I13" s="700"/>
      <c r="J13" s="138"/>
      <c r="K13" s="138"/>
      <c r="L13" s="8"/>
      <c r="M13"/>
    </row>
    <row r="14" spans="1:13" ht="18" customHeight="1" x14ac:dyDescent="0.2">
      <c r="A14" s="29"/>
      <c r="B14" s="26" t="s">
        <v>269</v>
      </c>
      <c r="C14" s="64" t="s">
        <v>946</v>
      </c>
      <c r="D14" s="16" t="s">
        <v>189</v>
      </c>
      <c r="E14" s="466">
        <v>44606351.57</v>
      </c>
      <c r="F14" s="550">
        <v>44779844.649999999</v>
      </c>
      <c r="G14" s="535">
        <v>46015988.07</v>
      </c>
      <c r="H14" s="371">
        <v>44506959.630000003</v>
      </c>
    </row>
    <row r="15" spans="1:13" ht="18" customHeight="1" x14ac:dyDescent="0.2">
      <c r="A15" s="29"/>
      <c r="B15" s="26">
        <v>1055</v>
      </c>
      <c r="C15" s="64" t="s">
        <v>947</v>
      </c>
      <c r="D15" s="26" t="s">
        <v>722</v>
      </c>
      <c r="E15" s="466">
        <v>13386711.039999999</v>
      </c>
      <c r="F15" s="550">
        <v>13293548.109999999</v>
      </c>
      <c r="G15" s="535">
        <v>13921729.390000001</v>
      </c>
      <c r="H15" s="371">
        <v>13474141.07</v>
      </c>
      <c r="I15" s="117"/>
      <c r="J15" s="117"/>
    </row>
    <row r="16" spans="1:13" ht="18" customHeight="1" x14ac:dyDescent="0.2">
      <c r="A16" s="29"/>
      <c r="B16" s="26" t="s">
        <v>723</v>
      </c>
      <c r="C16" s="64" t="s">
        <v>948</v>
      </c>
      <c r="D16" s="26" t="s">
        <v>724</v>
      </c>
      <c r="E16" s="466">
        <v>16319854.32</v>
      </c>
      <c r="F16" s="550">
        <v>18598425.440000001</v>
      </c>
      <c r="G16" s="535">
        <v>22021377.07</v>
      </c>
      <c r="H16" s="371">
        <v>22975492.149999999</v>
      </c>
      <c r="J16" s="117"/>
    </row>
    <row r="17" spans="1:10" ht="18" customHeight="1" x14ac:dyDescent="0.2">
      <c r="A17" s="29"/>
      <c r="B17" s="97" t="s">
        <v>440</v>
      </c>
      <c r="C17" s="73" t="s">
        <v>949</v>
      </c>
      <c r="D17" s="97" t="s">
        <v>301</v>
      </c>
      <c r="E17" s="467">
        <v>50876926.18</v>
      </c>
      <c r="F17" s="551">
        <v>50814965.539999999</v>
      </c>
      <c r="G17" s="536">
        <v>43394404.740000002</v>
      </c>
      <c r="H17" s="141">
        <v>48033740.329999998</v>
      </c>
      <c r="I17" s="117"/>
      <c r="J17" s="117"/>
    </row>
    <row r="18" spans="1:10" ht="18" customHeight="1" x14ac:dyDescent="0.2">
      <c r="A18" s="29"/>
      <c r="B18" s="97" t="s">
        <v>769</v>
      </c>
      <c r="C18" s="73" t="s">
        <v>950</v>
      </c>
      <c r="D18" s="81" t="s">
        <v>271</v>
      </c>
      <c r="E18" s="467">
        <v>62013824.439999998</v>
      </c>
      <c r="F18" s="551">
        <v>59474831.759999998</v>
      </c>
      <c r="G18" s="536">
        <v>60464069.609999999</v>
      </c>
      <c r="H18" s="141">
        <v>61793175.490000002</v>
      </c>
    </row>
    <row r="19" spans="1:10" ht="18.600000000000001" customHeight="1" x14ac:dyDescent="0.2">
      <c r="A19" s="29"/>
      <c r="B19" s="81" t="s">
        <v>201</v>
      </c>
      <c r="C19" s="7" t="s">
        <v>951</v>
      </c>
      <c r="D19" s="81" t="s">
        <v>272</v>
      </c>
      <c r="E19" s="467">
        <v>10091023.210000001</v>
      </c>
      <c r="F19" s="551">
        <v>9792051.1500000004</v>
      </c>
      <c r="G19" s="536">
        <v>9347824.3900000006</v>
      </c>
      <c r="H19" s="141">
        <v>10047840.720000001</v>
      </c>
    </row>
    <row r="20" spans="1:10" ht="18" customHeight="1" x14ac:dyDescent="0.2">
      <c r="A20" s="29"/>
      <c r="B20" s="16" t="s">
        <v>202</v>
      </c>
      <c r="C20" s="5" t="s">
        <v>952</v>
      </c>
      <c r="D20" s="16" t="s">
        <v>273</v>
      </c>
      <c r="E20" s="469">
        <v>6097807.6200000001</v>
      </c>
      <c r="F20" s="555">
        <v>6040431.0999999996</v>
      </c>
      <c r="G20" s="538">
        <v>6152840.4000000004</v>
      </c>
      <c r="H20" s="275">
        <v>6153077.0999999996</v>
      </c>
    </row>
    <row r="21" spans="1:10" ht="18" customHeight="1" x14ac:dyDescent="0.2">
      <c r="A21" s="29"/>
      <c r="B21" s="191" t="s">
        <v>422</v>
      </c>
      <c r="C21" s="454" t="s">
        <v>953</v>
      </c>
      <c r="D21" s="191"/>
      <c r="E21" s="468">
        <v>204252119.83000001</v>
      </c>
      <c r="F21" s="556">
        <v>203619535.90000001</v>
      </c>
      <c r="G21" s="513">
        <v>202215542.77000001</v>
      </c>
      <c r="H21" s="392">
        <v>207846691.94999999</v>
      </c>
    </row>
    <row r="22" spans="1:10" ht="18" customHeight="1" x14ac:dyDescent="0.2">
      <c r="A22" s="29"/>
      <c r="B22" s="34" t="s">
        <v>203</v>
      </c>
      <c r="C22" s="453" t="s">
        <v>203</v>
      </c>
      <c r="D22" s="150"/>
      <c r="E22" s="469"/>
      <c r="F22" s="555"/>
      <c r="G22" s="538"/>
      <c r="H22" s="275"/>
    </row>
    <row r="23" spans="1:10" ht="18" customHeight="1" x14ac:dyDescent="0.2">
      <c r="A23" s="29"/>
      <c r="B23" s="16" t="s">
        <v>727</v>
      </c>
      <c r="C23" s="5" t="s">
        <v>954</v>
      </c>
      <c r="D23" s="16" t="s">
        <v>760</v>
      </c>
      <c r="E23" s="466">
        <v>432035139.89999998</v>
      </c>
      <c r="F23" s="550">
        <v>439665379.20999998</v>
      </c>
      <c r="G23" s="535">
        <v>436471236.86000001</v>
      </c>
      <c r="H23" s="371">
        <v>432136605.06999999</v>
      </c>
    </row>
    <row r="24" spans="1:10" ht="18" customHeight="1" x14ac:dyDescent="0.2">
      <c r="A24" s="29"/>
      <c r="B24" s="26" t="s">
        <v>725</v>
      </c>
      <c r="C24" s="64" t="s">
        <v>955</v>
      </c>
      <c r="D24" s="26" t="s">
        <v>726</v>
      </c>
      <c r="E24" s="466">
        <v>2756793.89</v>
      </c>
      <c r="F24" s="550">
        <v>2735166.99</v>
      </c>
      <c r="G24" s="535">
        <v>2171331.7799999998</v>
      </c>
      <c r="H24" s="371">
        <v>2734455.76</v>
      </c>
    </row>
    <row r="25" spans="1:10" ht="18" customHeight="1" x14ac:dyDescent="0.2">
      <c r="A25" s="29"/>
      <c r="B25" s="658" t="s">
        <v>767</v>
      </c>
      <c r="C25" s="455" t="s">
        <v>956</v>
      </c>
      <c r="D25" s="395" t="s">
        <v>796</v>
      </c>
      <c r="E25" s="466">
        <v>52489197.140000001</v>
      </c>
      <c r="F25" s="550">
        <v>53149257.039999999</v>
      </c>
      <c r="G25" s="535">
        <v>50388406.460000001</v>
      </c>
      <c r="H25" s="371">
        <v>49503584.780000001</v>
      </c>
    </row>
    <row r="26" spans="1:10" ht="18" customHeight="1" x14ac:dyDescent="0.2">
      <c r="A26" s="29"/>
      <c r="B26" s="81" t="s">
        <v>204</v>
      </c>
      <c r="C26" s="7" t="s">
        <v>957</v>
      </c>
      <c r="D26" s="81" t="s">
        <v>67</v>
      </c>
      <c r="E26" s="467">
        <v>442471117.83999997</v>
      </c>
      <c r="F26" s="551">
        <v>424580384.16000003</v>
      </c>
      <c r="G26" s="536">
        <v>433218768.5</v>
      </c>
      <c r="H26" s="141">
        <v>442399316.86000001</v>
      </c>
    </row>
    <row r="27" spans="1:10" ht="18" customHeight="1" x14ac:dyDescent="0.2">
      <c r="A27" s="29"/>
      <c r="B27" s="26" t="s">
        <v>728</v>
      </c>
      <c r="C27" s="64" t="s">
        <v>958</v>
      </c>
      <c r="D27" s="396" t="s">
        <v>729</v>
      </c>
      <c r="E27" s="467">
        <v>13173938.34</v>
      </c>
      <c r="F27" s="551">
        <v>13072223.720000001</v>
      </c>
      <c r="G27" s="536">
        <v>14007789.779999999</v>
      </c>
      <c r="H27" s="141">
        <v>13085562.550000001</v>
      </c>
    </row>
    <row r="28" spans="1:10" ht="18" customHeight="1" x14ac:dyDescent="0.2">
      <c r="A28" s="29"/>
      <c r="B28" s="81" t="s">
        <v>205</v>
      </c>
      <c r="C28" s="7" t="s">
        <v>959</v>
      </c>
      <c r="D28" s="81" t="s">
        <v>69</v>
      </c>
      <c r="E28" s="467">
        <v>124234837.72</v>
      </c>
      <c r="F28" s="551">
        <v>131360850.94</v>
      </c>
      <c r="G28" s="536">
        <v>122829875.8</v>
      </c>
      <c r="H28" s="141">
        <v>124266674.37</v>
      </c>
    </row>
    <row r="29" spans="1:10" ht="18" customHeight="1" x14ac:dyDescent="0.2">
      <c r="A29" s="29"/>
      <c r="B29" s="81" t="s">
        <v>206</v>
      </c>
      <c r="C29" s="7" t="s">
        <v>960</v>
      </c>
      <c r="D29" s="81" t="s">
        <v>191</v>
      </c>
      <c r="E29" s="467">
        <v>43628709.409999996</v>
      </c>
      <c r="F29" s="551">
        <v>43391222.770000003</v>
      </c>
      <c r="G29" s="536">
        <v>44867105.539999999</v>
      </c>
      <c r="H29" s="141">
        <v>44020538.039999999</v>
      </c>
    </row>
    <row r="30" spans="1:10" ht="18" customHeight="1" x14ac:dyDescent="0.2">
      <c r="A30" s="29"/>
      <c r="B30" s="81" t="s">
        <v>207</v>
      </c>
      <c r="C30" s="7" t="s">
        <v>961</v>
      </c>
      <c r="D30" s="81" t="s">
        <v>192</v>
      </c>
      <c r="E30" s="467">
        <v>33720869.689999998</v>
      </c>
      <c r="F30" s="551">
        <v>30442361.309999999</v>
      </c>
      <c r="G30" s="536">
        <v>37382774.759999998</v>
      </c>
      <c r="H30" s="141">
        <v>35227247.020000003</v>
      </c>
    </row>
    <row r="31" spans="1:10" ht="18" customHeight="1" x14ac:dyDescent="0.2">
      <c r="A31" s="29"/>
      <c r="B31" s="81" t="s">
        <v>208</v>
      </c>
      <c r="C31" s="7" t="s">
        <v>962</v>
      </c>
      <c r="D31" s="81" t="s">
        <v>585</v>
      </c>
      <c r="E31" s="467">
        <v>5649765.2199999997</v>
      </c>
      <c r="F31" s="551">
        <v>5511245.79</v>
      </c>
      <c r="G31" s="536">
        <v>5690951.9800000004</v>
      </c>
      <c r="H31" s="141">
        <v>5774286.6900000004</v>
      </c>
    </row>
    <row r="32" spans="1:10" ht="18" customHeight="1" x14ac:dyDescent="0.2">
      <c r="A32" s="29"/>
      <c r="B32" s="81" t="s">
        <v>209</v>
      </c>
      <c r="C32" s="7" t="s">
        <v>963</v>
      </c>
      <c r="D32" s="81" t="s">
        <v>70</v>
      </c>
      <c r="E32" s="467">
        <v>30263987.25</v>
      </c>
      <c r="F32" s="551">
        <v>30464969.710000001</v>
      </c>
      <c r="G32" s="536">
        <v>29019386.02</v>
      </c>
      <c r="H32" s="141">
        <v>28605163.07</v>
      </c>
    </row>
    <row r="33" spans="1:8" ht="17.100000000000001" customHeight="1" x14ac:dyDescent="0.2">
      <c r="A33" s="29"/>
      <c r="B33" s="191" t="s">
        <v>210</v>
      </c>
      <c r="C33" s="454" t="s">
        <v>964</v>
      </c>
      <c r="D33" s="191"/>
      <c r="E33" s="468">
        <v>1180424355.8299999</v>
      </c>
      <c r="F33" s="556">
        <v>1174373062.3399999</v>
      </c>
      <c r="G33" s="513">
        <v>1176047626.5599999</v>
      </c>
      <c r="H33" s="392">
        <v>1177753434.75</v>
      </c>
    </row>
    <row r="34" spans="1:8" ht="18" customHeight="1" x14ac:dyDescent="0.2">
      <c r="A34" s="29"/>
      <c r="B34" s="150" t="s">
        <v>211</v>
      </c>
      <c r="C34" s="686" t="s">
        <v>211</v>
      </c>
      <c r="D34" s="150"/>
      <c r="E34" s="469"/>
      <c r="F34" s="555"/>
      <c r="G34" s="538"/>
      <c r="H34" s="275"/>
    </row>
    <row r="35" spans="1:8" ht="18" customHeight="1" x14ac:dyDescent="0.2">
      <c r="A35" s="29"/>
      <c r="B35" s="16" t="s">
        <v>212</v>
      </c>
      <c r="C35" s="5" t="s">
        <v>965</v>
      </c>
      <c r="D35" s="16" t="s">
        <v>193</v>
      </c>
      <c r="E35" s="466">
        <v>13236002.85</v>
      </c>
      <c r="F35" s="550">
        <v>13167661.529999999</v>
      </c>
      <c r="G35" s="535">
        <v>14798424.050000001</v>
      </c>
      <c r="H35" s="371">
        <v>13095696.189999999</v>
      </c>
    </row>
    <row r="36" spans="1:8" ht="18" customHeight="1" x14ac:dyDescent="0.2">
      <c r="A36" s="29"/>
      <c r="B36" s="16" t="s">
        <v>213</v>
      </c>
      <c r="C36" s="5" t="s">
        <v>966</v>
      </c>
      <c r="D36" s="16" t="s">
        <v>194</v>
      </c>
      <c r="E36" s="466">
        <v>27780968.550000001</v>
      </c>
      <c r="F36" s="550">
        <v>26102050.969999999</v>
      </c>
      <c r="G36" s="535">
        <v>27640959.359999999</v>
      </c>
      <c r="H36" s="371">
        <v>28028439.859999999</v>
      </c>
    </row>
    <row r="37" spans="1:8" ht="18" customHeight="1" x14ac:dyDescent="0.2">
      <c r="A37" s="29"/>
      <c r="B37" s="81" t="s">
        <v>214</v>
      </c>
      <c r="C37" s="7" t="s">
        <v>967</v>
      </c>
      <c r="D37" s="81" t="s">
        <v>195</v>
      </c>
      <c r="E37" s="467">
        <v>13367431.52</v>
      </c>
      <c r="F37" s="551">
        <v>14507824.529999999</v>
      </c>
      <c r="G37" s="536">
        <v>13035827.789999999</v>
      </c>
      <c r="H37" s="141">
        <v>12894351.25</v>
      </c>
    </row>
    <row r="38" spans="1:8" ht="18" customHeight="1" x14ac:dyDescent="0.2">
      <c r="A38" s="29"/>
      <c r="B38" s="191" t="s">
        <v>215</v>
      </c>
      <c r="C38" s="454" t="s">
        <v>968</v>
      </c>
      <c r="D38" s="191"/>
      <c r="E38" s="468">
        <v>54384402.920000002</v>
      </c>
      <c r="F38" s="556">
        <v>53777537.030000001</v>
      </c>
      <c r="G38" s="513">
        <v>55475212.200000003</v>
      </c>
      <c r="H38" s="392">
        <v>54018487.299999997</v>
      </c>
    </row>
    <row r="39" spans="1:8" ht="18" customHeight="1" x14ac:dyDescent="0.2">
      <c r="A39" s="29"/>
      <c r="B39" s="34" t="s">
        <v>216</v>
      </c>
      <c r="C39" s="687" t="s">
        <v>216</v>
      </c>
      <c r="D39" s="32"/>
      <c r="E39" s="469"/>
      <c r="F39" s="555"/>
      <c r="G39" s="538"/>
      <c r="H39" s="275"/>
    </row>
    <row r="40" spans="1:8" ht="18" customHeight="1" x14ac:dyDescent="0.2">
      <c r="A40" s="29"/>
      <c r="B40" s="16" t="s">
        <v>217</v>
      </c>
      <c r="C40" s="5" t="s">
        <v>969</v>
      </c>
      <c r="D40" s="16" t="s">
        <v>196</v>
      </c>
      <c r="E40" s="466">
        <v>933357.13</v>
      </c>
      <c r="F40" s="550">
        <v>898746.01</v>
      </c>
      <c r="G40" s="535">
        <v>896417.99</v>
      </c>
      <c r="H40" s="371">
        <v>1060411.3600000001</v>
      </c>
    </row>
    <row r="41" spans="1:8" ht="18" customHeight="1" x14ac:dyDescent="0.2">
      <c r="A41" s="29"/>
      <c r="B41" s="81" t="s">
        <v>218</v>
      </c>
      <c r="C41" s="7" t="s">
        <v>970</v>
      </c>
      <c r="D41" s="81" t="s">
        <v>197</v>
      </c>
      <c r="E41" s="467">
        <v>739331.99</v>
      </c>
      <c r="F41" s="551">
        <v>636403.05000000005</v>
      </c>
      <c r="G41" s="536">
        <v>938658.56</v>
      </c>
      <c r="H41" s="141">
        <v>847024.07</v>
      </c>
    </row>
    <row r="42" spans="1:8" ht="18" customHeight="1" x14ac:dyDescent="0.2">
      <c r="A42" s="29"/>
      <c r="B42" s="81" t="s">
        <v>219</v>
      </c>
      <c r="C42" s="7" t="s">
        <v>971</v>
      </c>
      <c r="D42" s="81" t="s">
        <v>198</v>
      </c>
      <c r="E42" s="467">
        <v>10802764.189999999</v>
      </c>
      <c r="F42" s="551">
        <v>9012127.8599999994</v>
      </c>
      <c r="G42" s="536">
        <v>11935152.91</v>
      </c>
      <c r="H42" s="141">
        <v>10784160.560000001</v>
      </c>
    </row>
    <row r="43" spans="1:8" ht="18" customHeight="1" x14ac:dyDescent="0.2">
      <c r="A43" s="39"/>
      <c r="B43" s="191" t="s">
        <v>220</v>
      </c>
      <c r="C43" s="454" t="s">
        <v>972</v>
      </c>
      <c r="D43" s="191"/>
      <c r="E43" s="468">
        <v>12475453.310000001</v>
      </c>
      <c r="F43" s="556">
        <v>10547276.92</v>
      </c>
      <c r="G43" s="513">
        <v>13770229.460000001</v>
      </c>
      <c r="H43" s="392">
        <v>12691596.050000001</v>
      </c>
    </row>
    <row r="44" spans="1:8" ht="28.9" customHeight="1" x14ac:dyDescent="0.2">
      <c r="A44" s="681" t="s">
        <v>1093</v>
      </c>
      <c r="B44" s="32" t="s">
        <v>222</v>
      </c>
      <c r="C44" s="688" t="s">
        <v>222</v>
      </c>
      <c r="D44" s="32"/>
      <c r="E44" s="473"/>
      <c r="F44" s="549"/>
      <c r="G44" s="534"/>
      <c r="H44" s="119"/>
    </row>
    <row r="45" spans="1:8" ht="17.25" customHeight="1" x14ac:dyDescent="0.2">
      <c r="A45" s="37"/>
      <c r="B45" s="16" t="s">
        <v>234</v>
      </c>
      <c r="C45" s="5" t="s">
        <v>973</v>
      </c>
      <c r="D45" s="16" t="s">
        <v>221</v>
      </c>
      <c r="E45" s="466">
        <v>940771.1</v>
      </c>
      <c r="F45" s="550">
        <v>895633.48</v>
      </c>
      <c r="G45" s="535">
        <v>942189.04</v>
      </c>
      <c r="H45" s="371">
        <v>940771.1</v>
      </c>
    </row>
    <row r="46" spans="1:8" ht="17.25" customHeight="1" x14ac:dyDescent="0.2">
      <c r="A46" s="29"/>
      <c r="B46" s="81" t="s">
        <v>235</v>
      </c>
      <c r="C46" s="7" t="s">
        <v>974</v>
      </c>
      <c r="D46" s="81" t="s">
        <v>252</v>
      </c>
      <c r="E46" s="467">
        <v>8073020.9299999997</v>
      </c>
      <c r="F46" s="551">
        <v>8606359.3699999992</v>
      </c>
      <c r="G46" s="536">
        <v>7871123.1100000003</v>
      </c>
      <c r="H46" s="141">
        <v>8073612.46</v>
      </c>
    </row>
    <row r="47" spans="1:8" ht="17.25" customHeight="1" x14ac:dyDescent="0.2">
      <c r="A47" s="29"/>
      <c r="B47" s="16" t="s">
        <v>236</v>
      </c>
      <c r="C47" s="16" t="s">
        <v>975</v>
      </c>
      <c r="D47" s="16" t="s">
        <v>222</v>
      </c>
      <c r="E47" s="467">
        <v>295993.82</v>
      </c>
      <c r="F47" s="551">
        <v>337392.98</v>
      </c>
      <c r="G47" s="536">
        <v>318162.11</v>
      </c>
      <c r="H47" s="141">
        <v>330151.65999999997</v>
      </c>
    </row>
    <row r="48" spans="1:8" s="9" customFormat="1" ht="17.25" customHeight="1" x14ac:dyDescent="0.2">
      <c r="A48" s="39"/>
      <c r="B48" s="191" t="s">
        <v>237</v>
      </c>
      <c r="C48" s="191" t="s">
        <v>976</v>
      </c>
      <c r="D48" s="191"/>
      <c r="E48" s="468">
        <v>9309785.8499999996</v>
      </c>
      <c r="F48" s="553">
        <v>9839385.8300000001</v>
      </c>
      <c r="G48" s="513">
        <v>9131474.2699999996</v>
      </c>
      <c r="H48" s="374">
        <v>9344535.2300000004</v>
      </c>
    </row>
    <row r="49" spans="1:8" ht="17.25" customHeight="1" x14ac:dyDescent="0.2">
      <c r="A49" s="29"/>
      <c r="B49" s="32" t="s">
        <v>302</v>
      </c>
      <c r="C49" s="705" t="s">
        <v>302</v>
      </c>
      <c r="D49" s="32"/>
      <c r="E49" s="473"/>
      <c r="F49" s="549"/>
      <c r="G49" s="534"/>
      <c r="H49" s="119"/>
    </row>
    <row r="50" spans="1:8" ht="17.25" customHeight="1" x14ac:dyDescent="0.2">
      <c r="A50" s="29"/>
      <c r="B50" s="16" t="s">
        <v>238</v>
      </c>
      <c r="C50" s="16" t="s">
        <v>977</v>
      </c>
      <c r="D50" s="16" t="s">
        <v>223</v>
      </c>
      <c r="E50" s="466">
        <v>63198528.530000001</v>
      </c>
      <c r="F50" s="550">
        <v>69216788.549999997</v>
      </c>
      <c r="G50" s="535">
        <v>64046754.210000001</v>
      </c>
      <c r="H50" s="371">
        <v>66045772.07</v>
      </c>
    </row>
    <row r="51" spans="1:8" ht="17.25" customHeight="1" x14ac:dyDescent="0.2">
      <c r="A51" s="29"/>
      <c r="B51" s="81" t="s">
        <v>239</v>
      </c>
      <c r="C51" s="81" t="s">
        <v>978</v>
      </c>
      <c r="D51" s="81" t="s">
        <v>187</v>
      </c>
      <c r="E51" s="467">
        <v>0</v>
      </c>
      <c r="F51" s="551">
        <v>21374.15</v>
      </c>
      <c r="G51" s="536">
        <v>0</v>
      </c>
      <c r="H51" s="141">
        <v>34772.269999999997</v>
      </c>
    </row>
    <row r="52" spans="1:8" ht="17.25" customHeight="1" x14ac:dyDescent="0.2">
      <c r="A52" s="29"/>
      <c r="B52" s="191" t="s">
        <v>240</v>
      </c>
      <c r="C52" s="191" t="s">
        <v>979</v>
      </c>
      <c r="D52" s="191"/>
      <c r="E52" s="468">
        <v>63198528.530000001</v>
      </c>
      <c r="F52" s="556">
        <v>69238162.700000003</v>
      </c>
      <c r="G52" s="513">
        <v>64046754.210000001</v>
      </c>
      <c r="H52" s="394">
        <v>66080544.340000004</v>
      </c>
    </row>
    <row r="53" spans="1:8" ht="17.25" customHeight="1" x14ac:dyDescent="0.2">
      <c r="A53" s="39"/>
      <c r="B53" s="176" t="s">
        <v>241</v>
      </c>
      <c r="C53" s="350" t="s">
        <v>980</v>
      </c>
      <c r="D53" s="177"/>
      <c r="E53" s="468">
        <v>1812095146.78</v>
      </c>
      <c r="F53" s="556">
        <v>1810983842.8199999</v>
      </c>
      <c r="G53" s="513">
        <v>1809060750.8599999</v>
      </c>
      <c r="H53" s="392">
        <v>1815811756.77</v>
      </c>
    </row>
    <row r="54" spans="1:8" ht="17.25" customHeight="1" x14ac:dyDescent="0.2">
      <c r="A54" s="29" t="s">
        <v>303</v>
      </c>
      <c r="B54" s="83" t="s">
        <v>242</v>
      </c>
      <c r="C54" s="689" t="s">
        <v>242</v>
      </c>
      <c r="D54" s="83"/>
      <c r="E54" s="473"/>
      <c r="F54" s="549"/>
      <c r="G54" s="534"/>
      <c r="H54" s="119"/>
    </row>
    <row r="55" spans="1:8" ht="17.25" customHeight="1" x14ac:dyDescent="0.2">
      <c r="A55" s="29"/>
      <c r="B55" s="16" t="s">
        <v>390</v>
      </c>
      <c r="C55" s="5" t="s">
        <v>981</v>
      </c>
      <c r="D55" s="16" t="s">
        <v>224</v>
      </c>
      <c r="E55" s="466">
        <v>199575304.59999999</v>
      </c>
      <c r="F55" s="550">
        <v>194561468.11000001</v>
      </c>
      <c r="G55" s="535">
        <v>188307586.94</v>
      </c>
      <c r="H55" s="371">
        <v>201290537.55000001</v>
      </c>
    </row>
    <row r="56" spans="1:8" ht="17.25" customHeight="1" x14ac:dyDescent="0.2">
      <c r="A56" s="29"/>
      <c r="B56" s="16" t="s">
        <v>391</v>
      </c>
      <c r="C56" s="5" t="s">
        <v>982</v>
      </c>
      <c r="D56" s="16" t="s">
        <v>225</v>
      </c>
      <c r="E56" s="466">
        <v>100365487.70999999</v>
      </c>
      <c r="F56" s="550">
        <v>107193432.86</v>
      </c>
      <c r="G56" s="535">
        <v>97362918.569999993</v>
      </c>
      <c r="H56" s="371">
        <v>98981280.549999997</v>
      </c>
    </row>
    <row r="57" spans="1:8" ht="17.25" customHeight="1" x14ac:dyDescent="0.2">
      <c r="A57" s="37"/>
      <c r="B57" s="324" t="s">
        <v>243</v>
      </c>
      <c r="C57" s="456" t="s">
        <v>983</v>
      </c>
      <c r="D57" s="317"/>
      <c r="E57" s="475">
        <v>299940792.31</v>
      </c>
      <c r="F57" s="557">
        <v>301754900.97000003</v>
      </c>
      <c r="G57" s="539">
        <v>285670505.50999999</v>
      </c>
      <c r="H57" s="397">
        <v>300271818.10000002</v>
      </c>
    </row>
    <row r="58" spans="1:8" ht="17.25" customHeight="1" x14ac:dyDescent="0.2">
      <c r="A58" s="29"/>
      <c r="B58" s="317" t="s">
        <v>274</v>
      </c>
      <c r="C58" s="190" t="s">
        <v>984</v>
      </c>
      <c r="D58" s="94" t="s">
        <v>586</v>
      </c>
      <c r="E58" s="480">
        <v>712975.61</v>
      </c>
      <c r="F58" s="558">
        <v>842974.69</v>
      </c>
      <c r="G58" s="540">
        <v>1347581.07</v>
      </c>
      <c r="H58" s="398">
        <v>721471</v>
      </c>
    </row>
    <row r="59" spans="1:8" ht="17.25" customHeight="1" x14ac:dyDescent="0.2">
      <c r="A59" s="29"/>
      <c r="B59" s="399" t="s">
        <v>379</v>
      </c>
      <c r="C59" s="500" t="s">
        <v>985</v>
      </c>
      <c r="D59" s="341"/>
      <c r="E59" s="481">
        <v>300653767.92000002</v>
      </c>
      <c r="F59" s="559">
        <v>302597875.66000003</v>
      </c>
      <c r="G59" s="541">
        <v>287018086.38999999</v>
      </c>
      <c r="H59" s="400">
        <v>300993289.10000002</v>
      </c>
    </row>
    <row r="60" spans="1:8" ht="17.25" customHeight="1" x14ac:dyDescent="0.2">
      <c r="A60" s="39"/>
      <c r="B60" s="176" t="s">
        <v>389</v>
      </c>
      <c r="C60" s="179" t="s">
        <v>986</v>
      </c>
      <c r="D60" s="177"/>
      <c r="E60" s="266">
        <v>2135694269.5999999</v>
      </c>
      <c r="F60" s="560">
        <v>2137061649.8299999</v>
      </c>
      <c r="G60" s="542">
        <v>2113446655.8</v>
      </c>
      <c r="H60" s="267">
        <v>2136939604.97</v>
      </c>
    </row>
    <row r="61" spans="1:8" ht="25.9" customHeight="1" x14ac:dyDescent="0.2">
      <c r="A61" s="691" t="s">
        <v>1094</v>
      </c>
      <c r="B61" s="38" t="s">
        <v>526</v>
      </c>
      <c r="C61" s="690" t="s">
        <v>526</v>
      </c>
      <c r="D61" s="38"/>
      <c r="E61" s="473"/>
      <c r="F61" s="154"/>
      <c r="G61" s="534"/>
      <c r="H61" s="402"/>
    </row>
    <row r="62" spans="1:8" ht="17.25" customHeight="1" x14ac:dyDescent="0.2">
      <c r="A62" s="37"/>
      <c r="B62" s="16" t="s">
        <v>244</v>
      </c>
      <c r="C62" s="16" t="s">
        <v>987</v>
      </c>
      <c r="D62" s="16" t="s">
        <v>227</v>
      </c>
      <c r="E62" s="466">
        <v>32983850.120000001</v>
      </c>
      <c r="F62" s="550">
        <v>34844619.350000001</v>
      </c>
      <c r="G62" s="535">
        <v>24871125.629999999</v>
      </c>
      <c r="H62" s="371">
        <v>33531201.370000001</v>
      </c>
    </row>
    <row r="63" spans="1:8" ht="17.25" customHeight="1" x14ac:dyDescent="0.2">
      <c r="A63" s="56"/>
      <c r="B63" s="81" t="s">
        <v>245</v>
      </c>
      <c r="C63" s="81" t="s">
        <v>988</v>
      </c>
      <c r="D63" s="81" t="s">
        <v>228</v>
      </c>
      <c r="E63" s="466">
        <v>11681758.050000001</v>
      </c>
      <c r="F63" s="550">
        <v>11647330.699999999</v>
      </c>
      <c r="G63" s="535">
        <v>11977660.210000001</v>
      </c>
      <c r="H63" s="371">
        <v>11571636.890000001</v>
      </c>
    </row>
    <row r="64" spans="1:8" ht="17.25" customHeight="1" x14ac:dyDescent="0.2">
      <c r="A64" s="91"/>
      <c r="B64" s="323" t="s">
        <v>304</v>
      </c>
      <c r="C64" s="323" t="s">
        <v>989</v>
      </c>
      <c r="D64" s="323"/>
      <c r="E64" s="470">
        <v>44665608.170000002</v>
      </c>
      <c r="F64" s="561">
        <v>46491950.049999997</v>
      </c>
      <c r="G64" s="544">
        <v>36848785.840000004</v>
      </c>
      <c r="H64" s="403">
        <v>45102838.259999998</v>
      </c>
    </row>
    <row r="65" spans="1:8" ht="17.25" customHeight="1" x14ac:dyDescent="0.2">
      <c r="A65" s="91"/>
      <c r="B65" s="14" t="s">
        <v>517</v>
      </c>
      <c r="C65" s="449" t="s">
        <v>517</v>
      </c>
      <c r="D65" s="14"/>
      <c r="E65" s="471"/>
      <c r="F65" s="549"/>
      <c r="G65" s="543"/>
    </row>
    <row r="66" spans="1:8" ht="17.25" customHeight="1" x14ac:dyDescent="0.2">
      <c r="A66" s="29"/>
      <c r="B66" s="26" t="s">
        <v>441</v>
      </c>
      <c r="C66" s="26" t="s">
        <v>990</v>
      </c>
      <c r="D66" s="16" t="s">
        <v>226</v>
      </c>
      <c r="E66" s="466">
        <v>2994860.47</v>
      </c>
      <c r="F66" s="550">
        <v>2033324.46</v>
      </c>
      <c r="G66" s="535">
        <v>3308578.17</v>
      </c>
      <c r="H66" s="371">
        <v>3031825.67</v>
      </c>
    </row>
    <row r="67" spans="1:8" ht="17.25" customHeight="1" x14ac:dyDescent="0.2">
      <c r="A67" s="29"/>
      <c r="B67" s="97" t="s">
        <v>442</v>
      </c>
      <c r="C67" s="97" t="s">
        <v>991</v>
      </c>
      <c r="D67" s="81" t="s">
        <v>587</v>
      </c>
      <c r="E67" s="467">
        <v>4650349.34</v>
      </c>
      <c r="F67" s="551">
        <v>4948784.88</v>
      </c>
      <c r="G67" s="536">
        <v>4613415.3499999996</v>
      </c>
      <c r="H67" s="141">
        <v>4719388.83</v>
      </c>
    </row>
    <row r="68" spans="1:8" ht="17.25" customHeight="1" x14ac:dyDescent="0.2">
      <c r="A68" s="29"/>
      <c r="B68" s="97" t="s">
        <v>443</v>
      </c>
      <c r="C68" s="97" t="s">
        <v>992</v>
      </c>
      <c r="D68" s="97" t="s">
        <v>485</v>
      </c>
      <c r="E68" s="466">
        <v>251287874.19</v>
      </c>
      <c r="F68" s="550">
        <v>265460533.69</v>
      </c>
      <c r="G68" s="535">
        <v>244083575.06</v>
      </c>
      <c r="H68" s="371">
        <v>251482104.63999999</v>
      </c>
    </row>
    <row r="69" spans="1:8" ht="21" customHeight="1" x14ac:dyDescent="0.2">
      <c r="A69" s="29"/>
      <c r="B69" s="44" t="s">
        <v>703</v>
      </c>
      <c r="C69" s="44" t="s">
        <v>993</v>
      </c>
      <c r="D69" s="514" t="s">
        <v>1033</v>
      </c>
      <c r="E69" s="473">
        <v>31043859.120000001</v>
      </c>
      <c r="F69" s="549">
        <v>31809862.670000002</v>
      </c>
      <c r="G69" s="534">
        <v>37874288.710000001</v>
      </c>
      <c r="H69" s="119">
        <v>31182835.530000001</v>
      </c>
    </row>
    <row r="70" spans="1:8" ht="17.25" customHeight="1" x14ac:dyDescent="0.2">
      <c r="A70" s="29"/>
      <c r="B70" s="293" t="s">
        <v>305</v>
      </c>
      <c r="C70" s="293" t="s">
        <v>994</v>
      </c>
      <c r="D70" s="191"/>
      <c r="E70" s="468">
        <v>289976943.12</v>
      </c>
      <c r="F70" s="556">
        <v>304252505.69999999</v>
      </c>
      <c r="G70" s="513">
        <v>289879857.29000002</v>
      </c>
      <c r="H70" s="392">
        <v>290416154.67000002</v>
      </c>
    </row>
    <row r="71" spans="1:8" ht="17.25" customHeight="1" x14ac:dyDescent="0.2">
      <c r="A71" s="39"/>
      <c r="B71" s="176"/>
      <c r="C71" s="176" t="s">
        <v>1092</v>
      </c>
      <c r="D71" s="177"/>
      <c r="E71" s="472">
        <v>334642551.29000002</v>
      </c>
      <c r="F71" s="562">
        <v>350744456.75</v>
      </c>
      <c r="G71" s="537">
        <v>326728643.13</v>
      </c>
      <c r="H71" s="393">
        <v>335518992.93000001</v>
      </c>
    </row>
    <row r="72" spans="1:8" ht="17.25" customHeight="1" x14ac:dyDescent="0.2">
      <c r="A72" s="404" t="s">
        <v>380</v>
      </c>
      <c r="B72" s="9"/>
      <c r="C72" s="9"/>
      <c r="D72" s="9"/>
      <c r="E72" s="482"/>
      <c r="F72" s="549"/>
      <c r="G72" s="545"/>
      <c r="H72" s="119"/>
    </row>
    <row r="73" spans="1:8" ht="17.25" customHeight="1" x14ac:dyDescent="0.2">
      <c r="A73" s="15" t="s">
        <v>356</v>
      </c>
      <c r="B73" s="93"/>
      <c r="C73" s="93"/>
      <c r="D73" s="93"/>
      <c r="E73" s="471"/>
      <c r="F73" s="563"/>
      <c r="G73" s="543"/>
      <c r="H73" s="381"/>
    </row>
    <row r="74" spans="1:8" ht="17.25" customHeight="1" x14ac:dyDescent="0.2">
      <c r="A74" s="48" t="s">
        <v>381</v>
      </c>
      <c r="B74" s="191" t="s">
        <v>357</v>
      </c>
      <c r="C74" s="191" t="s">
        <v>995</v>
      </c>
      <c r="D74" s="191"/>
      <c r="E74" s="468">
        <v>344921.04</v>
      </c>
      <c r="F74" s="553">
        <v>292136.3</v>
      </c>
      <c r="G74" s="513">
        <v>369410.61</v>
      </c>
      <c r="H74" s="374">
        <v>351511.63</v>
      </c>
    </row>
    <row r="75" spans="1:8" ht="17.25" customHeight="1" x14ac:dyDescent="0.2">
      <c r="A75" s="411" t="s">
        <v>588</v>
      </c>
      <c r="B75" s="32"/>
      <c r="C75" s="32"/>
      <c r="D75" s="32"/>
      <c r="E75" s="473"/>
      <c r="F75" s="549"/>
      <c r="G75" s="534"/>
      <c r="H75" s="119"/>
    </row>
    <row r="76" spans="1:8" ht="17.25" customHeight="1" x14ac:dyDescent="0.2">
      <c r="A76" s="15" t="s">
        <v>358</v>
      </c>
      <c r="B76" s="34"/>
      <c r="C76" s="34"/>
      <c r="D76" s="34"/>
      <c r="E76" s="471"/>
      <c r="F76" s="563"/>
      <c r="G76" s="543"/>
      <c r="H76" s="381"/>
    </row>
    <row r="77" spans="1:8" ht="12" customHeight="1" x14ac:dyDescent="0.2">
      <c r="A77" s="29" t="s">
        <v>397</v>
      </c>
      <c r="B77" s="16" t="s">
        <v>597</v>
      </c>
      <c r="C77" s="16" t="s">
        <v>996</v>
      </c>
      <c r="D77" s="16" t="s">
        <v>230</v>
      </c>
      <c r="E77" s="466">
        <v>562.63</v>
      </c>
      <c r="F77" s="550">
        <v>0</v>
      </c>
      <c r="G77" s="535">
        <v>282254.63</v>
      </c>
      <c r="H77" s="371">
        <v>2100.63</v>
      </c>
    </row>
    <row r="78" spans="1:8" ht="17.25" customHeight="1" x14ac:dyDescent="0.2">
      <c r="A78" s="37" t="s">
        <v>382</v>
      </c>
      <c r="B78" s="16" t="s">
        <v>598</v>
      </c>
      <c r="C78" s="16" t="s">
        <v>997</v>
      </c>
      <c r="D78" s="16" t="s">
        <v>231</v>
      </c>
      <c r="E78" s="467">
        <v>4408430.59</v>
      </c>
      <c r="F78" s="551">
        <v>3285012.28</v>
      </c>
      <c r="G78" s="536">
        <v>3028295.31</v>
      </c>
      <c r="H78" s="141">
        <v>4408430.59</v>
      </c>
    </row>
    <row r="79" spans="1:8" ht="17.25" customHeight="1" x14ac:dyDescent="0.2">
      <c r="A79" s="29"/>
      <c r="B79" s="81" t="s">
        <v>599</v>
      </c>
      <c r="C79" s="81" t="s">
        <v>998</v>
      </c>
      <c r="D79" s="81" t="s">
        <v>233</v>
      </c>
      <c r="E79" s="469">
        <v>707836.8</v>
      </c>
      <c r="F79" s="555">
        <v>974132.8</v>
      </c>
      <c r="G79" s="538">
        <v>3463627.26</v>
      </c>
      <c r="H79" s="275">
        <v>707284.8</v>
      </c>
    </row>
    <row r="80" spans="1:8" ht="17.25" customHeight="1" x14ac:dyDescent="0.2">
      <c r="A80" s="29"/>
      <c r="B80" s="81" t="s">
        <v>600</v>
      </c>
      <c r="C80" s="81" t="s">
        <v>999</v>
      </c>
      <c r="D80" s="97" t="s">
        <v>232</v>
      </c>
      <c r="E80" s="469">
        <v>411599.74</v>
      </c>
      <c r="F80" s="555">
        <v>140854.07999999999</v>
      </c>
      <c r="G80" s="538">
        <v>874211.09</v>
      </c>
      <c r="H80" s="275">
        <v>412151.74</v>
      </c>
    </row>
    <row r="81" spans="1:11" ht="17.25" customHeight="1" x14ac:dyDescent="0.2">
      <c r="A81" s="39"/>
      <c r="B81" s="191" t="s">
        <v>601</v>
      </c>
      <c r="C81" s="191" t="s">
        <v>1000</v>
      </c>
      <c r="D81" s="191"/>
      <c r="E81" s="468">
        <v>5528429.7599999998</v>
      </c>
      <c r="F81" s="553">
        <v>4399999.16</v>
      </c>
      <c r="G81" s="513">
        <v>7648388.29</v>
      </c>
      <c r="H81" s="374">
        <v>5529967.7599999998</v>
      </c>
    </row>
    <row r="82" spans="1:11" ht="30" customHeight="1" x14ac:dyDescent="0.2">
      <c r="A82" s="692" t="s">
        <v>1095</v>
      </c>
      <c r="B82" s="16" t="s">
        <v>275</v>
      </c>
      <c r="C82" s="16" t="s">
        <v>1001</v>
      </c>
      <c r="D82" s="16" t="s">
        <v>230</v>
      </c>
      <c r="E82" s="466">
        <v>7644307.7400000002</v>
      </c>
      <c r="F82" s="550">
        <v>8034335.2699999996</v>
      </c>
      <c r="G82" s="535">
        <v>9505176.6099999994</v>
      </c>
      <c r="H82" s="371">
        <v>8352066.6100000003</v>
      </c>
    </row>
    <row r="83" spans="1:11" ht="17.25" customHeight="1" x14ac:dyDescent="0.2">
      <c r="A83" s="29"/>
      <c r="B83" s="16" t="s">
        <v>276</v>
      </c>
      <c r="C83" s="16" t="s">
        <v>1002</v>
      </c>
      <c r="D83" s="16" t="s">
        <v>231</v>
      </c>
      <c r="E83" s="466">
        <v>12339629.689999999</v>
      </c>
      <c r="F83" s="550">
        <v>1945944.83</v>
      </c>
      <c r="G83" s="535">
        <v>2119894.54</v>
      </c>
      <c r="H83" s="371">
        <v>1478663.47</v>
      </c>
    </row>
    <row r="84" spans="1:11" ht="17.25" customHeight="1" x14ac:dyDescent="0.2">
      <c r="A84" s="37"/>
      <c r="B84" s="97" t="s">
        <v>383</v>
      </c>
      <c r="C84" s="97" t="s">
        <v>1003</v>
      </c>
      <c r="D84" s="97" t="s">
        <v>233</v>
      </c>
      <c r="E84" s="467">
        <v>16900213.649999999</v>
      </c>
      <c r="F84" s="551">
        <v>13479131.380000001</v>
      </c>
      <c r="G84" s="536">
        <v>14962380.49</v>
      </c>
      <c r="H84" s="141">
        <v>27533989.93</v>
      </c>
    </row>
    <row r="85" spans="1:11" ht="17.25" customHeight="1" x14ac:dyDescent="0.2">
      <c r="A85" s="37"/>
      <c r="B85" s="97" t="s">
        <v>277</v>
      </c>
      <c r="C85" s="97" t="s">
        <v>1004</v>
      </c>
      <c r="D85" s="97" t="s">
        <v>232</v>
      </c>
      <c r="E85" s="467">
        <v>15484178.9</v>
      </c>
      <c r="F85" s="551">
        <v>12839824.869999999</v>
      </c>
      <c r="G85" s="536">
        <v>35673381.159999996</v>
      </c>
      <c r="H85" s="141">
        <v>14989570.17</v>
      </c>
    </row>
    <row r="86" spans="1:11" ht="17.25" customHeight="1" x14ac:dyDescent="0.2">
      <c r="A86" s="29"/>
      <c r="B86" s="185" t="s">
        <v>384</v>
      </c>
      <c r="C86" s="185" t="s">
        <v>1005</v>
      </c>
      <c r="D86" s="185"/>
      <c r="E86" s="472">
        <v>52368330.310000002</v>
      </c>
      <c r="F86" s="562">
        <v>36299236.350000001</v>
      </c>
      <c r="G86" s="537">
        <v>62260833.5</v>
      </c>
      <c r="H86" s="393">
        <v>52354290.18</v>
      </c>
    </row>
    <row r="87" spans="1:11" ht="17.25" customHeight="1" x14ac:dyDescent="0.2">
      <c r="A87" s="39"/>
      <c r="B87" s="349" t="s">
        <v>414</v>
      </c>
      <c r="C87" s="349" t="s">
        <v>1006</v>
      </c>
      <c r="D87" s="185"/>
      <c r="E87" s="472">
        <v>57896759.869999997</v>
      </c>
      <c r="F87" s="562">
        <v>40699235.509999998</v>
      </c>
      <c r="G87" s="537">
        <v>69909222</v>
      </c>
      <c r="H87" s="393">
        <v>57884257.740000002</v>
      </c>
    </row>
    <row r="88" spans="1:11" ht="17.25" customHeight="1" x14ac:dyDescent="0.2">
      <c r="A88" s="15" t="s">
        <v>359</v>
      </c>
      <c r="B88" s="34"/>
      <c r="C88" s="34"/>
      <c r="D88" s="34"/>
      <c r="E88" s="471"/>
      <c r="F88" s="563"/>
      <c r="G88" s="543"/>
      <c r="H88" s="381"/>
    </row>
    <row r="89" spans="1:11" ht="17.25" customHeight="1" x14ac:dyDescent="0.2">
      <c r="A89" s="37" t="s">
        <v>385</v>
      </c>
      <c r="B89" s="16" t="s">
        <v>605</v>
      </c>
      <c r="C89" s="16" t="s">
        <v>1007</v>
      </c>
      <c r="D89" s="16" t="s">
        <v>468</v>
      </c>
      <c r="E89" s="466">
        <v>82422751.549999997</v>
      </c>
      <c r="F89" s="550">
        <v>79911770.450000003</v>
      </c>
      <c r="G89" s="535">
        <v>106513044.81999999</v>
      </c>
      <c r="H89" s="371">
        <v>112385509.58</v>
      </c>
    </row>
    <row r="90" spans="1:11" ht="17.25" customHeight="1" x14ac:dyDescent="0.2">
      <c r="A90" s="29"/>
      <c r="B90" s="16" t="s">
        <v>278</v>
      </c>
      <c r="C90" s="16" t="s">
        <v>1008</v>
      </c>
      <c r="D90" s="16" t="s">
        <v>602</v>
      </c>
      <c r="E90" s="466">
        <v>162101087.31</v>
      </c>
      <c r="F90" s="550">
        <v>175400699.21000001</v>
      </c>
      <c r="G90" s="535">
        <v>126134370.76000001</v>
      </c>
      <c r="H90" s="371">
        <v>122270375.15000001</v>
      </c>
    </row>
    <row r="91" spans="1:11" ht="17.25" customHeight="1" x14ac:dyDescent="0.2">
      <c r="A91" s="29"/>
      <c r="B91" s="16" t="s">
        <v>606</v>
      </c>
      <c r="C91" s="16" t="s">
        <v>1009</v>
      </c>
      <c r="D91" s="16" t="s">
        <v>603</v>
      </c>
      <c r="E91" s="466">
        <v>235816235.58000001</v>
      </c>
      <c r="F91" s="550">
        <v>257673253.66999999</v>
      </c>
      <c r="G91" s="535">
        <v>203311016.59</v>
      </c>
      <c r="H91" s="371">
        <v>245658780.5</v>
      </c>
    </row>
    <row r="92" spans="1:11" ht="17.25" customHeight="1" x14ac:dyDescent="0.2">
      <c r="A92" s="39"/>
      <c r="B92" s="191" t="s">
        <v>607</v>
      </c>
      <c r="C92" s="191" t="s">
        <v>1010</v>
      </c>
      <c r="D92" s="191"/>
      <c r="E92" s="472">
        <v>480340074.44</v>
      </c>
      <c r="F92" s="562">
        <v>512985723.32999998</v>
      </c>
      <c r="G92" s="537">
        <v>435958431.17000002</v>
      </c>
      <c r="H92" s="393">
        <v>480314664.23000002</v>
      </c>
      <c r="K92" s="117"/>
    </row>
    <row r="93" spans="1:11" ht="17.25" customHeight="1" x14ac:dyDescent="0.2">
      <c r="A93" s="15" t="s">
        <v>360</v>
      </c>
      <c r="B93" s="33"/>
      <c r="C93" s="33"/>
      <c r="D93" s="33"/>
      <c r="E93" s="471"/>
      <c r="F93" s="563"/>
      <c r="G93" s="543"/>
      <c r="H93" s="381"/>
      <c r="K93" s="117"/>
    </row>
    <row r="94" spans="1:11" ht="12" customHeight="1" x14ac:dyDescent="0.2">
      <c r="A94" s="29" t="s">
        <v>386</v>
      </c>
      <c r="B94" s="16" t="s">
        <v>608</v>
      </c>
      <c r="C94" s="16" t="s">
        <v>1011</v>
      </c>
      <c r="D94" s="16" t="s">
        <v>604</v>
      </c>
      <c r="E94" s="466">
        <v>139045.53</v>
      </c>
      <c r="F94" s="550">
        <v>155119.73000000001</v>
      </c>
      <c r="G94" s="535">
        <v>246082.13</v>
      </c>
      <c r="H94" s="371">
        <v>170779.25</v>
      </c>
      <c r="K94" s="117"/>
    </row>
    <row r="95" spans="1:11" ht="17.25" customHeight="1" x14ac:dyDescent="0.2">
      <c r="A95" s="37" t="s">
        <v>382</v>
      </c>
      <c r="B95" s="16" t="s">
        <v>609</v>
      </c>
      <c r="C95" s="16" t="s">
        <v>1012</v>
      </c>
      <c r="D95" s="16" t="s">
        <v>279</v>
      </c>
      <c r="E95" s="466">
        <v>237439763.83000001</v>
      </c>
      <c r="F95" s="550">
        <v>263405102.06</v>
      </c>
      <c r="G95" s="535">
        <v>244497831.93000001</v>
      </c>
      <c r="H95" s="371">
        <v>237063654.03999999</v>
      </c>
    </row>
    <row r="96" spans="1:11" ht="17.25" customHeight="1" x14ac:dyDescent="0.2">
      <c r="A96" s="39"/>
      <c r="B96" s="191" t="s">
        <v>610</v>
      </c>
      <c r="C96" s="191" t="s">
        <v>1013</v>
      </c>
      <c r="D96" s="191"/>
      <c r="E96" s="483">
        <v>237578809.36000001</v>
      </c>
      <c r="F96" s="564">
        <v>263560221.78999999</v>
      </c>
      <c r="G96" s="546">
        <v>244743914.06</v>
      </c>
      <c r="H96" s="405">
        <v>237234433.28999999</v>
      </c>
      <c r="J96" s="117"/>
    </row>
    <row r="97" spans="1:10" ht="17.25" customHeight="1" x14ac:dyDescent="0.2">
      <c r="A97" s="15"/>
      <c r="B97" s="176" t="s">
        <v>306</v>
      </c>
      <c r="C97" s="177" t="s">
        <v>1014</v>
      </c>
      <c r="D97" s="183"/>
      <c r="E97" s="481">
        <v>776160566.03999996</v>
      </c>
      <c r="F97" s="559">
        <v>817537317.96000004</v>
      </c>
      <c r="G97" s="541">
        <v>750980979.23000002</v>
      </c>
      <c r="H97" s="400">
        <v>775784870.09000003</v>
      </c>
      <c r="J97" s="117">
        <f>F97-H97</f>
        <v>41752447.870000005</v>
      </c>
    </row>
    <row r="98" spans="1:10" ht="17.25" customHeight="1" x14ac:dyDescent="0.2">
      <c r="A98" s="39"/>
      <c r="B98" s="185" t="s">
        <v>611</v>
      </c>
      <c r="C98" s="501" t="s">
        <v>611</v>
      </c>
      <c r="D98" s="185"/>
      <c r="E98" s="266">
        <v>3246497388.9299998</v>
      </c>
      <c r="F98" s="560">
        <v>3305343425.5100002</v>
      </c>
      <c r="G98" s="542">
        <v>3191156279.6199999</v>
      </c>
      <c r="H98" s="267">
        <v>3248243470.1500001</v>
      </c>
    </row>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22.15" customHeight="1" x14ac:dyDescent="0.2"/>
    <row r="152" ht="18" customHeight="1" x14ac:dyDescent="0.2"/>
    <row r="153" ht="18" customHeight="1" x14ac:dyDescent="0.2"/>
    <row r="154" ht="18" customHeight="1" x14ac:dyDescent="0.2"/>
    <row r="155" ht="22.15"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sheetData>
  <phoneticPr fontId="7" type="noConversion"/>
  <pageMargins left="0.19685039370078741" right="0.19685039370078741" top="0.59055118110236227" bottom="0.39370078740157483" header="0.31496062992125984" footer="0"/>
  <pageSetup paperSize="9" scale="93" orientation="portrait" r:id="rId1"/>
  <headerFooter alignWithMargins="0"/>
  <rowBreaks count="3" manualBreakCount="3">
    <brk id="48" max="16383" man="1"/>
    <brk id="87" max="16383" man="1"/>
    <brk id="128" max="655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J72"/>
  <sheetViews>
    <sheetView zoomScale="110" zoomScaleNormal="110" workbookViewId="0">
      <selection activeCell="G50" sqref="G50"/>
    </sheetView>
  </sheetViews>
  <sheetFormatPr defaultColWidth="8.85546875" defaultRowHeight="11.25" x14ac:dyDescent="0.2"/>
  <cols>
    <col min="1" max="1" width="13.5703125" style="2" customWidth="1"/>
    <col min="2" max="2" width="9.7109375" style="2" hidden="1" customWidth="1"/>
    <col min="3" max="3" width="12.7109375" style="2" customWidth="1"/>
    <col min="4" max="4" width="31.140625" style="2" customWidth="1"/>
    <col min="5" max="5" width="13.42578125" style="2" customWidth="1"/>
    <col min="6" max="6" width="12.7109375" style="2" customWidth="1"/>
    <col min="7" max="7" width="11.85546875" style="2" customWidth="1"/>
    <col min="8" max="8" width="13.7109375" style="2" customWidth="1"/>
    <col min="9" max="9" width="8.85546875" style="2"/>
    <col min="10" max="10" width="12.7109375" style="2" bestFit="1" customWidth="1"/>
    <col min="11" max="16384" width="8.85546875" style="2"/>
  </cols>
  <sheetData>
    <row r="1" spans="1:10" ht="16.899999999999999" customHeight="1" x14ac:dyDescent="0.2">
      <c r="A1" s="92" t="s">
        <v>668</v>
      </c>
      <c r="B1" s="160"/>
      <c r="C1" s="511"/>
      <c r="D1" s="457"/>
      <c r="E1" s="370"/>
      <c r="F1" s="406"/>
      <c r="G1" s="370"/>
      <c r="H1" s="406"/>
    </row>
    <row r="2" spans="1:10" ht="23.45" customHeight="1" x14ac:dyDescent="0.2">
      <c r="A2" s="314"/>
      <c r="B2" s="264"/>
      <c r="C2" s="502"/>
      <c r="D2" s="407"/>
      <c r="E2" s="463" t="s">
        <v>798</v>
      </c>
      <c r="F2" s="408" t="s">
        <v>799</v>
      </c>
      <c r="G2" s="409" t="s">
        <v>800</v>
      </c>
      <c r="H2" s="408" t="s">
        <v>771</v>
      </c>
    </row>
    <row r="3" spans="1:10" ht="18" customHeight="1" x14ac:dyDescent="0.2">
      <c r="A3" s="410" t="s">
        <v>669</v>
      </c>
      <c r="B3" s="205"/>
      <c r="C3" s="386"/>
      <c r="D3" s="386"/>
      <c r="E3" s="464">
        <v>2015</v>
      </c>
      <c r="F3" s="569">
        <v>2015</v>
      </c>
      <c r="G3" s="565">
        <v>2014</v>
      </c>
      <c r="H3" s="270">
        <v>2014</v>
      </c>
    </row>
    <row r="4" spans="1:10" ht="13.15" customHeight="1" x14ac:dyDescent="0.2">
      <c r="A4" s="36" t="s">
        <v>670</v>
      </c>
      <c r="B4" s="9"/>
      <c r="C4" s="9"/>
      <c r="D4" s="9"/>
      <c r="E4" s="465"/>
      <c r="F4" s="570"/>
      <c r="G4" s="19"/>
      <c r="H4" s="20"/>
    </row>
    <row r="5" spans="1:10" ht="15" customHeight="1" x14ac:dyDescent="0.2">
      <c r="A5" s="37" t="s">
        <v>671</v>
      </c>
      <c r="B5" s="94" t="s">
        <v>625</v>
      </c>
      <c r="C5" s="16" t="s">
        <v>1015</v>
      </c>
      <c r="D5" s="94" t="s">
        <v>612</v>
      </c>
      <c r="E5" s="466">
        <v>1463415919.8499999</v>
      </c>
      <c r="F5" s="571">
        <v>1467141706.2</v>
      </c>
      <c r="G5" s="535">
        <v>1455503590.23</v>
      </c>
      <c r="H5" s="376">
        <v>1463976289.9300001</v>
      </c>
    </row>
    <row r="6" spans="1:10" ht="18" customHeight="1" x14ac:dyDescent="0.2">
      <c r="A6" s="29"/>
      <c r="B6" s="99" t="s">
        <v>444</v>
      </c>
      <c r="C6" s="26" t="s">
        <v>1016</v>
      </c>
      <c r="D6" s="94" t="s">
        <v>613</v>
      </c>
      <c r="E6" s="466">
        <v>6706035.6200000001</v>
      </c>
      <c r="F6" s="571">
        <v>6879117.9800000004</v>
      </c>
      <c r="G6" s="535">
        <v>7843954.79</v>
      </c>
      <c r="H6" s="376">
        <v>6706035.6200000001</v>
      </c>
    </row>
    <row r="7" spans="1:10" ht="18" customHeight="1" x14ac:dyDescent="0.2">
      <c r="A7" s="411"/>
      <c r="B7" s="98" t="s">
        <v>461</v>
      </c>
      <c r="C7" s="97" t="s">
        <v>1017</v>
      </c>
      <c r="D7" s="98" t="s">
        <v>445</v>
      </c>
      <c r="E7" s="466">
        <v>86333.57</v>
      </c>
      <c r="F7" s="571">
        <v>63645.86</v>
      </c>
      <c r="G7" s="535">
        <v>84437.25</v>
      </c>
      <c r="H7" s="376">
        <v>84399.41</v>
      </c>
    </row>
    <row r="8" spans="1:10" ht="18" customHeight="1" x14ac:dyDescent="0.2">
      <c r="A8" s="29"/>
      <c r="B8" s="83" t="s">
        <v>387</v>
      </c>
      <c r="C8" s="44" t="s">
        <v>1018</v>
      </c>
      <c r="D8" s="83" t="s">
        <v>280</v>
      </c>
      <c r="E8" s="466">
        <v>93298730.409999996</v>
      </c>
      <c r="F8" s="571">
        <v>93767459.280000001</v>
      </c>
      <c r="G8" s="535">
        <v>96043702.950000003</v>
      </c>
      <c r="H8" s="376">
        <v>93298730.409999996</v>
      </c>
    </row>
    <row r="9" spans="1:10" ht="18" customHeight="1" x14ac:dyDescent="0.2">
      <c r="A9" s="29"/>
      <c r="B9" s="95" t="s">
        <v>618</v>
      </c>
      <c r="C9" s="81" t="s">
        <v>1019</v>
      </c>
      <c r="D9" s="95" t="s">
        <v>525</v>
      </c>
      <c r="E9" s="467">
        <v>897447010.92999995</v>
      </c>
      <c r="F9" s="552">
        <v>924383685.90999997</v>
      </c>
      <c r="G9" s="536">
        <v>858047154.25</v>
      </c>
      <c r="H9" s="391">
        <v>896692276.79999995</v>
      </c>
    </row>
    <row r="10" spans="1:10" ht="18" customHeight="1" x14ac:dyDescent="0.2">
      <c r="A10" s="29"/>
      <c r="B10" s="95" t="s">
        <v>619</v>
      </c>
      <c r="C10" s="81" t="s">
        <v>1020</v>
      </c>
      <c r="D10" s="95" t="s">
        <v>524</v>
      </c>
      <c r="E10" s="467">
        <v>30650353.5</v>
      </c>
      <c r="F10" s="552">
        <v>56955865.649999999</v>
      </c>
      <c r="G10" s="536">
        <v>43597959.630000003</v>
      </c>
      <c r="H10" s="391">
        <v>31516380.719999999</v>
      </c>
    </row>
    <row r="11" spans="1:10" ht="18" customHeight="1" x14ac:dyDescent="0.2">
      <c r="A11" s="39"/>
      <c r="B11" s="191" t="s">
        <v>620</v>
      </c>
      <c r="C11" s="191" t="s">
        <v>1021</v>
      </c>
      <c r="D11" s="191"/>
      <c r="E11" s="468">
        <v>2491604384.5700002</v>
      </c>
      <c r="F11" s="556">
        <v>2549191481.5599999</v>
      </c>
      <c r="G11" s="513">
        <v>2461120800.0999999</v>
      </c>
      <c r="H11" s="392">
        <v>2492274112.8899999</v>
      </c>
      <c r="J11" s="117"/>
    </row>
    <row r="12" spans="1:10" ht="15" customHeight="1" x14ac:dyDescent="0.2">
      <c r="A12" s="40" t="s">
        <v>332</v>
      </c>
      <c r="B12" s="412"/>
      <c r="C12" s="412"/>
      <c r="D12" s="412"/>
      <c r="E12" s="469"/>
      <c r="F12" s="572"/>
      <c r="G12" s="538"/>
      <c r="H12" s="275"/>
    </row>
    <row r="13" spans="1:10" ht="10.15" customHeight="1" x14ac:dyDescent="0.2">
      <c r="A13" s="29" t="s">
        <v>281</v>
      </c>
      <c r="B13" s="16" t="s">
        <v>621</v>
      </c>
      <c r="C13" s="16" t="s">
        <v>1022</v>
      </c>
      <c r="D13" s="16" t="s">
        <v>282</v>
      </c>
      <c r="E13" s="466">
        <v>116064332.59</v>
      </c>
      <c r="F13" s="571">
        <v>111475848.64</v>
      </c>
      <c r="G13" s="535">
        <v>118644642.95</v>
      </c>
      <c r="H13" s="371">
        <v>116231332.59</v>
      </c>
      <c r="J13" s="119"/>
    </row>
    <row r="14" spans="1:10" ht="18" customHeight="1" x14ac:dyDescent="0.2">
      <c r="A14" s="37" t="s">
        <v>672</v>
      </c>
      <c r="B14" s="26" t="s">
        <v>283</v>
      </c>
      <c r="C14" s="26" t="s">
        <v>1023</v>
      </c>
      <c r="D14" s="16" t="s">
        <v>622</v>
      </c>
      <c r="E14" s="467">
        <v>18425591.550000001</v>
      </c>
      <c r="F14" s="552">
        <v>20173253.149999999</v>
      </c>
      <c r="G14" s="536">
        <v>18776278.18</v>
      </c>
      <c r="H14" s="141">
        <v>18259009.550000001</v>
      </c>
      <c r="J14" s="117"/>
    </row>
    <row r="15" spans="1:10" ht="18" customHeight="1" x14ac:dyDescent="0.2">
      <c r="A15" s="39"/>
      <c r="B15" s="324" t="s">
        <v>284</v>
      </c>
      <c r="C15" s="191" t="s">
        <v>1024</v>
      </c>
      <c r="D15" s="191"/>
      <c r="E15" s="468">
        <v>134489924.13999999</v>
      </c>
      <c r="F15" s="556">
        <v>131649101.79000001</v>
      </c>
      <c r="G15" s="513">
        <v>137420921.13</v>
      </c>
      <c r="H15" s="374">
        <v>134490342.13999999</v>
      </c>
      <c r="J15" s="117"/>
    </row>
    <row r="16" spans="1:10" ht="21.6" customHeight="1" x14ac:dyDescent="0.2">
      <c r="A16" s="693" t="s">
        <v>1096</v>
      </c>
      <c r="B16" s="349" t="s">
        <v>361</v>
      </c>
      <c r="C16" s="349" t="s">
        <v>1025</v>
      </c>
      <c r="D16" s="185"/>
      <c r="E16" s="472">
        <v>2503983.6800000002</v>
      </c>
      <c r="F16" s="562">
        <v>2434515.2400000002</v>
      </c>
      <c r="G16" s="537">
        <v>2520511.36</v>
      </c>
      <c r="H16" s="265">
        <v>2503983.6800000002</v>
      </c>
    </row>
    <row r="17" spans="1:10" ht="19.5" customHeight="1" x14ac:dyDescent="0.2">
      <c r="A17" s="36" t="s">
        <v>285</v>
      </c>
      <c r="B17" s="14" t="s">
        <v>615</v>
      </c>
      <c r="C17" s="449" t="s">
        <v>615</v>
      </c>
      <c r="D17" s="32"/>
      <c r="E17" s="473"/>
      <c r="F17" s="154"/>
      <c r="G17" s="534"/>
      <c r="H17" s="119"/>
    </row>
    <row r="18" spans="1:10" ht="16.5" customHeight="1" x14ac:dyDescent="0.2">
      <c r="A18" s="37" t="s">
        <v>286</v>
      </c>
      <c r="B18" s="16" t="s">
        <v>287</v>
      </c>
      <c r="C18" s="16" t="s">
        <v>1026</v>
      </c>
      <c r="D18" s="16" t="s">
        <v>593</v>
      </c>
      <c r="E18" s="474">
        <v>44862525.759999998</v>
      </c>
      <c r="F18" s="573">
        <v>48604988.990000002</v>
      </c>
      <c r="G18" s="427">
        <v>35994079.890000001</v>
      </c>
      <c r="H18" s="414">
        <v>44430223.039999999</v>
      </c>
    </row>
    <row r="19" spans="1:10" s="415" customFormat="1" ht="21" customHeight="1" x14ac:dyDescent="0.2">
      <c r="A19" s="37"/>
      <c r="B19" s="41" t="s">
        <v>388</v>
      </c>
      <c r="C19" s="41" t="s">
        <v>1027</v>
      </c>
      <c r="D19" s="515" t="s">
        <v>708</v>
      </c>
      <c r="E19" s="474">
        <v>16464140.76</v>
      </c>
      <c r="F19" s="573">
        <v>16507466.789999999</v>
      </c>
      <c r="G19" s="427">
        <v>15249291.33</v>
      </c>
      <c r="H19" s="414">
        <v>16747177.93</v>
      </c>
    </row>
    <row r="20" spans="1:10" ht="18.75" customHeight="1" x14ac:dyDescent="0.2">
      <c r="A20" s="29"/>
      <c r="B20" s="182" t="s">
        <v>288</v>
      </c>
      <c r="C20" s="182" t="s">
        <v>1028</v>
      </c>
      <c r="D20" s="182"/>
      <c r="E20" s="468">
        <v>61326666.520000003</v>
      </c>
      <c r="F20" s="556">
        <v>65112455.780000001</v>
      </c>
      <c r="G20" s="513">
        <v>51243371.219999999</v>
      </c>
      <c r="H20" s="513">
        <v>61177400.969999999</v>
      </c>
    </row>
    <row r="21" spans="1:10" ht="18" customHeight="1" x14ac:dyDescent="0.2">
      <c r="A21" s="29"/>
      <c r="B21" s="38" t="s">
        <v>289</v>
      </c>
      <c r="C21" s="690" t="s">
        <v>289</v>
      </c>
      <c r="D21" s="38"/>
      <c r="E21" s="473"/>
      <c r="F21" s="154"/>
      <c r="G21" s="534"/>
      <c r="H21" s="119"/>
    </row>
    <row r="22" spans="1:10" ht="18.75" customHeight="1" x14ac:dyDescent="0.2">
      <c r="A22" s="29"/>
      <c r="B22" s="26" t="s">
        <v>457</v>
      </c>
      <c r="C22" s="26" t="s">
        <v>1029</v>
      </c>
      <c r="D22" s="16" t="s">
        <v>614</v>
      </c>
      <c r="E22" s="466">
        <v>3366293.04</v>
      </c>
      <c r="F22" s="571">
        <v>2357783.85</v>
      </c>
      <c r="G22" s="535">
        <v>3856004.05</v>
      </c>
      <c r="H22" s="371">
        <v>3792157.62</v>
      </c>
    </row>
    <row r="23" spans="1:10" ht="18.75" customHeight="1" x14ac:dyDescent="0.2">
      <c r="A23" s="29"/>
      <c r="B23" s="97" t="s">
        <v>446</v>
      </c>
      <c r="C23" s="97" t="s">
        <v>1030</v>
      </c>
      <c r="D23" s="81" t="s">
        <v>289</v>
      </c>
      <c r="E23" s="467">
        <v>5585822.0800000001</v>
      </c>
      <c r="F23" s="552">
        <v>5564882.5599999996</v>
      </c>
      <c r="G23" s="536">
        <v>5855669.6699999999</v>
      </c>
      <c r="H23" s="141">
        <v>5518086.04</v>
      </c>
    </row>
    <row r="24" spans="1:10" ht="18.75" customHeight="1" x14ac:dyDescent="0.2">
      <c r="A24" s="29"/>
      <c r="B24" s="97" t="s">
        <v>447</v>
      </c>
      <c r="C24" s="97" t="s">
        <v>1031</v>
      </c>
      <c r="D24" s="81" t="s">
        <v>485</v>
      </c>
      <c r="E24" s="466">
        <v>252072782.87</v>
      </c>
      <c r="F24" s="571">
        <v>265732122.59</v>
      </c>
      <c r="G24" s="535">
        <v>244852547.97</v>
      </c>
      <c r="H24" s="371">
        <v>252265149.44</v>
      </c>
    </row>
    <row r="25" spans="1:10" ht="21.6" customHeight="1" x14ac:dyDescent="0.2">
      <c r="A25" s="29"/>
      <c r="B25" s="44" t="s">
        <v>702</v>
      </c>
      <c r="C25" s="97" t="s">
        <v>1032</v>
      </c>
      <c r="D25" s="489" t="s">
        <v>1033</v>
      </c>
      <c r="E25" s="467">
        <v>31182158.629999999</v>
      </c>
      <c r="F25" s="552">
        <v>31936786.370000001</v>
      </c>
      <c r="G25" s="535">
        <v>37884769.130000003</v>
      </c>
      <c r="H25" s="371">
        <v>31321676.91</v>
      </c>
    </row>
    <row r="26" spans="1:10" ht="18" customHeight="1" x14ac:dyDescent="0.2">
      <c r="A26" s="29"/>
      <c r="B26" s="317" t="s">
        <v>313</v>
      </c>
      <c r="C26" s="185" t="s">
        <v>1035</v>
      </c>
      <c r="D26" s="185"/>
      <c r="E26" s="472">
        <v>292207056.62</v>
      </c>
      <c r="F26" s="562">
        <v>305591575.37</v>
      </c>
      <c r="G26" s="537">
        <v>292448990.81999999</v>
      </c>
      <c r="H26" s="377">
        <v>292897070.00999999</v>
      </c>
    </row>
    <row r="27" spans="1:10" ht="18" customHeight="1" x14ac:dyDescent="0.2">
      <c r="A27" s="39"/>
      <c r="B27" s="349" t="s">
        <v>314</v>
      </c>
      <c r="C27" s="349" t="s">
        <v>1034</v>
      </c>
      <c r="D27" s="451"/>
      <c r="E27" s="472">
        <v>353533723.13999999</v>
      </c>
      <c r="F27" s="562">
        <v>370704031.14999998</v>
      </c>
      <c r="G27" s="537">
        <v>343692362.04000002</v>
      </c>
      <c r="H27" s="377">
        <v>354074470.98000002</v>
      </c>
    </row>
    <row r="28" spans="1:10" ht="18" customHeight="1" x14ac:dyDescent="0.2">
      <c r="A28" s="40" t="s">
        <v>307</v>
      </c>
      <c r="B28" s="83" t="s">
        <v>308</v>
      </c>
      <c r="C28" s="689" t="s">
        <v>308</v>
      </c>
      <c r="D28" s="32"/>
      <c r="E28" s="473"/>
      <c r="F28" s="154"/>
      <c r="G28" s="534"/>
      <c r="H28" s="119"/>
    </row>
    <row r="29" spans="1:10" ht="18" customHeight="1" x14ac:dyDescent="0.2">
      <c r="A29" s="37" t="s">
        <v>671</v>
      </c>
      <c r="B29" s="16" t="s">
        <v>623</v>
      </c>
      <c r="C29" s="5" t="s">
        <v>1036</v>
      </c>
      <c r="D29" s="16" t="s">
        <v>616</v>
      </c>
      <c r="E29" s="466">
        <v>68723179.519999996</v>
      </c>
      <c r="F29" s="571">
        <v>66839845.560000002</v>
      </c>
      <c r="G29" s="535">
        <v>65627190.469999999</v>
      </c>
      <c r="H29" s="371">
        <v>68893530.019999996</v>
      </c>
      <c r="J29" s="117"/>
    </row>
    <row r="30" spans="1:10" ht="15.75" customHeight="1" x14ac:dyDescent="0.2">
      <c r="A30" s="3"/>
      <c r="B30" s="109" t="s">
        <v>490</v>
      </c>
      <c r="C30" s="503" t="s">
        <v>1037</v>
      </c>
      <c r="D30" s="16" t="s">
        <v>486</v>
      </c>
      <c r="E30" s="466">
        <v>4400857.8499999996</v>
      </c>
      <c r="F30" s="571">
        <v>3409870.69</v>
      </c>
      <c r="G30" s="535">
        <v>5166196.3600000003</v>
      </c>
      <c r="H30" s="371">
        <v>4360858.3499999996</v>
      </c>
    </row>
    <row r="31" spans="1:10" ht="18" customHeight="1" x14ac:dyDescent="0.2">
      <c r="A31" s="3"/>
      <c r="B31" s="16" t="s">
        <v>488</v>
      </c>
      <c r="C31" s="503" t="s">
        <v>1038</v>
      </c>
      <c r="D31" s="16" t="s">
        <v>690</v>
      </c>
      <c r="E31" s="466">
        <v>1879489.76</v>
      </c>
      <c r="F31" s="571">
        <v>2681379.29</v>
      </c>
      <c r="G31" s="535">
        <v>2110435.89</v>
      </c>
      <c r="H31" s="371">
        <v>1850583.58</v>
      </c>
    </row>
    <row r="32" spans="1:10" ht="22.15" customHeight="1" x14ac:dyDescent="0.2">
      <c r="A32" s="29"/>
      <c r="B32" s="97" t="s">
        <v>478</v>
      </c>
      <c r="C32" s="73" t="s">
        <v>1039</v>
      </c>
      <c r="D32" s="489" t="s">
        <v>362</v>
      </c>
      <c r="E32" s="474">
        <v>2767503.5</v>
      </c>
      <c r="F32" s="552">
        <v>3210847</v>
      </c>
      <c r="G32" s="427">
        <v>2893240.18</v>
      </c>
      <c r="H32" s="391">
        <v>2767913.5</v>
      </c>
    </row>
    <row r="33" spans="1:8" ht="18" customHeight="1" x14ac:dyDescent="0.2">
      <c r="A33" s="29"/>
      <c r="B33" s="26" t="s">
        <v>393</v>
      </c>
      <c r="C33" s="64" t="s">
        <v>1040</v>
      </c>
      <c r="D33" s="26" t="s">
        <v>617</v>
      </c>
      <c r="E33" s="467">
        <v>4</v>
      </c>
      <c r="F33" s="552">
        <v>0</v>
      </c>
      <c r="G33" s="536">
        <v>-84.2</v>
      </c>
      <c r="H33" s="141">
        <v>4</v>
      </c>
    </row>
    <row r="34" spans="1:8" ht="18" customHeight="1" x14ac:dyDescent="0.2">
      <c r="A34" s="29"/>
      <c r="B34" s="81" t="s">
        <v>394</v>
      </c>
      <c r="C34" s="7" t="s">
        <v>1041</v>
      </c>
      <c r="D34" s="97" t="s">
        <v>290</v>
      </c>
      <c r="E34" s="467">
        <v>731693.85</v>
      </c>
      <c r="F34" s="552">
        <v>639585.28000000003</v>
      </c>
      <c r="G34" s="536">
        <v>777560.81</v>
      </c>
      <c r="H34" s="141">
        <v>815141.37</v>
      </c>
    </row>
    <row r="35" spans="1:8" ht="18" customHeight="1" x14ac:dyDescent="0.2">
      <c r="A35" s="29"/>
      <c r="B35" s="191" t="s">
        <v>624</v>
      </c>
      <c r="C35" s="454" t="s">
        <v>1042</v>
      </c>
      <c r="D35" s="191"/>
      <c r="E35" s="468">
        <v>78502728.480000004</v>
      </c>
      <c r="F35" s="556">
        <v>76781527.819999993</v>
      </c>
      <c r="G35" s="513">
        <v>76574539.510000005</v>
      </c>
      <c r="H35" s="374">
        <v>78688030.819999993</v>
      </c>
    </row>
    <row r="36" spans="1:8" ht="18" customHeight="1" x14ac:dyDescent="0.2">
      <c r="A36" s="3"/>
      <c r="B36" s="83" t="s">
        <v>309</v>
      </c>
      <c r="C36" s="689" t="s">
        <v>309</v>
      </c>
      <c r="D36" s="32"/>
      <c r="E36" s="473"/>
      <c r="F36" s="154"/>
      <c r="G36" s="534"/>
      <c r="H36" s="119"/>
    </row>
    <row r="37" spans="1:8" ht="18" customHeight="1" x14ac:dyDescent="0.2">
      <c r="A37" s="29"/>
      <c r="B37" s="16" t="s">
        <v>291</v>
      </c>
      <c r="C37" s="5" t="s">
        <v>1043</v>
      </c>
      <c r="D37" s="16" t="s">
        <v>616</v>
      </c>
      <c r="E37" s="466">
        <v>10222933.49</v>
      </c>
      <c r="F37" s="571">
        <v>12247361.98</v>
      </c>
      <c r="G37" s="535">
        <v>9783085.4000000004</v>
      </c>
      <c r="H37" s="371">
        <v>10006300.189999999</v>
      </c>
    </row>
    <row r="38" spans="1:8" ht="21.75" customHeight="1" x14ac:dyDescent="0.2">
      <c r="A38" s="3"/>
      <c r="B38" s="109" t="s">
        <v>489</v>
      </c>
      <c r="C38" s="503" t="s">
        <v>1044</v>
      </c>
      <c r="D38" s="16" t="s">
        <v>486</v>
      </c>
      <c r="E38" s="466">
        <v>953546.5</v>
      </c>
      <c r="F38" s="571">
        <v>846795.88</v>
      </c>
      <c r="G38" s="535">
        <v>1071586.1100000001</v>
      </c>
      <c r="H38" s="371">
        <v>1440272.18</v>
      </c>
    </row>
    <row r="39" spans="1:8" ht="21" customHeight="1" x14ac:dyDescent="0.2">
      <c r="A39" s="3"/>
      <c r="B39" s="105" t="s">
        <v>487</v>
      </c>
      <c r="C39" s="504" t="s">
        <v>1045</v>
      </c>
      <c r="D39" s="16" t="s">
        <v>690</v>
      </c>
      <c r="E39" s="467">
        <v>12897092.17</v>
      </c>
      <c r="F39" s="552">
        <v>1482754.29</v>
      </c>
      <c r="G39" s="536">
        <v>2831450.49</v>
      </c>
      <c r="H39" s="141">
        <v>12495041.630000001</v>
      </c>
    </row>
    <row r="40" spans="1:8" ht="21" customHeight="1" x14ac:dyDescent="0.2">
      <c r="A40" s="29"/>
      <c r="B40" s="26" t="s">
        <v>479</v>
      </c>
      <c r="C40" s="64" t="s">
        <v>1046</v>
      </c>
      <c r="D40" s="489" t="s">
        <v>362</v>
      </c>
      <c r="E40" s="466">
        <v>744671.76</v>
      </c>
      <c r="F40" s="552">
        <v>750621.37</v>
      </c>
      <c r="G40" s="535">
        <v>391354.01</v>
      </c>
      <c r="H40" s="391">
        <v>744876.76</v>
      </c>
    </row>
    <row r="41" spans="1:8" ht="18" customHeight="1" x14ac:dyDescent="0.2">
      <c r="A41" s="416" t="s">
        <v>270</v>
      </c>
      <c r="B41" s="81" t="s">
        <v>417</v>
      </c>
      <c r="C41" s="7" t="s">
        <v>1047</v>
      </c>
      <c r="D41" s="81" t="s">
        <v>617</v>
      </c>
      <c r="E41" s="467">
        <v>27687719.239999998</v>
      </c>
      <c r="F41" s="552">
        <v>31827717.850000001</v>
      </c>
      <c r="G41" s="536">
        <v>33180977.640000001</v>
      </c>
      <c r="H41" s="141">
        <v>27671476.73</v>
      </c>
    </row>
    <row r="42" spans="1:8" ht="18" customHeight="1" x14ac:dyDescent="0.2">
      <c r="A42" s="29"/>
      <c r="B42" s="191" t="s">
        <v>420</v>
      </c>
      <c r="C42" s="454" t="s">
        <v>1048</v>
      </c>
      <c r="D42" s="191"/>
      <c r="E42" s="468">
        <v>52505963.159999996</v>
      </c>
      <c r="F42" s="556">
        <v>47155252.369999997</v>
      </c>
      <c r="G42" s="513">
        <v>47258453.649999999</v>
      </c>
      <c r="H42" s="392">
        <v>52357967.490000002</v>
      </c>
    </row>
    <row r="43" spans="1:8" ht="21.6" customHeight="1" x14ac:dyDescent="0.2">
      <c r="A43" s="37"/>
      <c r="B43" s="349" t="s">
        <v>418</v>
      </c>
      <c r="C43" s="505" t="s">
        <v>1049</v>
      </c>
      <c r="D43" s="349" t="s">
        <v>290</v>
      </c>
      <c r="E43" s="476">
        <v>30950276.300000001</v>
      </c>
      <c r="F43" s="574">
        <v>23067678.899999999</v>
      </c>
      <c r="G43" s="566">
        <v>20904079.77</v>
      </c>
      <c r="H43" s="417">
        <v>30031002.48</v>
      </c>
    </row>
    <row r="44" spans="1:8" ht="21.6" customHeight="1" x14ac:dyDescent="0.2">
      <c r="A44" s="29"/>
      <c r="B44" s="336" t="s">
        <v>480</v>
      </c>
      <c r="C44" s="506" t="s">
        <v>1050</v>
      </c>
      <c r="D44" s="176" t="s">
        <v>626</v>
      </c>
      <c r="E44" s="477">
        <v>102406404.02</v>
      </c>
      <c r="F44" s="423">
        <v>104359836.54000001</v>
      </c>
      <c r="G44" s="567">
        <v>102109124.06999999</v>
      </c>
      <c r="H44" s="418">
        <v>103823559.45</v>
      </c>
    </row>
    <row r="45" spans="1:8" ht="18" customHeight="1" x14ac:dyDescent="0.2">
      <c r="A45" s="29"/>
      <c r="B45" s="185" t="s">
        <v>363</v>
      </c>
      <c r="C45" s="185" t="s">
        <v>1051</v>
      </c>
      <c r="D45" s="185"/>
      <c r="E45" s="472">
        <v>185862643.49000001</v>
      </c>
      <c r="F45" s="560">
        <v>174582766.81</v>
      </c>
      <c r="G45" s="537">
        <v>170271658.59</v>
      </c>
      <c r="H45" s="263">
        <v>186212529.97</v>
      </c>
    </row>
    <row r="46" spans="1:8" ht="18" customHeight="1" x14ac:dyDescent="0.2">
      <c r="A46" s="29"/>
      <c r="B46" s="176" t="s">
        <v>709</v>
      </c>
      <c r="C46" s="176" t="s">
        <v>1052</v>
      </c>
      <c r="D46" s="176"/>
      <c r="E46" s="478">
        <v>264365372.97</v>
      </c>
      <c r="F46" s="575">
        <v>251364295.63</v>
      </c>
      <c r="G46" s="568">
        <v>246846197.09999999</v>
      </c>
      <c r="H46" s="419">
        <v>264900559.78999999</v>
      </c>
    </row>
    <row r="47" spans="1:8" ht="18" customHeight="1" x14ac:dyDescent="0.2">
      <c r="A47" s="39"/>
      <c r="B47" s="350" t="s">
        <v>627</v>
      </c>
      <c r="C47" s="350" t="s">
        <v>627</v>
      </c>
      <c r="D47" s="178"/>
      <c r="E47" s="266">
        <v>3246497388.9299998</v>
      </c>
      <c r="F47" s="560">
        <v>3305343425.5100002</v>
      </c>
      <c r="G47" s="542">
        <v>3191600793.7399998</v>
      </c>
      <c r="H47" s="401">
        <v>3248243470.1500001</v>
      </c>
    </row>
    <row r="48" spans="1:8" x14ac:dyDescent="0.2">
      <c r="E48" s="117"/>
      <c r="F48" s="117"/>
      <c r="G48" s="117"/>
      <c r="H48" s="117"/>
    </row>
    <row r="49" spans="5:8" x14ac:dyDescent="0.2">
      <c r="E49" s="117"/>
      <c r="F49" s="117"/>
      <c r="G49" s="117"/>
      <c r="H49" s="117"/>
    </row>
    <row r="50" spans="5:8" x14ac:dyDescent="0.2">
      <c r="E50" s="117"/>
      <c r="F50" s="117"/>
      <c r="G50" s="117"/>
      <c r="H50" s="117"/>
    </row>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sheetData>
  <phoneticPr fontId="7" type="noConversion"/>
  <pageMargins left="0.19685039370078741" right="0.19685039370078741" top="0.39370078740157483" bottom="0.39370078740157483" header="0.31496062992125984" footer="0.11811023622047245"/>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R258"/>
  <sheetViews>
    <sheetView zoomScaleNormal="100" workbookViewId="0">
      <pane xSplit="4" ySplit="3" topLeftCell="E4" activePane="bottomRight" state="frozen"/>
      <selection pane="topRight" activeCell="E1" sqref="E1"/>
      <selection pane="bottomLeft" activeCell="A5" sqref="A5"/>
      <selection pane="bottomRight" activeCell="F11" sqref="F11"/>
    </sheetView>
  </sheetViews>
  <sheetFormatPr defaultColWidth="8.85546875" defaultRowHeight="11.25" x14ac:dyDescent="0.2"/>
  <cols>
    <col min="1" max="2" width="1.7109375" style="2" customWidth="1"/>
    <col min="3" max="3" width="7.5703125" style="9" customWidth="1"/>
    <col min="4" max="4" width="26.7109375" style="2" customWidth="1"/>
    <col min="5" max="5" width="11.140625" style="2" customWidth="1"/>
    <col min="6" max="6" width="11.85546875" style="2" customWidth="1"/>
    <col min="7" max="7" width="11.28515625" style="2" customWidth="1"/>
    <col min="8" max="8" width="11.7109375" style="2" customWidth="1"/>
    <col min="9" max="9" width="13.7109375" style="2" customWidth="1"/>
    <col min="10" max="10" width="10.85546875" style="2" customWidth="1"/>
    <col min="11" max="11" width="11.5703125" style="2" customWidth="1"/>
    <col min="12" max="12" width="13.140625" style="2" customWidth="1"/>
    <col min="13" max="13" width="12.85546875" style="9" customWidth="1"/>
    <col min="14" max="14" width="10.7109375" style="9" customWidth="1"/>
    <col min="15" max="15" width="10.28515625" style="2" bestFit="1" customWidth="1"/>
    <col min="16" max="16" width="11.5703125" style="2" customWidth="1"/>
    <col min="17" max="16384" width="8.85546875" style="2"/>
  </cols>
  <sheetData>
    <row r="1" spans="1:16" ht="15.75" x14ac:dyDescent="0.25">
      <c r="C1" s="279"/>
      <c r="D1" s="512"/>
      <c r="E1" s="259"/>
      <c r="H1" s="457"/>
      <c r="J1" s="507"/>
      <c r="K1" s="450"/>
      <c r="L1" s="450"/>
      <c r="M1" s="14"/>
      <c r="N1" s="14"/>
    </row>
    <row r="2" spans="1:16" ht="15" x14ac:dyDescent="0.25">
      <c r="A2" s="1" t="s">
        <v>699</v>
      </c>
      <c r="B2" s="1"/>
      <c r="C2" s="92"/>
      <c r="D2" s="9"/>
      <c r="E2" s="258"/>
      <c r="F2" s="258"/>
      <c r="G2" s="260"/>
      <c r="H2" s="259"/>
      <c r="I2" s="457"/>
      <c r="K2" s="458"/>
      <c r="L2" s="458"/>
      <c r="M2" s="459"/>
      <c r="N2" s="459"/>
      <c r="O2" s="47"/>
      <c r="P2" s="47"/>
    </row>
    <row r="3" spans="1:16" ht="23.45" customHeight="1" x14ac:dyDescent="0.2">
      <c r="A3" s="70"/>
      <c r="B3" s="667"/>
      <c r="C3" s="93" t="s">
        <v>20</v>
      </c>
      <c r="D3" s="668"/>
      <c r="E3" s="669" t="s">
        <v>1076</v>
      </c>
      <c r="F3" s="670" t="s">
        <v>1077</v>
      </c>
      <c r="G3" s="671" t="s">
        <v>589</v>
      </c>
      <c r="H3" s="670" t="s">
        <v>1080</v>
      </c>
      <c r="I3" s="521" t="s">
        <v>1081</v>
      </c>
      <c r="J3" s="518" t="s">
        <v>1083</v>
      </c>
      <c r="K3" s="146" t="s">
        <v>1082</v>
      </c>
      <c r="L3" s="296" t="s">
        <v>1053</v>
      </c>
      <c r="M3" s="30" t="s">
        <v>1054</v>
      </c>
      <c r="N3" s="810" t="s">
        <v>797</v>
      </c>
    </row>
    <row r="4" spans="1:16" s="103" customFormat="1" ht="21" customHeight="1" x14ac:dyDescent="0.2">
      <c r="A4" s="101"/>
      <c r="B4" s="125"/>
      <c r="C4" s="102" t="s">
        <v>572</v>
      </c>
      <c r="D4" s="138" t="s">
        <v>21</v>
      </c>
      <c r="E4" s="209">
        <v>358727.84</v>
      </c>
      <c r="F4" s="210">
        <v>10908406.27</v>
      </c>
      <c r="G4" s="211">
        <v>105768.57</v>
      </c>
      <c r="H4" s="210">
        <v>1949501.93</v>
      </c>
      <c r="I4" s="211">
        <v>268958.90999999997</v>
      </c>
      <c r="J4" s="210">
        <v>21491222.239999998</v>
      </c>
      <c r="K4" s="212">
        <v>9010511.1500000004</v>
      </c>
      <c r="L4" s="633">
        <v>-181659.61</v>
      </c>
      <c r="M4" s="306">
        <v>-165010.13</v>
      </c>
      <c r="N4" s="714">
        <v>10.089974476112456</v>
      </c>
      <c r="P4" s="271" t="s">
        <v>756</v>
      </c>
    </row>
    <row r="5" spans="1:16" ht="18" customHeight="1" x14ac:dyDescent="0.2">
      <c r="A5" s="62"/>
      <c r="B5" s="10"/>
      <c r="C5" s="16" t="s">
        <v>41</v>
      </c>
      <c r="D5" s="10" t="s">
        <v>22</v>
      </c>
      <c r="E5" s="213">
        <v>11525252.300000001</v>
      </c>
      <c r="F5" s="214">
        <v>84258882.769999996</v>
      </c>
      <c r="G5" s="215">
        <v>5747765.0199999996</v>
      </c>
      <c r="H5" s="214">
        <v>5960379.0800000001</v>
      </c>
      <c r="I5" s="215">
        <v>1430464.19</v>
      </c>
      <c r="J5" s="214">
        <v>77367939.5</v>
      </c>
      <c r="K5" s="216">
        <v>3522373.72</v>
      </c>
      <c r="L5" s="616">
        <v>-531142.88</v>
      </c>
      <c r="M5" s="287">
        <v>2929513.08</v>
      </c>
      <c r="N5" s="714">
        <v>-118.13075639177552</v>
      </c>
      <c r="P5" s="135">
        <f>L4+L5+L7</f>
        <v>-764885.59</v>
      </c>
    </row>
    <row r="6" spans="1:16" ht="18" customHeight="1" x14ac:dyDescent="0.2">
      <c r="A6" s="62"/>
      <c r="B6" s="8"/>
      <c r="C6" s="195">
        <v>107</v>
      </c>
      <c r="D6" s="196" t="s">
        <v>23</v>
      </c>
      <c r="E6" s="217">
        <v>3433360.97</v>
      </c>
      <c r="F6" s="218">
        <v>16846262.059999999</v>
      </c>
      <c r="G6" s="219">
        <v>590</v>
      </c>
      <c r="H6" s="218">
        <v>2057924.9</v>
      </c>
      <c r="I6" s="219">
        <v>745838.78</v>
      </c>
      <c r="J6" s="218">
        <v>0</v>
      </c>
      <c r="K6" s="220">
        <v>2044178.5</v>
      </c>
      <c r="L6" s="617">
        <v>-18260253.27</v>
      </c>
      <c r="M6" s="221">
        <v>-18562599.239999998</v>
      </c>
      <c r="N6" s="800">
        <v>-1.6287911304386855</v>
      </c>
    </row>
    <row r="7" spans="1:16" ht="18" customHeight="1" x14ac:dyDescent="0.2">
      <c r="A7" s="3"/>
      <c r="B7" s="9"/>
      <c r="C7" s="20" t="s">
        <v>401</v>
      </c>
      <c r="D7" s="9" t="s">
        <v>710</v>
      </c>
      <c r="E7" s="222">
        <v>2826509.73</v>
      </c>
      <c r="F7" s="223">
        <v>47537913.799999997</v>
      </c>
      <c r="G7" s="224">
        <v>689324.47</v>
      </c>
      <c r="H7" s="223">
        <v>12934582.82</v>
      </c>
      <c r="I7" s="225">
        <v>164361.89000000001</v>
      </c>
      <c r="J7" s="226">
        <v>66335880.369999997</v>
      </c>
      <c r="K7" s="289">
        <v>9266939.1600000001</v>
      </c>
      <c r="L7" s="618">
        <v>-52083.1</v>
      </c>
      <c r="M7" s="287">
        <v>-268967.27</v>
      </c>
      <c r="N7" s="714">
        <v>-289.39888168560691</v>
      </c>
      <c r="O7" s="135">
        <f>SUM(L4:L7)</f>
        <v>-19025138.859999999</v>
      </c>
    </row>
    <row r="8" spans="1:16" ht="18" customHeight="1" x14ac:dyDescent="0.2">
      <c r="A8" s="62"/>
      <c r="B8" s="8"/>
      <c r="C8" s="81">
        <v>111</v>
      </c>
      <c r="D8" s="8" t="s">
        <v>462</v>
      </c>
      <c r="E8" s="607" t="s">
        <v>663</v>
      </c>
      <c r="F8" s="608" t="s">
        <v>663</v>
      </c>
      <c r="G8" s="608" t="s">
        <v>663</v>
      </c>
      <c r="H8" s="608" t="s">
        <v>663</v>
      </c>
      <c r="I8" s="609" t="s">
        <v>663</v>
      </c>
      <c r="J8" s="118">
        <v>21130951.93</v>
      </c>
      <c r="K8" s="300"/>
      <c r="L8" s="622">
        <v>21130951.93</v>
      </c>
      <c r="M8" s="612">
        <v>21991700.690000001</v>
      </c>
      <c r="N8" s="801"/>
    </row>
    <row r="9" spans="1:16" ht="18" customHeight="1" x14ac:dyDescent="0.2">
      <c r="A9" s="62"/>
      <c r="B9" s="8"/>
      <c r="C9" s="81">
        <v>112</v>
      </c>
      <c r="D9" s="8" t="s">
        <v>463</v>
      </c>
      <c r="E9" s="607" t="s">
        <v>663</v>
      </c>
      <c r="F9" s="608" t="s">
        <v>663</v>
      </c>
      <c r="G9" s="608" t="s">
        <v>663</v>
      </c>
      <c r="H9" s="608" t="s">
        <v>663</v>
      </c>
      <c r="I9" s="609" t="s">
        <v>663</v>
      </c>
      <c r="J9" s="234">
        <v>64768007.890000001</v>
      </c>
      <c r="K9" s="300"/>
      <c r="L9" s="622">
        <v>64768007.890000001</v>
      </c>
      <c r="M9" s="613">
        <v>64476678.219999999</v>
      </c>
      <c r="N9" s="801"/>
    </row>
    <row r="10" spans="1:16" ht="19.899999999999999" customHeight="1" x14ac:dyDescent="0.2">
      <c r="A10" s="188"/>
      <c r="B10" s="175"/>
      <c r="C10" s="185" t="s">
        <v>464</v>
      </c>
      <c r="D10" s="175"/>
      <c r="E10" s="235">
        <v>18143850.84</v>
      </c>
      <c r="F10" s="236">
        <v>159551464.90000001</v>
      </c>
      <c r="G10" s="237">
        <v>6543448.0599999996</v>
      </c>
      <c r="H10" s="236">
        <v>22902388.73</v>
      </c>
      <c r="I10" s="237">
        <v>2609623.77</v>
      </c>
      <c r="J10" s="236">
        <v>251094001.93000001</v>
      </c>
      <c r="K10" s="238">
        <v>23844002.530000001</v>
      </c>
      <c r="L10" s="619">
        <v>66873820.899999999</v>
      </c>
      <c r="M10" s="256">
        <v>70401315.349999994</v>
      </c>
      <c r="N10" s="715">
        <v>-5.0105519086725359</v>
      </c>
    </row>
    <row r="11" spans="1:16" ht="12.95" customHeight="1" x14ac:dyDescent="0.2">
      <c r="A11" s="132"/>
      <c r="B11" s="38"/>
      <c r="C11" s="32"/>
      <c r="D11" s="296"/>
      <c r="E11" s="295">
        <v>-141407614.06</v>
      </c>
      <c r="F11" s="164">
        <v>15.318959262604356</v>
      </c>
      <c r="G11" s="121"/>
      <c r="H11" s="142"/>
      <c r="I11" s="121"/>
      <c r="J11" s="142"/>
      <c r="K11" s="147"/>
      <c r="L11" s="620"/>
      <c r="M11" s="121"/>
      <c r="N11" s="802"/>
    </row>
    <row r="12" spans="1:16" ht="12" customHeight="1" x14ac:dyDescent="0.2">
      <c r="A12" s="3"/>
      <c r="B12" s="9"/>
      <c r="C12" s="83" t="s">
        <v>399</v>
      </c>
      <c r="D12" s="297"/>
      <c r="E12" s="121"/>
      <c r="F12" s="811"/>
      <c r="G12" s="133"/>
      <c r="H12" s="142"/>
      <c r="I12" s="133"/>
      <c r="J12" s="142"/>
      <c r="K12" s="147"/>
      <c r="L12" s="549">
        <f>L7+L6+L5+L4</f>
        <v>-19025138.859999999</v>
      </c>
      <c r="M12" s="119">
        <f>M7+M6+M5+M4</f>
        <v>-16067063.559999999</v>
      </c>
      <c r="N12" s="193"/>
    </row>
    <row r="13" spans="1:16" ht="15" customHeight="1" x14ac:dyDescent="0.2">
      <c r="A13" s="18"/>
      <c r="B13" s="20"/>
      <c r="C13" s="32" t="s">
        <v>31</v>
      </c>
      <c r="D13" s="298"/>
      <c r="G13" s="119"/>
      <c r="H13" s="123"/>
      <c r="I13" s="119"/>
      <c r="J13" s="123"/>
      <c r="K13" s="148"/>
      <c r="L13" s="549"/>
      <c r="M13" s="119"/>
      <c r="N13" s="193"/>
    </row>
    <row r="14" spans="1:16" ht="12" customHeight="1" x14ac:dyDescent="0.2">
      <c r="A14" s="63"/>
      <c r="B14" s="25"/>
      <c r="C14" s="16" t="s">
        <v>25</v>
      </c>
      <c r="D14" s="299" t="s">
        <v>24</v>
      </c>
      <c r="E14" s="230">
        <v>470447.03</v>
      </c>
      <c r="F14" s="229">
        <v>42617257.149999999</v>
      </c>
      <c r="G14" s="230">
        <v>12013.44</v>
      </c>
      <c r="H14" s="229">
        <v>23050977.489999998</v>
      </c>
      <c r="I14" s="230">
        <v>43227.93</v>
      </c>
      <c r="J14" s="229">
        <v>343797.59</v>
      </c>
      <c r="K14" s="231">
        <v>26933917.120000001</v>
      </c>
      <c r="L14" s="621">
        <v>-91819121.629999995</v>
      </c>
      <c r="M14" s="230">
        <v>-90710326.510000005</v>
      </c>
      <c r="N14" s="714">
        <v>1.2223471821345004</v>
      </c>
    </row>
    <row r="15" spans="1:16" ht="18" customHeight="1" x14ac:dyDescent="0.2">
      <c r="A15" s="73"/>
      <c r="B15" s="26"/>
      <c r="C15" s="16" t="s">
        <v>26</v>
      </c>
      <c r="D15" s="299" t="s">
        <v>419</v>
      </c>
      <c r="E15" s="230">
        <v>94143.44</v>
      </c>
      <c r="F15" s="229">
        <v>23850254.850000001</v>
      </c>
      <c r="G15" s="230">
        <v>4524.33</v>
      </c>
      <c r="H15" s="229">
        <v>11325841.359999999</v>
      </c>
      <c r="I15" s="230">
        <v>17971.52</v>
      </c>
      <c r="J15" s="229">
        <v>300581.37</v>
      </c>
      <c r="K15" s="231">
        <v>15684948.039999999</v>
      </c>
      <c r="L15" s="621">
        <v>-50479766.630000003</v>
      </c>
      <c r="M15" s="234">
        <v>-49037814.460000001</v>
      </c>
      <c r="N15" s="714">
        <v>2.940490284647979</v>
      </c>
    </row>
    <row r="16" spans="1:16" ht="18" customHeight="1" x14ac:dyDescent="0.2">
      <c r="A16" s="73"/>
      <c r="B16" s="26"/>
      <c r="C16" s="16" t="s">
        <v>27</v>
      </c>
      <c r="D16" s="299" t="s">
        <v>28</v>
      </c>
      <c r="E16" s="230">
        <v>99165.36</v>
      </c>
      <c r="F16" s="229">
        <v>22202522.109999999</v>
      </c>
      <c r="G16" s="230">
        <v>3330</v>
      </c>
      <c r="H16" s="229">
        <v>9103613.0500000007</v>
      </c>
      <c r="I16" s="230">
        <v>13162.95</v>
      </c>
      <c r="J16" s="229">
        <v>398817.55</v>
      </c>
      <c r="K16" s="231">
        <v>13909996.779999999</v>
      </c>
      <c r="L16" s="621">
        <v>-44727981.979999997</v>
      </c>
      <c r="M16" s="234">
        <v>-45625537.840000004</v>
      </c>
      <c r="N16" s="714">
        <v>-1.9672225303898068</v>
      </c>
    </row>
    <row r="17" spans="1:14" ht="18" customHeight="1" x14ac:dyDescent="0.2">
      <c r="A17" s="73"/>
      <c r="B17" s="26"/>
      <c r="C17" s="16" t="s">
        <v>315</v>
      </c>
      <c r="D17" s="300" t="s">
        <v>30</v>
      </c>
      <c r="E17" s="234">
        <v>1482544.43</v>
      </c>
      <c r="F17" s="233">
        <v>12018039.560000001</v>
      </c>
      <c r="G17" s="234">
        <v>5887.92</v>
      </c>
      <c r="H17" s="233">
        <v>5151480.87</v>
      </c>
      <c r="I17" s="234">
        <v>3336.22</v>
      </c>
      <c r="J17" s="233">
        <v>20339.23</v>
      </c>
      <c r="K17" s="227">
        <v>8055305.7999999998</v>
      </c>
      <c r="L17" s="622">
        <v>-23719390.870000001</v>
      </c>
      <c r="M17" s="234">
        <v>-23779553.18</v>
      </c>
      <c r="N17" s="714">
        <v>-0.2530001701234601</v>
      </c>
    </row>
    <row r="18" spans="1:14" ht="18" customHeight="1" x14ac:dyDescent="0.2">
      <c r="A18" s="64"/>
      <c r="B18" s="26"/>
      <c r="C18" s="16" t="s">
        <v>316</v>
      </c>
      <c r="D18" s="300" t="s">
        <v>333</v>
      </c>
      <c r="E18" s="234">
        <v>2488913.08</v>
      </c>
      <c r="F18" s="233">
        <v>23249068.52</v>
      </c>
      <c r="G18" s="234">
        <v>365862.87</v>
      </c>
      <c r="H18" s="233">
        <v>11197194.859999999</v>
      </c>
      <c r="I18" s="234">
        <v>8917.17</v>
      </c>
      <c r="J18" s="233">
        <v>1041514.95</v>
      </c>
      <c r="K18" s="227">
        <v>13675081.82</v>
      </c>
      <c r="L18" s="622">
        <v>-44233971.469999999</v>
      </c>
      <c r="M18" s="614">
        <v>-46616318.869999997</v>
      </c>
      <c r="N18" s="714">
        <v>-5.1105438133021739</v>
      </c>
    </row>
    <row r="19" spans="1:14" ht="18" customHeight="1" x14ac:dyDescent="0.2">
      <c r="A19" s="189"/>
      <c r="B19" s="186"/>
      <c r="C19" s="185" t="s">
        <v>317</v>
      </c>
      <c r="D19" s="301"/>
      <c r="E19" s="237">
        <v>4635213.34</v>
      </c>
      <c r="F19" s="236">
        <v>123937142.19</v>
      </c>
      <c r="G19" s="237">
        <v>391618.56</v>
      </c>
      <c r="H19" s="236">
        <v>59829107.630000003</v>
      </c>
      <c r="I19" s="237">
        <v>86615.79</v>
      </c>
      <c r="J19" s="236">
        <v>2105050.69</v>
      </c>
      <c r="K19" s="238">
        <v>78259249.560000002</v>
      </c>
      <c r="L19" s="623">
        <v>-254980232.58000001</v>
      </c>
      <c r="M19" s="237">
        <v>-255769550.86000001</v>
      </c>
      <c r="N19" s="715">
        <v>-0.30860525709412867</v>
      </c>
    </row>
    <row r="20" spans="1:14" ht="22.15" customHeight="1" x14ac:dyDescent="0.2">
      <c r="A20" s="635"/>
      <c r="B20" s="166"/>
      <c r="C20" s="32"/>
      <c r="D20" s="38"/>
      <c r="E20" s="611"/>
      <c r="F20" s="124"/>
      <c r="G20" s="152"/>
      <c r="H20" s="124"/>
      <c r="I20" s="199"/>
      <c r="J20" s="634"/>
      <c r="K20" s="636" t="s">
        <v>1073</v>
      </c>
      <c r="L20" s="624">
        <v>24.883091897348272</v>
      </c>
      <c r="M20" s="167">
        <v>24.790975026906466</v>
      </c>
      <c r="N20" s="194"/>
    </row>
    <row r="21" spans="1:14" ht="18" customHeight="1" x14ac:dyDescent="0.2">
      <c r="A21" s="79"/>
      <c r="B21" s="126"/>
      <c r="C21" s="94" t="s">
        <v>318</v>
      </c>
      <c r="D21" s="116" t="s">
        <v>43</v>
      </c>
      <c r="E21" s="610">
        <v>612177.1</v>
      </c>
      <c r="F21" s="239">
        <v>33522615.899999999</v>
      </c>
      <c r="G21" s="240">
        <v>113227.21</v>
      </c>
      <c r="H21" s="239">
        <v>1026114.82</v>
      </c>
      <c r="I21" s="239">
        <v>21639.99</v>
      </c>
      <c r="J21" s="240">
        <v>2357064.77</v>
      </c>
      <c r="K21" s="241">
        <v>9136332.1199999992</v>
      </c>
      <c r="L21" s="625">
        <v>-40624233.75</v>
      </c>
      <c r="M21" s="240">
        <v>-41632675.219999999</v>
      </c>
      <c r="N21" s="713">
        <v>-2.4222355749926723</v>
      </c>
    </row>
    <row r="22" spans="1:14" ht="18" customHeight="1" x14ac:dyDescent="0.2">
      <c r="A22" s="66"/>
      <c r="B22" s="127"/>
      <c r="C22" s="94">
        <v>20</v>
      </c>
      <c r="D22" s="116" t="s">
        <v>42</v>
      </c>
      <c r="E22" s="610">
        <v>2031221.27</v>
      </c>
      <c r="F22" s="239">
        <v>27708142.329999998</v>
      </c>
      <c r="G22" s="240">
        <v>39202.69</v>
      </c>
      <c r="H22" s="239">
        <v>14304433.48</v>
      </c>
      <c r="I22" s="239">
        <v>36538.36</v>
      </c>
      <c r="J22" s="240">
        <v>88573.16</v>
      </c>
      <c r="K22" s="241">
        <v>17928359.239999998</v>
      </c>
      <c r="L22" s="625">
        <v>-57818476.289999999</v>
      </c>
      <c r="M22" s="242">
        <v>-57117279.450000003</v>
      </c>
      <c r="N22" s="713">
        <v>1.2276439752593924</v>
      </c>
    </row>
    <row r="23" spans="1:14" ht="12.95" customHeight="1" x14ac:dyDescent="0.2">
      <c r="A23" s="67"/>
      <c r="B23" s="128"/>
      <c r="C23" s="32" t="s">
        <v>319</v>
      </c>
      <c r="E23" s="129"/>
      <c r="F23" s="124"/>
      <c r="G23" s="119"/>
      <c r="H23" s="122"/>
      <c r="I23" s="119"/>
      <c r="J23" s="122"/>
      <c r="K23" s="154"/>
      <c r="L23" s="549"/>
      <c r="M23" s="141"/>
      <c r="N23" s="193"/>
    </row>
    <row r="24" spans="1:14" ht="14.1" customHeight="1" x14ac:dyDescent="0.2">
      <c r="A24" s="61"/>
      <c r="B24" s="127"/>
      <c r="C24" s="16" t="s">
        <v>657</v>
      </c>
      <c r="D24" s="10" t="s">
        <v>32</v>
      </c>
      <c r="E24" s="228">
        <v>1876928.19</v>
      </c>
      <c r="F24" s="229">
        <v>47835925.810000002</v>
      </c>
      <c r="G24" s="230">
        <v>12961.64</v>
      </c>
      <c r="H24" s="229">
        <v>13853255.369999999</v>
      </c>
      <c r="I24" s="230">
        <v>20019.419999999998</v>
      </c>
      <c r="J24" s="229">
        <v>133106.42000000001</v>
      </c>
      <c r="K24" s="231">
        <v>27877704.27</v>
      </c>
      <c r="L24" s="621">
        <v>-87563908.620000005</v>
      </c>
      <c r="M24" s="234">
        <v>-88417008.109999999</v>
      </c>
      <c r="N24" s="714">
        <v>-0.96485903361336278</v>
      </c>
    </row>
    <row r="25" spans="1:14" ht="18" customHeight="1" x14ac:dyDescent="0.2">
      <c r="A25" s="7"/>
      <c r="B25" s="81"/>
      <c r="C25" s="81" t="s">
        <v>320</v>
      </c>
      <c r="D25" s="8" t="s">
        <v>35</v>
      </c>
      <c r="E25" s="228">
        <v>91680.81</v>
      </c>
      <c r="F25" s="229">
        <v>5049685.01</v>
      </c>
      <c r="G25" s="230">
        <v>62.8</v>
      </c>
      <c r="H25" s="229">
        <v>1548247.37</v>
      </c>
      <c r="I25" s="230">
        <v>7.68</v>
      </c>
      <c r="J25" s="229">
        <v>5470.57</v>
      </c>
      <c r="K25" s="231">
        <v>2387838.7799999998</v>
      </c>
      <c r="L25" s="621">
        <v>-8888564.6600000001</v>
      </c>
      <c r="M25" s="234">
        <v>-9655233.0899999999</v>
      </c>
      <c r="N25" s="714">
        <v>-7.940444553265567</v>
      </c>
    </row>
    <row r="26" spans="1:14" ht="18" customHeight="1" x14ac:dyDescent="0.2">
      <c r="A26" s="7"/>
      <c r="B26" s="81"/>
      <c r="C26" s="81" t="s">
        <v>658</v>
      </c>
      <c r="D26" s="8" t="s">
        <v>33</v>
      </c>
      <c r="E26" s="228">
        <v>1662311.17</v>
      </c>
      <c r="F26" s="229">
        <v>22606255.670000002</v>
      </c>
      <c r="G26" s="230">
        <v>19019.669999999998</v>
      </c>
      <c r="H26" s="229">
        <v>9809094.2899999991</v>
      </c>
      <c r="I26" s="230">
        <v>6039.53</v>
      </c>
      <c r="J26" s="229">
        <v>91403.86</v>
      </c>
      <c r="K26" s="231">
        <v>12888303.09</v>
      </c>
      <c r="L26" s="621">
        <v>-43536957.880000003</v>
      </c>
      <c r="M26" s="234">
        <v>-42392355.979999997</v>
      </c>
      <c r="N26" s="714">
        <v>2.7000195519683077</v>
      </c>
    </row>
    <row r="27" spans="1:14" ht="18" customHeight="1" x14ac:dyDescent="0.2">
      <c r="A27" s="7"/>
      <c r="B27" s="81"/>
      <c r="C27" s="81" t="s">
        <v>321</v>
      </c>
      <c r="D27" s="8" t="s">
        <v>34</v>
      </c>
      <c r="E27" s="228">
        <v>112971.8</v>
      </c>
      <c r="F27" s="229">
        <v>1935181.55</v>
      </c>
      <c r="G27" s="230">
        <v>0</v>
      </c>
      <c r="H27" s="229">
        <v>2132750.48</v>
      </c>
      <c r="I27" s="230">
        <v>85.66</v>
      </c>
      <c r="J27" s="229">
        <v>328311.21999999997</v>
      </c>
      <c r="K27" s="231">
        <v>1228431.8999999999</v>
      </c>
      <c r="L27" s="621">
        <v>-4855166.57</v>
      </c>
      <c r="M27" s="234">
        <v>-5001395.5999999996</v>
      </c>
      <c r="N27" s="714">
        <v>-2.9237645188474861</v>
      </c>
    </row>
    <row r="28" spans="1:14" ht="18" customHeight="1" x14ac:dyDescent="0.2">
      <c r="A28" s="7"/>
      <c r="B28" s="81"/>
      <c r="C28" s="81" t="s">
        <v>322</v>
      </c>
      <c r="D28" s="8" t="s">
        <v>36</v>
      </c>
      <c r="E28" s="232">
        <v>4868300.79</v>
      </c>
      <c r="F28" s="233">
        <v>37459158.890000001</v>
      </c>
      <c r="G28" s="234">
        <v>17965.38</v>
      </c>
      <c r="H28" s="233">
        <v>17024475.07</v>
      </c>
      <c r="I28" s="234">
        <v>18259.5</v>
      </c>
      <c r="J28" s="233">
        <v>136277.03</v>
      </c>
      <c r="K28" s="227">
        <v>22779480.68</v>
      </c>
      <c r="L28" s="622">
        <v>-72258830.959999993</v>
      </c>
      <c r="M28" s="234">
        <v>-73214768.590000004</v>
      </c>
      <c r="N28" s="714">
        <v>-1.3056622979350321</v>
      </c>
    </row>
    <row r="29" spans="1:14" ht="18" customHeight="1" x14ac:dyDescent="0.2">
      <c r="A29" s="7"/>
      <c r="B29" s="81"/>
      <c r="C29" s="81" t="s">
        <v>323</v>
      </c>
      <c r="D29" s="8" t="s">
        <v>37</v>
      </c>
      <c r="E29" s="228">
        <v>2403395.35</v>
      </c>
      <c r="F29" s="229">
        <v>29382285.699999999</v>
      </c>
      <c r="G29" s="230">
        <v>726432.71</v>
      </c>
      <c r="H29" s="229">
        <v>9994160.1500000004</v>
      </c>
      <c r="I29" s="230">
        <v>44250.75</v>
      </c>
      <c r="J29" s="229">
        <v>150014.06</v>
      </c>
      <c r="K29" s="231">
        <v>19130111.350000001</v>
      </c>
      <c r="L29" s="621">
        <v>-55270965.829999998</v>
      </c>
      <c r="M29" s="234">
        <v>-55317803.390000001</v>
      </c>
      <c r="N29" s="714">
        <v>-8.4669956378762096E-2</v>
      </c>
    </row>
    <row r="30" spans="1:14" ht="18" customHeight="1" x14ac:dyDescent="0.2">
      <c r="A30" s="7"/>
      <c r="B30" s="81"/>
      <c r="C30" s="81" t="s">
        <v>324</v>
      </c>
      <c r="D30" s="8" t="s">
        <v>38</v>
      </c>
      <c r="E30" s="228">
        <v>174284.9</v>
      </c>
      <c r="F30" s="229">
        <v>3798093.49</v>
      </c>
      <c r="G30" s="230">
        <v>19456.54</v>
      </c>
      <c r="H30" s="229">
        <v>692166.93</v>
      </c>
      <c r="I30" s="230">
        <v>766.73</v>
      </c>
      <c r="J30" s="229">
        <v>4733.6499999999996</v>
      </c>
      <c r="K30" s="231">
        <v>2130445.2999999998</v>
      </c>
      <c r="L30" s="621">
        <v>-6422997.3600000003</v>
      </c>
      <c r="M30" s="234">
        <v>-6342149.9900000002</v>
      </c>
      <c r="N30" s="714">
        <v>1.2747628190357589</v>
      </c>
    </row>
    <row r="31" spans="1:14" ht="18" customHeight="1" x14ac:dyDescent="0.2">
      <c r="A31" s="7"/>
      <c r="B31" s="81"/>
      <c r="C31" s="81" t="s">
        <v>325</v>
      </c>
      <c r="D31" s="8" t="s">
        <v>39</v>
      </c>
      <c r="E31" s="228">
        <v>488838.9</v>
      </c>
      <c r="F31" s="229">
        <v>13757569.24</v>
      </c>
      <c r="G31" s="230">
        <v>2032.07</v>
      </c>
      <c r="H31" s="229">
        <v>4603740.6100000003</v>
      </c>
      <c r="I31" s="230">
        <v>4548.17</v>
      </c>
      <c r="J31" s="229">
        <v>14066.38</v>
      </c>
      <c r="K31" s="231">
        <v>7434295.8399999999</v>
      </c>
      <c r="L31" s="621">
        <v>-25295216.510000002</v>
      </c>
      <c r="M31" s="234">
        <v>-27291723.16</v>
      </c>
      <c r="N31" s="714">
        <v>-7.3154290709139618</v>
      </c>
    </row>
    <row r="32" spans="1:14" ht="18" customHeight="1" x14ac:dyDescent="0.2">
      <c r="A32" s="87"/>
      <c r="B32" s="78"/>
      <c r="C32" s="78" t="s">
        <v>326</v>
      </c>
      <c r="D32" s="41" t="s">
        <v>707</v>
      </c>
      <c r="E32" s="228">
        <v>8370615.2999999998</v>
      </c>
      <c r="F32" s="229">
        <v>16030506.789999999</v>
      </c>
      <c r="G32" s="230">
        <v>19760.78</v>
      </c>
      <c r="H32" s="229">
        <v>3269902.13</v>
      </c>
      <c r="I32" s="230">
        <v>-8603.08</v>
      </c>
      <c r="J32" s="229">
        <v>308918.59000000003</v>
      </c>
      <c r="K32" s="231">
        <v>6588657.3700000001</v>
      </c>
      <c r="L32" s="621">
        <v>-17181168.539999999</v>
      </c>
      <c r="M32" s="234">
        <v>-17967586.07</v>
      </c>
      <c r="N32" s="714">
        <v>-4.3768680274367044</v>
      </c>
    </row>
    <row r="33" spans="1:15" ht="18" customHeight="1" x14ac:dyDescent="0.2">
      <c r="A33" s="7"/>
      <c r="B33" s="81"/>
      <c r="C33" s="81" t="s">
        <v>327</v>
      </c>
      <c r="D33" s="8" t="s">
        <v>403</v>
      </c>
      <c r="E33" s="228">
        <v>1553390.64</v>
      </c>
      <c r="F33" s="229">
        <v>5216029.45</v>
      </c>
      <c r="G33" s="230">
        <v>34156.26</v>
      </c>
      <c r="H33" s="229">
        <v>1713894.23</v>
      </c>
      <c r="I33" s="230">
        <v>131.38</v>
      </c>
      <c r="J33" s="229">
        <v>559743.37</v>
      </c>
      <c r="K33" s="231">
        <v>3346623.48</v>
      </c>
      <c r="L33" s="621">
        <v>-8129388.2699999996</v>
      </c>
      <c r="M33" s="234">
        <v>-7633534.9699999997</v>
      </c>
      <c r="N33" s="714">
        <v>6.4957231734539338</v>
      </c>
    </row>
    <row r="34" spans="1:15" ht="18" customHeight="1" x14ac:dyDescent="0.2">
      <c r="A34" s="7"/>
      <c r="B34" s="81"/>
      <c r="C34" s="81">
        <v>392</v>
      </c>
      <c r="D34" s="8" t="s">
        <v>364</v>
      </c>
      <c r="E34" s="228">
        <v>153760.85</v>
      </c>
      <c r="F34" s="229">
        <v>4134186.46</v>
      </c>
      <c r="G34" s="230">
        <v>0</v>
      </c>
      <c r="H34" s="229">
        <v>516643.11</v>
      </c>
      <c r="I34" s="230">
        <v>43.87</v>
      </c>
      <c r="J34" s="233">
        <v>435715.61</v>
      </c>
      <c r="K34" s="227">
        <v>2110107.77</v>
      </c>
      <c r="L34" s="621">
        <v>-6171504.75</v>
      </c>
      <c r="M34" s="234">
        <v>-6731309.0999999996</v>
      </c>
      <c r="N34" s="714">
        <v>-8.3164261465871423</v>
      </c>
    </row>
    <row r="35" spans="1:15" ht="18" customHeight="1" x14ac:dyDescent="0.2">
      <c r="A35" s="190"/>
      <c r="B35" s="185"/>
      <c r="C35" s="185" t="s">
        <v>365</v>
      </c>
      <c r="D35" s="175"/>
      <c r="E35" s="235">
        <v>21756478.699999999</v>
      </c>
      <c r="F35" s="236">
        <v>187204878.06</v>
      </c>
      <c r="G35" s="237">
        <v>851847.85</v>
      </c>
      <c r="H35" s="236">
        <v>65158329.740000002</v>
      </c>
      <c r="I35" s="237">
        <v>85549.63</v>
      </c>
      <c r="J35" s="236">
        <v>2167760.7599999998</v>
      </c>
      <c r="K35" s="238">
        <v>107901999.83</v>
      </c>
      <c r="L35" s="623">
        <v>-335574669.94999999</v>
      </c>
      <c r="M35" s="250">
        <v>-339964868.05000001</v>
      </c>
      <c r="N35" s="715">
        <v>-1.2913681714177419</v>
      </c>
    </row>
    <row r="36" spans="1:15" ht="19.149999999999999" customHeight="1" x14ac:dyDescent="0.2">
      <c r="A36" s="34"/>
      <c r="B36" s="34"/>
      <c r="C36" s="34"/>
      <c r="D36" s="30"/>
      <c r="E36" s="637"/>
      <c r="F36" s="637"/>
      <c r="G36" s="637"/>
      <c r="H36" s="637"/>
      <c r="I36" s="637"/>
      <c r="J36" s="637"/>
      <c r="K36" s="638" t="s">
        <v>1073</v>
      </c>
      <c r="L36" s="626">
        <v>32.937677008057733</v>
      </c>
      <c r="M36" s="167">
        <v>32.95177446069939</v>
      </c>
      <c r="N36" s="194"/>
    </row>
    <row r="37" spans="1:15" ht="23.45" customHeight="1" x14ac:dyDescent="0.2">
      <c r="B37" s="672"/>
      <c r="C37" s="315" t="s">
        <v>400</v>
      </c>
      <c r="D37" s="516"/>
      <c r="E37" s="673" t="s">
        <v>1076</v>
      </c>
      <c r="F37" s="674" t="s">
        <v>1077</v>
      </c>
      <c r="G37" s="675" t="s">
        <v>589</v>
      </c>
      <c r="H37" s="521" t="s">
        <v>1080</v>
      </c>
      <c r="I37" s="521" t="s">
        <v>1081</v>
      </c>
      <c r="J37" s="518" t="s">
        <v>1083</v>
      </c>
      <c r="K37" s="676" t="s">
        <v>1082</v>
      </c>
      <c r="L37" s="677" t="s">
        <v>1053</v>
      </c>
      <c r="M37" s="386" t="s">
        <v>1054</v>
      </c>
      <c r="N37" s="812" t="s">
        <v>797</v>
      </c>
    </row>
    <row r="38" spans="1:15" x14ac:dyDescent="0.2">
      <c r="B38" s="84"/>
      <c r="C38" s="32" t="s">
        <v>328</v>
      </c>
      <c r="D38" s="32"/>
      <c r="E38" s="3"/>
      <c r="F38" s="51"/>
      <c r="G38" s="119"/>
      <c r="H38" s="52"/>
      <c r="I38" s="9"/>
      <c r="J38" s="104"/>
      <c r="K38" s="149"/>
      <c r="L38" s="298"/>
      <c r="N38" s="193"/>
    </row>
    <row r="39" spans="1:15" ht="15" customHeight="1" x14ac:dyDescent="0.2">
      <c r="B39" s="63"/>
      <c r="C39" s="16" t="s">
        <v>40</v>
      </c>
      <c r="D39" s="26" t="s">
        <v>44</v>
      </c>
      <c r="E39" s="228">
        <v>13889584.18</v>
      </c>
      <c r="F39" s="229">
        <v>79906953.069999993</v>
      </c>
      <c r="G39" s="230">
        <v>892433.95</v>
      </c>
      <c r="H39" s="229">
        <v>16351971.67</v>
      </c>
      <c r="I39" s="230">
        <v>150315.53</v>
      </c>
      <c r="J39" s="229">
        <v>574463.6</v>
      </c>
      <c r="K39" s="231">
        <v>36060199.939999998</v>
      </c>
      <c r="L39" s="621">
        <v>-117112958.48</v>
      </c>
      <c r="M39" s="230">
        <v>-116024174.69</v>
      </c>
      <c r="N39" s="714">
        <v>0.93841114828791594</v>
      </c>
    </row>
    <row r="40" spans="1:15" ht="18" customHeight="1" x14ac:dyDescent="0.2">
      <c r="B40" s="64"/>
      <c r="C40" s="16" t="s">
        <v>329</v>
      </c>
      <c r="D40" s="26" t="s">
        <v>47</v>
      </c>
      <c r="E40" s="228">
        <v>3093024.48</v>
      </c>
      <c r="F40" s="229">
        <v>11607594.65</v>
      </c>
      <c r="G40" s="230">
        <v>509139.49</v>
      </c>
      <c r="H40" s="229">
        <v>949217.9</v>
      </c>
      <c r="I40" s="230">
        <v>6104.5</v>
      </c>
      <c r="J40" s="229">
        <v>14169.5</v>
      </c>
      <c r="K40" s="231">
        <v>3777379.71</v>
      </c>
      <c r="L40" s="621">
        <v>-12723963.289999999</v>
      </c>
      <c r="M40" s="234">
        <v>-12889550.220000001</v>
      </c>
      <c r="N40" s="714">
        <v>-1.2846602648948098</v>
      </c>
    </row>
    <row r="41" spans="1:15" ht="18" customHeight="1" x14ac:dyDescent="0.2">
      <c r="B41" s="68"/>
      <c r="C41" s="16" t="s">
        <v>330</v>
      </c>
      <c r="D41" s="26" t="s">
        <v>48</v>
      </c>
      <c r="E41" s="228">
        <v>1111782.25</v>
      </c>
      <c r="F41" s="229">
        <v>8989413.9900000002</v>
      </c>
      <c r="G41" s="230">
        <v>218218</v>
      </c>
      <c r="H41" s="229">
        <v>132872.34</v>
      </c>
      <c r="I41" s="230">
        <v>4.51</v>
      </c>
      <c r="J41" s="229">
        <v>412979.83</v>
      </c>
      <c r="K41" s="231">
        <v>3031408.06</v>
      </c>
      <c r="L41" s="621">
        <v>-10410718.82</v>
      </c>
      <c r="M41" s="234">
        <v>-10095445.220000001</v>
      </c>
      <c r="N41" s="714">
        <v>3.1229291341744276</v>
      </c>
    </row>
    <row r="42" spans="1:15" ht="18" customHeight="1" x14ac:dyDescent="0.2">
      <c r="B42" s="69"/>
      <c r="C42" s="81" t="s">
        <v>331</v>
      </c>
      <c r="D42" s="97" t="s">
        <v>50</v>
      </c>
      <c r="E42" s="228">
        <v>249625.85</v>
      </c>
      <c r="F42" s="229">
        <v>1080550.6499999999</v>
      </c>
      <c r="G42" s="230">
        <v>0</v>
      </c>
      <c r="H42" s="229">
        <v>151277.29999999999</v>
      </c>
      <c r="I42" s="230">
        <v>0</v>
      </c>
      <c r="J42" s="229">
        <v>2437.56</v>
      </c>
      <c r="K42" s="231">
        <v>529615.28</v>
      </c>
      <c r="L42" s="621">
        <v>-1509379.82</v>
      </c>
      <c r="M42" s="234">
        <v>-1339580.67</v>
      </c>
      <c r="N42" s="714">
        <v>12.675544952436507</v>
      </c>
    </row>
    <row r="43" spans="1:15" ht="18" customHeight="1" x14ac:dyDescent="0.2">
      <c r="B43" s="5"/>
      <c r="C43" s="81" t="s">
        <v>415</v>
      </c>
      <c r="D43" s="97" t="s">
        <v>52</v>
      </c>
      <c r="E43" s="228">
        <v>2368172.25</v>
      </c>
      <c r="F43" s="229">
        <v>3319992.19</v>
      </c>
      <c r="G43" s="230">
        <v>0</v>
      </c>
      <c r="H43" s="229">
        <v>234087.31</v>
      </c>
      <c r="I43" s="230">
        <v>725.97</v>
      </c>
      <c r="J43" s="229">
        <v>36713.599999999999</v>
      </c>
      <c r="K43" s="231">
        <v>686223.08</v>
      </c>
      <c r="L43" s="621">
        <v>-1836142.7</v>
      </c>
      <c r="M43" s="234">
        <v>279697.7</v>
      </c>
      <c r="N43" s="714">
        <v>-756.47400747306813</v>
      </c>
    </row>
    <row r="44" spans="1:15" ht="18" customHeight="1" x14ac:dyDescent="0.2">
      <c r="B44" s="187"/>
      <c r="C44" s="185" t="s">
        <v>416</v>
      </c>
      <c r="D44" s="185"/>
      <c r="E44" s="235">
        <v>20712189.010000002</v>
      </c>
      <c r="F44" s="236">
        <v>104904504.55</v>
      </c>
      <c r="G44" s="237">
        <v>1619791.44</v>
      </c>
      <c r="H44" s="236">
        <v>17819426.52</v>
      </c>
      <c r="I44" s="237">
        <v>157150.51</v>
      </c>
      <c r="J44" s="236">
        <v>1040764.09</v>
      </c>
      <c r="K44" s="238">
        <v>44084826.07</v>
      </c>
      <c r="L44" s="623">
        <v>-143593163.11000001</v>
      </c>
      <c r="M44" s="250">
        <v>-140069053.09999999</v>
      </c>
      <c r="N44" s="715">
        <v>2.5159804624966231</v>
      </c>
    </row>
    <row r="45" spans="1:15" ht="18" customHeight="1" x14ac:dyDescent="0.2">
      <c r="B45" s="5"/>
      <c r="C45" s="95">
        <v>50</v>
      </c>
      <c r="D45" s="98" t="s">
        <v>51</v>
      </c>
      <c r="E45" s="228">
        <v>436997.4</v>
      </c>
      <c r="F45" s="229">
        <v>2310834.5699999998</v>
      </c>
      <c r="G45" s="230">
        <v>8699.7000000000007</v>
      </c>
      <c r="H45" s="239">
        <v>424874.57</v>
      </c>
      <c r="I45" s="240">
        <v>0</v>
      </c>
      <c r="J45" s="229">
        <v>280.95</v>
      </c>
      <c r="K45" s="241">
        <v>833164.34</v>
      </c>
      <c r="L45" s="625">
        <v>-3122895.43</v>
      </c>
      <c r="M45" s="240">
        <v>-3434670.99</v>
      </c>
      <c r="N45" s="713">
        <v>-9.0773049560709165</v>
      </c>
      <c r="O45" s="117"/>
    </row>
    <row r="46" spans="1:15" ht="18" customHeight="1" x14ac:dyDescent="0.2">
      <c r="B46" s="7"/>
      <c r="C46" s="95">
        <v>55</v>
      </c>
      <c r="D46" s="98" t="s">
        <v>29</v>
      </c>
      <c r="E46" s="232">
        <v>134339.39000000001</v>
      </c>
      <c r="F46" s="233">
        <v>5599304.1799999997</v>
      </c>
      <c r="G46" s="242">
        <v>5</v>
      </c>
      <c r="H46" s="243">
        <v>388655.67</v>
      </c>
      <c r="I46" s="242">
        <v>3398.1</v>
      </c>
      <c r="J46" s="233">
        <v>51030.83</v>
      </c>
      <c r="K46" s="244">
        <v>2299655.25</v>
      </c>
      <c r="L46" s="627">
        <v>-8105637.9800000004</v>
      </c>
      <c r="M46" s="242">
        <v>-8674177.8100000005</v>
      </c>
      <c r="N46" s="713">
        <v>-6.5543944619691858</v>
      </c>
    </row>
    <row r="47" spans="1:15" ht="18" customHeight="1" x14ac:dyDescent="0.2">
      <c r="B47" s="79"/>
      <c r="C47" s="94" t="s">
        <v>53</v>
      </c>
      <c r="D47" s="99" t="s">
        <v>54</v>
      </c>
      <c r="E47" s="228">
        <v>5293682.59</v>
      </c>
      <c r="F47" s="229">
        <v>28315413.379999999</v>
      </c>
      <c r="G47" s="230">
        <v>27192.6</v>
      </c>
      <c r="H47" s="229">
        <v>4158801</v>
      </c>
      <c r="I47" s="230">
        <v>3588.98</v>
      </c>
      <c r="J47" s="229">
        <v>61140.36</v>
      </c>
      <c r="K47" s="231">
        <v>9682700.1799999997</v>
      </c>
      <c r="L47" s="621">
        <v>-36778487.990000002</v>
      </c>
      <c r="M47" s="234">
        <v>-37178446.960000001</v>
      </c>
      <c r="N47" s="714">
        <v>-1.0757818109785799</v>
      </c>
    </row>
    <row r="48" spans="1:15" ht="18" customHeight="1" x14ac:dyDescent="0.2">
      <c r="B48" s="7"/>
      <c r="C48" s="94" t="s">
        <v>55</v>
      </c>
      <c r="D48" s="99" t="s">
        <v>366</v>
      </c>
      <c r="E48" s="228">
        <v>534708.18000000005</v>
      </c>
      <c r="F48" s="229">
        <v>7226938.1600000001</v>
      </c>
      <c r="G48" s="230">
        <v>748.5</v>
      </c>
      <c r="H48" s="229">
        <v>462100.49</v>
      </c>
      <c r="I48" s="230">
        <v>0</v>
      </c>
      <c r="J48" s="229">
        <v>963244.7</v>
      </c>
      <c r="K48" s="231">
        <v>4378281.68</v>
      </c>
      <c r="L48" s="621">
        <v>-10568618.949999999</v>
      </c>
      <c r="M48" s="234">
        <v>-10091410.08</v>
      </c>
      <c r="N48" s="714">
        <v>4.728862133407616</v>
      </c>
    </row>
    <row r="49" spans="2:14" ht="18" customHeight="1" x14ac:dyDescent="0.2">
      <c r="B49" s="5"/>
      <c r="C49" s="32" t="s">
        <v>56</v>
      </c>
      <c r="D49" s="83" t="s">
        <v>57</v>
      </c>
      <c r="E49" s="245">
        <v>3814984.68</v>
      </c>
      <c r="F49" s="246">
        <v>16403852.890000001</v>
      </c>
      <c r="G49" s="118">
        <v>435963.86</v>
      </c>
      <c r="H49" s="246">
        <v>8594408.5</v>
      </c>
      <c r="I49" s="118">
        <v>-41331.99</v>
      </c>
      <c r="J49" s="246">
        <v>4665305.63</v>
      </c>
      <c r="K49" s="247">
        <v>6939736.3600000003</v>
      </c>
      <c r="L49" s="628">
        <v>-22980411.59</v>
      </c>
      <c r="M49" s="234">
        <v>-24112907.68</v>
      </c>
      <c r="N49" s="714">
        <v>-4.6966384354356716</v>
      </c>
    </row>
    <row r="50" spans="2:14" ht="18" customHeight="1" x14ac:dyDescent="0.2">
      <c r="B50" s="187"/>
      <c r="C50" s="191" t="s">
        <v>423</v>
      </c>
      <c r="D50" s="191"/>
      <c r="E50" s="248">
        <v>59961991.659999996</v>
      </c>
      <c r="F50" s="249">
        <v>537133626.21000004</v>
      </c>
      <c r="G50" s="250">
        <v>3488297.41</v>
      </c>
      <c r="H50" s="249">
        <v>172166252.41999999</v>
      </c>
      <c r="I50" s="250">
        <v>353149.37</v>
      </c>
      <c r="J50" s="249">
        <v>13500215.939999999</v>
      </c>
      <c r="K50" s="251">
        <v>281444304.63</v>
      </c>
      <c r="L50" s="629">
        <v>-914146827.62</v>
      </c>
      <c r="M50" s="250">
        <v>-918045040.20000005</v>
      </c>
      <c r="N50" s="715">
        <v>-0.42462105989383703</v>
      </c>
    </row>
    <row r="51" spans="2:14" ht="15" customHeight="1" x14ac:dyDescent="0.2">
      <c r="B51" s="452"/>
      <c r="C51" s="34"/>
      <c r="D51" s="32"/>
      <c r="E51" s="151">
        <v>-477171634.55000007</v>
      </c>
      <c r="F51" s="284">
        <v>51.425303698114121</v>
      </c>
      <c r="G51" s="152"/>
      <c r="H51" s="124"/>
      <c r="I51" s="152"/>
      <c r="J51" s="124"/>
      <c r="K51" s="153"/>
      <c r="L51" s="640"/>
      <c r="M51" s="119"/>
      <c r="N51" s="193"/>
    </row>
    <row r="52" spans="2:14" ht="12.95" customHeight="1" x14ac:dyDescent="0.2">
      <c r="B52" s="18"/>
      <c r="C52" s="83" t="s">
        <v>392</v>
      </c>
      <c r="D52" s="20"/>
      <c r="E52" s="139"/>
      <c r="F52" s="130"/>
      <c r="G52" s="144"/>
      <c r="H52" s="130"/>
      <c r="I52" s="144"/>
      <c r="J52" s="130"/>
      <c r="K52" s="155"/>
      <c r="L52" s="549"/>
      <c r="M52" s="118"/>
      <c r="N52" s="714"/>
    </row>
    <row r="53" spans="2:14" ht="18" customHeight="1" x14ac:dyDescent="0.2">
      <c r="B53" s="72"/>
      <c r="C53" s="16" t="s">
        <v>60</v>
      </c>
      <c r="D53" s="26" t="s">
        <v>58</v>
      </c>
      <c r="E53" s="228">
        <v>394443.72</v>
      </c>
      <c r="F53" s="229">
        <v>7512464.2199999997</v>
      </c>
      <c r="G53" s="230">
        <v>91449.85</v>
      </c>
      <c r="H53" s="229">
        <v>755737.48</v>
      </c>
      <c r="I53" s="230">
        <v>88338.5</v>
      </c>
      <c r="J53" s="229">
        <v>635476.38</v>
      </c>
      <c r="K53" s="231">
        <v>3127249.11</v>
      </c>
      <c r="L53" s="621">
        <v>-10362419.359999999</v>
      </c>
      <c r="M53" s="230">
        <v>-10620812.27</v>
      </c>
      <c r="N53" s="714">
        <v>-2.4328921689903868</v>
      </c>
    </row>
    <row r="54" spans="2:14" ht="18" customHeight="1" x14ac:dyDescent="0.2">
      <c r="B54" s="61"/>
      <c r="C54" s="16" t="s">
        <v>61</v>
      </c>
      <c r="D54" s="26" t="s">
        <v>59</v>
      </c>
      <c r="E54" s="228">
        <v>8448240.6500000004</v>
      </c>
      <c r="F54" s="229">
        <v>43095237.299999997</v>
      </c>
      <c r="G54" s="230">
        <v>993560.5</v>
      </c>
      <c r="H54" s="229">
        <v>1259139.57</v>
      </c>
      <c r="I54" s="230">
        <v>12931552.24</v>
      </c>
      <c r="J54" s="229">
        <v>199947.42</v>
      </c>
      <c r="K54" s="231">
        <v>12183546.810000001</v>
      </c>
      <c r="L54" s="621">
        <v>-59827727.350000001</v>
      </c>
      <c r="M54" s="234">
        <v>-57093565.299999997</v>
      </c>
      <c r="N54" s="714">
        <v>4.7889145399017581</v>
      </c>
    </row>
    <row r="55" spans="2:14" ht="18" customHeight="1" x14ac:dyDescent="0.2">
      <c r="B55" s="71"/>
      <c r="C55" s="16" t="s">
        <v>62</v>
      </c>
      <c r="D55" s="26" t="s">
        <v>63</v>
      </c>
      <c r="E55" s="228">
        <v>14298372.09</v>
      </c>
      <c r="F55" s="229">
        <v>33766533.380000003</v>
      </c>
      <c r="G55" s="230">
        <v>229247.22</v>
      </c>
      <c r="H55" s="229">
        <v>1585785.51</v>
      </c>
      <c r="I55" s="230">
        <v>3476513.42</v>
      </c>
      <c r="J55" s="229">
        <v>290113.59999999998</v>
      </c>
      <c r="K55" s="231">
        <v>9529624.2699999996</v>
      </c>
      <c r="L55" s="621">
        <v>-33540723.670000002</v>
      </c>
      <c r="M55" s="143">
        <v>-35913500.030000001</v>
      </c>
      <c r="N55" s="194">
        <v>-6.6069204004564384</v>
      </c>
    </row>
    <row r="56" spans="2:14" ht="18" customHeight="1" x14ac:dyDescent="0.2">
      <c r="B56" s="168"/>
      <c r="C56" s="197" t="s">
        <v>696</v>
      </c>
      <c r="D56" s="197"/>
      <c r="E56" s="198">
        <v>23141056.460000001</v>
      </c>
      <c r="F56" s="661">
        <v>84374234.900000006</v>
      </c>
      <c r="G56" s="661">
        <v>1314257.57</v>
      </c>
      <c r="H56" s="661">
        <v>3600662.56</v>
      </c>
      <c r="I56" s="661">
        <v>16496404.16</v>
      </c>
      <c r="J56" s="663">
        <v>1125537.3999999999</v>
      </c>
      <c r="K56" s="662">
        <v>24840420.189999998</v>
      </c>
      <c r="L56" s="630">
        <v>-103730870.38000001</v>
      </c>
      <c r="M56" s="615">
        <v>-103627877.59999999</v>
      </c>
      <c r="N56" s="803">
        <v>9.9387136343334792E-2</v>
      </c>
    </row>
    <row r="57" spans="2:14" ht="19.899999999999999" customHeight="1" x14ac:dyDescent="0.2">
      <c r="B57" s="3"/>
      <c r="C57" s="32"/>
      <c r="D57" s="150"/>
      <c r="E57" s="151">
        <v>-61222125.629999995</v>
      </c>
      <c r="F57" s="284">
        <v>8.1</v>
      </c>
      <c r="G57" s="152"/>
      <c r="H57" s="199"/>
      <c r="I57" s="152"/>
      <c r="J57" s="124"/>
      <c r="K57" s="638" t="s">
        <v>1073</v>
      </c>
      <c r="L57" s="626">
        <v>10.1</v>
      </c>
      <c r="M57" s="639">
        <v>10.042595404911941</v>
      </c>
      <c r="N57" s="713"/>
    </row>
    <row r="58" spans="2:14" ht="18" customHeight="1" x14ac:dyDescent="0.2">
      <c r="B58" s="71"/>
      <c r="C58" s="16">
        <v>405</v>
      </c>
      <c r="D58" s="200" t="s">
        <v>697</v>
      </c>
      <c r="E58" s="203">
        <v>51774249.200000003</v>
      </c>
      <c r="F58" s="204">
        <v>38728323.359999999</v>
      </c>
      <c r="G58" s="230">
        <v>1352.25</v>
      </c>
      <c r="H58" s="229">
        <v>37160.559999999998</v>
      </c>
      <c r="I58" s="230">
        <v>30625.11</v>
      </c>
      <c r="J58" s="229">
        <v>0</v>
      </c>
      <c r="K58" s="231">
        <v>369077.37</v>
      </c>
      <c r="L58" s="621">
        <v>12610415.050000001</v>
      </c>
      <c r="M58" s="118">
        <v>5976818.4900000002</v>
      </c>
      <c r="N58" s="714">
        <v>110.9887571640142</v>
      </c>
    </row>
    <row r="59" spans="2:14" ht="18" customHeight="1" x14ac:dyDescent="0.2">
      <c r="B59" s="170"/>
      <c r="C59" s="185" t="s">
        <v>367</v>
      </c>
      <c r="D59" s="185"/>
      <c r="E59" s="235">
        <v>74915305.659999996</v>
      </c>
      <c r="F59" s="236">
        <v>123102558.26000001</v>
      </c>
      <c r="G59" s="237">
        <v>1315609.82</v>
      </c>
      <c r="H59" s="236">
        <v>3637823.12</v>
      </c>
      <c r="I59" s="237">
        <v>16527029.27</v>
      </c>
      <c r="J59" s="236">
        <v>1125537.3999999999</v>
      </c>
      <c r="K59" s="238">
        <v>25209497.559999999</v>
      </c>
      <c r="L59" s="623">
        <v>-91120455.329999998</v>
      </c>
      <c r="M59" s="265">
        <v>-97651059.109999999</v>
      </c>
      <c r="N59" s="723">
        <v>-6.6876937531660952</v>
      </c>
    </row>
    <row r="60" spans="2:14" ht="18" customHeight="1" x14ac:dyDescent="0.2">
      <c r="B60" s="23"/>
      <c r="C60" s="93" t="s">
        <v>398</v>
      </c>
      <c r="D60" s="96"/>
      <c r="E60" s="140"/>
      <c r="F60" s="131"/>
      <c r="G60" s="145"/>
      <c r="H60" s="131"/>
      <c r="I60" s="145"/>
      <c r="J60" s="131"/>
      <c r="K60" s="156"/>
      <c r="L60" s="563"/>
      <c r="M60" s="33"/>
      <c r="N60" s="804"/>
    </row>
    <row r="61" spans="2:14" ht="15" customHeight="1" x14ac:dyDescent="0.2">
      <c r="B61" s="72"/>
      <c r="C61" s="16" t="s">
        <v>64</v>
      </c>
      <c r="D61" s="26" t="s">
        <v>65</v>
      </c>
      <c r="E61" s="228">
        <v>1363548.42</v>
      </c>
      <c r="F61" s="229">
        <v>17401848.59</v>
      </c>
      <c r="G61" s="230">
        <v>3885997.67</v>
      </c>
      <c r="H61" s="229">
        <v>3743608.18</v>
      </c>
      <c r="I61" s="230">
        <v>274928.06</v>
      </c>
      <c r="J61" s="229">
        <v>17179378.550000001</v>
      </c>
      <c r="K61" s="231">
        <v>1653302.46</v>
      </c>
      <c r="L61" s="621">
        <v>-644762.65</v>
      </c>
      <c r="M61" s="230">
        <v>-686116.01</v>
      </c>
      <c r="N61" s="805">
        <v>-6.0271673299097026</v>
      </c>
    </row>
    <row r="62" spans="2:14" ht="18" customHeight="1" x14ac:dyDescent="0.2">
      <c r="B62" s="66"/>
      <c r="C62" s="16" t="s">
        <v>66</v>
      </c>
      <c r="D62" s="26" t="s">
        <v>760</v>
      </c>
      <c r="E62" s="228">
        <v>1974390.41</v>
      </c>
      <c r="F62" s="229">
        <v>61369707.039999999</v>
      </c>
      <c r="G62" s="230">
        <v>60400974.289999999</v>
      </c>
      <c r="H62" s="229">
        <v>308217.74</v>
      </c>
      <c r="I62" s="230">
        <v>20188075.870000001</v>
      </c>
      <c r="J62" s="229">
        <v>22117070.800000001</v>
      </c>
      <c r="K62" s="231">
        <v>3386702.36</v>
      </c>
      <c r="L62" s="621">
        <v>-760267.49</v>
      </c>
      <c r="M62" s="234">
        <v>-843180.06</v>
      </c>
      <c r="N62" s="806">
        <v>-9.8333172157795161</v>
      </c>
    </row>
    <row r="63" spans="2:14" ht="18" customHeight="1" x14ac:dyDescent="0.2">
      <c r="B63" s="66"/>
      <c r="C63" s="16">
        <v>503</v>
      </c>
      <c r="D63" s="26" t="s">
        <v>777</v>
      </c>
      <c r="E63" s="228">
        <v>2640</v>
      </c>
      <c r="F63" s="229">
        <v>93541.63</v>
      </c>
      <c r="G63" s="230">
        <v>159156.37</v>
      </c>
      <c r="H63" s="229">
        <v>3910.35</v>
      </c>
      <c r="I63" s="230">
        <v>142046.51</v>
      </c>
      <c r="J63" s="229">
        <v>20912.43</v>
      </c>
      <c r="K63" s="231">
        <v>9113.3700000000008</v>
      </c>
      <c r="L63" s="621">
        <v>-65903.06</v>
      </c>
      <c r="M63" s="234">
        <v>-56201.56</v>
      </c>
      <c r="N63" s="806">
        <v>17.261976357951632</v>
      </c>
    </row>
    <row r="64" spans="2:14" ht="18" customHeight="1" x14ac:dyDescent="0.2">
      <c r="B64" s="66"/>
      <c r="C64" s="16">
        <v>504</v>
      </c>
      <c r="D64" s="26" t="s">
        <v>778</v>
      </c>
      <c r="E64" s="228">
        <v>798565.24</v>
      </c>
      <c r="F64" s="229">
        <v>5194816.38</v>
      </c>
      <c r="G64" s="230">
        <v>3288580.48</v>
      </c>
      <c r="H64" s="229">
        <v>95410.1</v>
      </c>
      <c r="I64" s="230">
        <v>1623603.1</v>
      </c>
      <c r="J64" s="229">
        <v>2941570.54</v>
      </c>
      <c r="K64" s="231">
        <v>391531.45</v>
      </c>
      <c r="L64" s="621">
        <v>-276644.77</v>
      </c>
      <c r="M64" s="234">
        <v>-377304.37</v>
      </c>
      <c r="N64" s="806">
        <v>-26.678620234374701</v>
      </c>
    </row>
    <row r="65" spans="2:18" ht="18" customHeight="1" x14ac:dyDescent="0.2">
      <c r="B65" s="66"/>
      <c r="C65" s="16">
        <v>505</v>
      </c>
      <c r="D65" s="26" t="s">
        <v>779</v>
      </c>
      <c r="E65" s="228">
        <v>176341.94</v>
      </c>
      <c r="F65" s="229">
        <v>2028930.05</v>
      </c>
      <c r="G65" s="230">
        <v>1670204.8</v>
      </c>
      <c r="H65" s="229">
        <v>824.13</v>
      </c>
      <c r="I65" s="230">
        <v>1217179.79</v>
      </c>
      <c r="J65" s="229">
        <v>1511080.71</v>
      </c>
      <c r="K65" s="231">
        <v>137957.31</v>
      </c>
      <c r="L65" s="621">
        <v>-27263.83</v>
      </c>
      <c r="M65" s="234">
        <v>-995.77</v>
      </c>
      <c r="N65" s="806">
        <v>2637.9645902166162</v>
      </c>
    </row>
    <row r="66" spans="2:18" ht="18" customHeight="1" x14ac:dyDescent="0.2">
      <c r="B66" s="62"/>
      <c r="C66" s="16">
        <v>506</v>
      </c>
      <c r="D66" s="26" t="s">
        <v>67</v>
      </c>
      <c r="E66" s="228">
        <v>8485661.4299999997</v>
      </c>
      <c r="F66" s="229">
        <v>69999906.909999996</v>
      </c>
      <c r="G66" s="230">
        <v>69280204.25</v>
      </c>
      <c r="H66" s="229">
        <v>275968.21000000002</v>
      </c>
      <c r="I66" s="230">
        <v>24352828.199999999</v>
      </c>
      <c r="J66" s="229">
        <v>19398931.440000001</v>
      </c>
      <c r="K66" s="231">
        <v>4920720.25</v>
      </c>
      <c r="L66" s="621">
        <v>-2384626.39</v>
      </c>
      <c r="M66" s="234">
        <v>-2920673.42</v>
      </c>
      <c r="N66" s="806">
        <v>-18.353542245746869</v>
      </c>
    </row>
    <row r="67" spans="2:18" ht="18" customHeight="1" x14ac:dyDescent="0.2">
      <c r="B67" s="71"/>
      <c r="C67" s="105">
        <v>507</v>
      </c>
      <c r="D67" s="26" t="s">
        <v>68</v>
      </c>
      <c r="E67" s="228">
        <v>23320651.18</v>
      </c>
      <c r="F67" s="229">
        <v>19682778.539999999</v>
      </c>
      <c r="G67" s="230">
        <v>3282064.06</v>
      </c>
      <c r="H67" s="229">
        <v>194007.16</v>
      </c>
      <c r="I67" s="230">
        <v>3270740.47</v>
      </c>
      <c r="J67" s="229">
        <v>685225.06</v>
      </c>
      <c r="K67" s="231">
        <v>1627730.08</v>
      </c>
      <c r="L67" s="621">
        <v>2512684.0499999998</v>
      </c>
      <c r="M67" s="234">
        <v>415679.88</v>
      </c>
      <c r="N67" s="806">
        <v>504.47574465235118</v>
      </c>
    </row>
    <row r="68" spans="2:18" ht="18" customHeight="1" x14ac:dyDescent="0.2">
      <c r="B68" s="62"/>
      <c r="C68" s="16" t="s">
        <v>761</v>
      </c>
      <c r="D68" s="26" t="s">
        <v>69</v>
      </c>
      <c r="E68" s="228">
        <v>6062736.9800000004</v>
      </c>
      <c r="F68" s="229">
        <v>33233757.32</v>
      </c>
      <c r="G68" s="230">
        <v>26697865.920000002</v>
      </c>
      <c r="H68" s="229">
        <v>269671.89</v>
      </c>
      <c r="I68" s="230">
        <v>10253640.789999999</v>
      </c>
      <c r="J68" s="229">
        <v>11321607.34</v>
      </c>
      <c r="K68" s="231">
        <v>1694279.4</v>
      </c>
      <c r="L68" s="621">
        <v>-1369139.16</v>
      </c>
      <c r="M68" s="234">
        <v>-1187218.75</v>
      </c>
      <c r="N68" s="806">
        <v>15.323242662735904</v>
      </c>
    </row>
    <row r="69" spans="2:18" ht="18" customHeight="1" x14ac:dyDescent="0.2">
      <c r="B69" s="62"/>
      <c r="C69" s="16" t="s">
        <v>762</v>
      </c>
      <c r="D69" s="26" t="s">
        <v>70</v>
      </c>
      <c r="E69" s="228">
        <v>4544492.0999999996</v>
      </c>
      <c r="F69" s="229">
        <v>11638390.98</v>
      </c>
      <c r="G69" s="230">
        <v>9300748.7200000007</v>
      </c>
      <c r="H69" s="229">
        <v>135048.94</v>
      </c>
      <c r="I69" s="230">
        <v>4134975.02</v>
      </c>
      <c r="J69" s="229">
        <v>2171649.11</v>
      </c>
      <c r="K69" s="231">
        <v>484023.62</v>
      </c>
      <c r="L69" s="621">
        <v>-375548.63</v>
      </c>
      <c r="M69" s="234">
        <v>212467.58</v>
      </c>
      <c r="N69" s="806">
        <v>-276.75573374535543</v>
      </c>
    </row>
    <row r="70" spans="2:18" ht="18" customHeight="1" x14ac:dyDescent="0.2">
      <c r="B70" s="62"/>
      <c r="C70" s="16" t="s">
        <v>763</v>
      </c>
      <c r="D70" s="26" t="s">
        <v>402</v>
      </c>
      <c r="E70" s="228">
        <v>26450020.48</v>
      </c>
      <c r="F70" s="229">
        <v>7876392.54</v>
      </c>
      <c r="G70" s="230">
        <v>117.06</v>
      </c>
      <c r="H70" s="229">
        <v>14482.28</v>
      </c>
      <c r="I70" s="230">
        <v>217206.42</v>
      </c>
      <c r="J70" s="229">
        <v>267868.84999999998</v>
      </c>
      <c r="K70" s="231">
        <v>793840.55</v>
      </c>
      <c r="L70" s="621">
        <v>17816084.600000001</v>
      </c>
      <c r="M70" s="234">
        <v>14279630.33</v>
      </c>
      <c r="N70" s="806">
        <v>24.765727041058501</v>
      </c>
    </row>
    <row r="71" spans="2:18" ht="18" customHeight="1" x14ac:dyDescent="0.2">
      <c r="B71" s="62"/>
      <c r="C71" s="16" t="s">
        <v>764</v>
      </c>
      <c r="D71" s="26" t="s">
        <v>71</v>
      </c>
      <c r="E71" s="228">
        <v>9115252.4100000001</v>
      </c>
      <c r="F71" s="229">
        <v>14522830.470000001</v>
      </c>
      <c r="G71" s="230">
        <v>5054878.7300000004</v>
      </c>
      <c r="H71" s="229">
        <v>61707.85</v>
      </c>
      <c r="I71" s="230">
        <v>1361954.12</v>
      </c>
      <c r="J71" s="229">
        <v>3786489.86</v>
      </c>
      <c r="K71" s="231">
        <v>866643.3</v>
      </c>
      <c r="L71" s="621">
        <v>1143485.26</v>
      </c>
      <c r="M71" s="234">
        <v>1396068.53</v>
      </c>
      <c r="N71" s="806">
        <v>-18.092469285873811</v>
      </c>
    </row>
    <row r="72" spans="2:18" ht="18" customHeight="1" x14ac:dyDescent="0.2">
      <c r="B72" s="62"/>
      <c r="C72" s="268" t="s">
        <v>765</v>
      </c>
      <c r="D72" s="97" t="s">
        <v>590</v>
      </c>
      <c r="E72" s="228">
        <v>5081876.3</v>
      </c>
      <c r="F72" s="229">
        <v>17427176.190000001</v>
      </c>
      <c r="G72" s="230">
        <v>10761135.970000001</v>
      </c>
      <c r="H72" s="229">
        <v>1334802.07</v>
      </c>
      <c r="I72" s="230">
        <v>70368.960000000006</v>
      </c>
      <c r="J72" s="229">
        <v>1180513.75</v>
      </c>
      <c r="K72" s="231">
        <v>1569259.37</v>
      </c>
      <c r="L72" s="621">
        <v>-3378080.57</v>
      </c>
      <c r="M72" s="234">
        <v>-4196456.8499999996</v>
      </c>
      <c r="N72" s="807">
        <v>-19.501601213890709</v>
      </c>
    </row>
    <row r="73" spans="2:18" ht="18" customHeight="1" x14ac:dyDescent="0.2">
      <c r="B73" s="170"/>
      <c r="C73" s="185" t="s">
        <v>730</v>
      </c>
      <c r="D73" s="185"/>
      <c r="E73" s="235">
        <v>87376176.890000001</v>
      </c>
      <c r="F73" s="236">
        <v>260470076.63999999</v>
      </c>
      <c r="G73" s="237">
        <v>193781928.31999999</v>
      </c>
      <c r="H73" s="236">
        <v>6437658.9000000004</v>
      </c>
      <c r="I73" s="237">
        <v>67107547.310000002</v>
      </c>
      <c r="J73" s="236">
        <v>82582298.439999998</v>
      </c>
      <c r="K73" s="238">
        <v>17535103.52</v>
      </c>
      <c r="L73" s="623">
        <v>12190017.279999999</v>
      </c>
      <c r="M73" s="237">
        <v>6035699.5300000003</v>
      </c>
      <c r="N73" s="808">
        <v>101.96527708860283</v>
      </c>
    </row>
    <row r="74" spans="2:18" ht="15.6" customHeight="1" x14ac:dyDescent="0.2">
      <c r="B74" s="170"/>
      <c r="C74" s="175" t="s">
        <v>698</v>
      </c>
      <c r="D74" s="185"/>
      <c r="E74" s="266">
        <f>E75-E58</f>
        <v>188623075.85000002</v>
      </c>
      <c r="F74" s="266">
        <f t="shared" ref="F74:L74" si="0">F75-F58</f>
        <v>1041529402.65</v>
      </c>
      <c r="G74" s="266">
        <f t="shared" si="0"/>
        <v>205127931.36000001</v>
      </c>
      <c r="H74" s="266">
        <f t="shared" si="0"/>
        <v>205106962.60999998</v>
      </c>
      <c r="I74" s="266">
        <f t="shared" si="0"/>
        <v>86566724.609999999</v>
      </c>
      <c r="J74" s="266">
        <f t="shared" si="0"/>
        <v>348302053.70999998</v>
      </c>
      <c r="K74" s="266">
        <f t="shared" si="0"/>
        <v>347663830.87</v>
      </c>
      <c r="L74" s="631">
        <f t="shared" si="0"/>
        <v>-938813859.81999993</v>
      </c>
      <c r="M74" s="263">
        <v>-945235902.91999996</v>
      </c>
      <c r="N74" s="596">
        <v>-0.6794116770386317</v>
      </c>
    </row>
    <row r="75" spans="2:18" ht="15" customHeight="1" x14ac:dyDescent="0.2">
      <c r="B75" s="157"/>
      <c r="C75" s="158" t="s">
        <v>678</v>
      </c>
      <c r="D75" s="159"/>
      <c r="E75" s="252">
        <v>240397325.05000001</v>
      </c>
      <c r="F75" s="253">
        <v>1080257726.01</v>
      </c>
      <c r="G75" s="254">
        <v>205129283.61000001</v>
      </c>
      <c r="H75" s="253">
        <v>205144123.16999999</v>
      </c>
      <c r="I75" s="254">
        <v>86597349.719999999</v>
      </c>
      <c r="J75" s="253">
        <v>348302053.70999998</v>
      </c>
      <c r="K75" s="255">
        <v>348032908.24000001</v>
      </c>
      <c r="L75" s="632">
        <v>-926203444.76999998</v>
      </c>
      <c r="M75" s="378">
        <v>-939259084.42999995</v>
      </c>
      <c r="N75" s="809">
        <v>-1.3899934401936531</v>
      </c>
    </row>
    <row r="76" spans="2:18" ht="18" customHeight="1" x14ac:dyDescent="0.2">
      <c r="D76" s="117">
        <f>E73-F73</f>
        <v>-173093899.75</v>
      </c>
      <c r="E76" s="117"/>
      <c r="F76" s="262">
        <v>25</v>
      </c>
      <c r="G76" s="117"/>
      <c r="H76" s="117"/>
      <c r="I76" s="117"/>
      <c r="J76" s="117"/>
      <c r="K76" s="117"/>
      <c r="L76" s="165">
        <v>-1024712819.58</v>
      </c>
      <c r="M76" s="420" t="s">
        <v>1074</v>
      </c>
      <c r="N76" s="420"/>
      <c r="O76" s="286"/>
      <c r="P76" s="286"/>
      <c r="Q76" s="286"/>
      <c r="R76" s="286"/>
    </row>
    <row r="77" spans="2:18" ht="9" customHeight="1" x14ac:dyDescent="0.2">
      <c r="D77" s="292" t="s">
        <v>776</v>
      </c>
      <c r="E77" s="117"/>
      <c r="F77" s="262"/>
      <c r="G77" s="117"/>
      <c r="H77" s="117"/>
      <c r="I77" s="117"/>
      <c r="J77" s="117"/>
      <c r="K77" s="117"/>
      <c r="M77" s="421" t="s">
        <v>757</v>
      </c>
      <c r="N77" s="421"/>
      <c r="O77" s="286"/>
      <c r="P77" s="286"/>
      <c r="Q77" s="286"/>
      <c r="R77" s="286"/>
    </row>
    <row r="78" spans="2:18" ht="18" customHeight="1" x14ac:dyDescent="0.2">
      <c r="D78" s="117"/>
      <c r="E78" s="460" t="s">
        <v>1055</v>
      </c>
      <c r="F78" s="460" t="s">
        <v>1056</v>
      </c>
      <c r="G78" s="460"/>
      <c r="H78" s="117"/>
      <c r="I78" s="117"/>
      <c r="J78" s="117"/>
      <c r="K78" s="117"/>
      <c r="L78" s="117"/>
      <c r="M78" s="422"/>
      <c r="N78" s="422"/>
      <c r="O78" s="285"/>
      <c r="P78" s="285"/>
      <c r="Q78" s="285"/>
      <c r="R78" s="286"/>
    </row>
    <row r="79" spans="2:18" ht="18" customHeight="1" x14ac:dyDescent="0.2">
      <c r="D79" s="117"/>
      <c r="E79" s="461">
        <v>240537492.22999999</v>
      </c>
      <c r="F79" s="461">
        <v>1080314220.0999999</v>
      </c>
      <c r="G79" s="460"/>
      <c r="H79" s="117"/>
      <c r="I79" s="117"/>
      <c r="J79" s="117"/>
      <c r="K79" s="117"/>
      <c r="L79" s="117"/>
      <c r="M79" s="119"/>
      <c r="N79" s="119"/>
    </row>
    <row r="80" spans="2:18" ht="18" customHeight="1" x14ac:dyDescent="0.2">
      <c r="D80" s="291"/>
      <c r="E80" s="460" t="s">
        <v>1057</v>
      </c>
      <c r="F80" s="460"/>
      <c r="G80" s="460"/>
      <c r="H80" s="117"/>
      <c r="I80" s="117"/>
      <c r="J80" s="117"/>
      <c r="K80" s="117"/>
      <c r="L80" s="117"/>
      <c r="M80" s="119"/>
      <c r="N80" s="119"/>
    </row>
    <row r="81" spans="4:14" ht="18" customHeight="1" x14ac:dyDescent="0.2">
      <c r="E81" s="461">
        <v>-140167.17999997735</v>
      </c>
      <c r="F81" s="461">
        <v>-56494.089999914169</v>
      </c>
      <c r="G81" s="460"/>
      <c r="H81" s="117"/>
      <c r="I81" s="117"/>
      <c r="J81" s="117"/>
      <c r="K81" s="117"/>
      <c r="L81" s="117"/>
      <c r="M81" s="119"/>
      <c r="N81" s="119"/>
    </row>
    <row r="82" spans="4:14" ht="18" customHeight="1" x14ac:dyDescent="0.2">
      <c r="E82" s="641" t="s">
        <v>1075</v>
      </c>
      <c r="F82" s="642"/>
      <c r="G82" s="643"/>
      <c r="I82" s="643"/>
      <c r="J82" s="117"/>
      <c r="K82" s="117"/>
      <c r="L82" s="117"/>
      <c r="M82" s="119"/>
      <c r="N82" s="119"/>
    </row>
    <row r="83" spans="4:14" ht="30.6" customHeight="1" x14ac:dyDescent="0.2">
      <c r="D83" s="137"/>
      <c r="E83" s="644" t="s">
        <v>692</v>
      </c>
      <c r="F83" s="644" t="s">
        <v>693</v>
      </c>
      <c r="G83" s="645" t="s">
        <v>694</v>
      </c>
      <c r="I83" s="117"/>
      <c r="J83" s="117"/>
      <c r="M83" s="119"/>
      <c r="N83" s="119"/>
    </row>
    <row r="84" spans="4:14" ht="21.75" customHeight="1" x14ac:dyDescent="0.2">
      <c r="D84" s="137"/>
      <c r="E84" s="137">
        <v>1830274.34</v>
      </c>
      <c r="F84" s="137">
        <v>1344977.2</v>
      </c>
      <c r="G84" s="137">
        <v>485297.14</v>
      </c>
      <c r="L84" s="117"/>
      <c r="M84" s="119"/>
      <c r="N84" s="119"/>
    </row>
    <row r="85" spans="4:14" ht="18" customHeight="1" x14ac:dyDescent="0.2">
      <c r="D85" s="137" t="s">
        <v>695</v>
      </c>
      <c r="E85" s="137">
        <v>375030.67</v>
      </c>
      <c r="F85" s="137">
        <v>386200.51</v>
      </c>
      <c r="G85" s="137">
        <v>-11169.84</v>
      </c>
    </row>
    <row r="86" spans="4:14" ht="18" customHeight="1" x14ac:dyDescent="0.2">
      <c r="D86" s="137" t="s">
        <v>695</v>
      </c>
      <c r="E86" s="137">
        <v>1092490.6399999999</v>
      </c>
      <c r="F86" s="137">
        <v>1200968.26</v>
      </c>
      <c r="G86" s="137">
        <v>-108477.62</v>
      </c>
    </row>
    <row r="87" spans="4:14" ht="18" customHeight="1" x14ac:dyDescent="0.2">
      <c r="D87" s="137" t="s">
        <v>695</v>
      </c>
      <c r="E87" s="137">
        <v>203370.4</v>
      </c>
      <c r="F87" s="137">
        <v>202229.19</v>
      </c>
      <c r="G87" s="137">
        <v>1141.21</v>
      </c>
      <c r="I87" s="135"/>
      <c r="J87" s="137"/>
    </row>
    <row r="88" spans="4:14" ht="18" customHeight="1" x14ac:dyDescent="0.2">
      <c r="D88" s="137" t="s">
        <v>695</v>
      </c>
      <c r="E88" s="137">
        <v>98934.5</v>
      </c>
      <c r="F88" s="137">
        <v>106623.13</v>
      </c>
      <c r="G88" s="137">
        <v>-7688.63</v>
      </c>
    </row>
    <row r="89" spans="4:14" ht="19.899999999999999" customHeight="1" x14ac:dyDescent="0.2">
      <c r="D89" s="137" t="s">
        <v>695</v>
      </c>
      <c r="E89" s="137">
        <v>919738.97</v>
      </c>
      <c r="F89" s="137">
        <v>41487.379999999997</v>
      </c>
      <c r="G89" s="137">
        <v>878251.59</v>
      </c>
      <c r="I89" s="137"/>
    </row>
    <row r="90" spans="4:14" ht="18" customHeight="1" x14ac:dyDescent="0.2">
      <c r="D90" s="137" t="s">
        <v>695</v>
      </c>
      <c r="E90" s="446">
        <v>4519839.5200000005</v>
      </c>
      <c r="F90" s="446">
        <v>3282485.6699999995</v>
      </c>
      <c r="G90" s="446">
        <v>1237353.8500000001</v>
      </c>
      <c r="I90" s="135"/>
      <c r="J90" s="163"/>
      <c r="K90" s="163"/>
      <c r="L90" s="135"/>
      <c r="M90" s="120"/>
      <c r="N90" s="120"/>
    </row>
    <row r="91" spans="4:14" ht="15" customHeight="1" x14ac:dyDescent="0.2">
      <c r="F91" s="117"/>
      <c r="G91" s="117"/>
      <c r="H91" s="117"/>
      <c r="I91" s="135"/>
      <c r="J91" s="163"/>
      <c r="K91" s="163"/>
    </row>
    <row r="92" spans="4:14" ht="15" customHeight="1" x14ac:dyDescent="0.2">
      <c r="I92" s="135"/>
      <c r="J92" s="163"/>
      <c r="K92" s="163"/>
    </row>
    <row r="93" spans="4:14" ht="15" customHeight="1" x14ac:dyDescent="0.2">
      <c r="I93" s="135"/>
      <c r="J93" s="163"/>
      <c r="K93" s="163"/>
    </row>
    <row r="94" spans="4:14" ht="15" customHeight="1" x14ac:dyDescent="0.2">
      <c r="I94" s="135"/>
      <c r="J94" s="163"/>
      <c r="K94" s="163"/>
    </row>
    <row r="95" spans="4:14" ht="15" customHeight="1" x14ac:dyDescent="0.2">
      <c r="I95" s="135"/>
      <c r="J95" s="163"/>
      <c r="K95" s="163"/>
    </row>
    <row r="96" spans="4:14" ht="15" customHeight="1" x14ac:dyDescent="0.2">
      <c r="I96" s="135"/>
      <c r="J96" s="163"/>
      <c r="K96" s="163"/>
    </row>
    <row r="97" spans="5:10" ht="15" customHeight="1" x14ac:dyDescent="0.2"/>
    <row r="98" spans="5:10" ht="18" customHeight="1" x14ac:dyDescent="0.2">
      <c r="E98" s="47"/>
      <c r="F98" s="47"/>
      <c r="G98" s="47"/>
      <c r="H98" s="47"/>
      <c r="I98" s="47"/>
      <c r="J98" s="47"/>
    </row>
    <row r="99" spans="5:10" ht="18" customHeight="1" x14ac:dyDescent="0.2">
      <c r="E99" s="47"/>
      <c r="F99" s="47"/>
      <c r="G99" s="47"/>
      <c r="H99" s="47"/>
      <c r="I99" s="47"/>
      <c r="J99" s="47"/>
    </row>
    <row r="100" spans="5:10" ht="18" customHeight="1" x14ac:dyDescent="0.2">
      <c r="E100" s="47"/>
      <c r="F100" s="47"/>
      <c r="G100" s="47"/>
      <c r="H100" s="47"/>
      <c r="I100" s="47"/>
      <c r="J100" s="47"/>
    </row>
    <row r="101" spans="5:10" ht="18" customHeight="1" x14ac:dyDescent="0.2">
      <c r="E101" s="47"/>
      <c r="F101" s="47"/>
      <c r="G101" s="47"/>
      <c r="H101" s="47"/>
      <c r="I101" s="47"/>
      <c r="J101" s="47"/>
    </row>
    <row r="102" spans="5:10" ht="18" customHeight="1" x14ac:dyDescent="0.2">
      <c r="E102" s="47"/>
      <c r="F102" s="47"/>
      <c r="G102" s="47"/>
      <c r="H102" s="47"/>
      <c r="I102" s="47"/>
      <c r="J102" s="47"/>
    </row>
    <row r="103" spans="5:10" ht="18" customHeight="1" x14ac:dyDescent="0.2">
      <c r="E103" s="47"/>
      <c r="F103" s="47"/>
      <c r="G103" s="47"/>
      <c r="H103" s="47"/>
      <c r="I103" s="47"/>
      <c r="J103" s="47"/>
    </row>
    <row r="104" spans="5:10" ht="18" customHeight="1" x14ac:dyDescent="0.2"/>
    <row r="105" spans="5:10" ht="18" customHeight="1" x14ac:dyDescent="0.2"/>
    <row r="106" spans="5:10" ht="18" customHeight="1" x14ac:dyDescent="0.2"/>
    <row r="107" spans="5:10" ht="18" customHeight="1" x14ac:dyDescent="0.2"/>
    <row r="108" spans="5:10" ht="18" customHeight="1" x14ac:dyDescent="0.2"/>
    <row r="109" spans="5:10" ht="18" customHeight="1" x14ac:dyDescent="0.2"/>
    <row r="110" spans="5:10" ht="18" customHeight="1" x14ac:dyDescent="0.2"/>
    <row r="111" spans="5:10" ht="18" customHeight="1" x14ac:dyDescent="0.2"/>
    <row r="112" spans="5:10"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 customHeight="1" x14ac:dyDescent="0.2"/>
    <row r="223" ht="18" customHeight="1" x14ac:dyDescent="0.2"/>
    <row r="224" ht="18" customHeight="1" x14ac:dyDescent="0.2"/>
    <row r="225" ht="18" customHeight="1" x14ac:dyDescent="0.2"/>
    <row r="226" ht="18" customHeight="1" x14ac:dyDescent="0.2"/>
    <row r="227" ht="18" customHeight="1" x14ac:dyDescent="0.2"/>
    <row r="228" ht="18" customHeight="1" x14ac:dyDescent="0.2"/>
    <row r="229" ht="18" customHeight="1" x14ac:dyDescent="0.2"/>
    <row r="230" ht="18" customHeight="1" x14ac:dyDescent="0.2"/>
    <row r="231" ht="18" customHeight="1" x14ac:dyDescent="0.2"/>
    <row r="232" ht="18" customHeight="1" x14ac:dyDescent="0.2"/>
    <row r="233" ht="18" customHeight="1" x14ac:dyDescent="0.2"/>
    <row r="234" ht="18" customHeight="1" x14ac:dyDescent="0.2"/>
    <row r="235" ht="18" customHeight="1" x14ac:dyDescent="0.2"/>
    <row r="236" ht="18" customHeight="1" x14ac:dyDescent="0.2"/>
    <row r="237" ht="18" customHeight="1" x14ac:dyDescent="0.2"/>
    <row r="238" ht="18" customHeight="1" x14ac:dyDescent="0.2"/>
    <row r="239" ht="18" customHeight="1" x14ac:dyDescent="0.2"/>
    <row r="240" ht="18" customHeight="1" x14ac:dyDescent="0.2"/>
    <row r="241" ht="18" customHeight="1" x14ac:dyDescent="0.2"/>
    <row r="242" ht="18" customHeight="1" x14ac:dyDescent="0.2"/>
    <row r="243" ht="18" customHeight="1" x14ac:dyDescent="0.2"/>
    <row r="244" ht="18" customHeight="1" x14ac:dyDescent="0.2"/>
    <row r="245" ht="18" customHeight="1" x14ac:dyDescent="0.2"/>
    <row r="246" ht="18" customHeight="1" x14ac:dyDescent="0.2"/>
    <row r="247" ht="18" customHeight="1" x14ac:dyDescent="0.2"/>
    <row r="248" ht="18" customHeight="1" x14ac:dyDescent="0.2"/>
    <row r="249" ht="18" customHeight="1" x14ac:dyDescent="0.2"/>
    <row r="250" ht="18" customHeight="1" x14ac:dyDescent="0.2"/>
    <row r="251" ht="18" customHeight="1" x14ac:dyDescent="0.2"/>
    <row r="252" ht="18" customHeight="1" x14ac:dyDescent="0.2"/>
    <row r="253" ht="18" customHeight="1" x14ac:dyDescent="0.2"/>
    <row r="254" ht="18" customHeight="1" x14ac:dyDescent="0.2"/>
    <row r="255" ht="18" customHeight="1" x14ac:dyDescent="0.2"/>
    <row r="256" ht="18" customHeight="1" x14ac:dyDescent="0.2"/>
    <row r="257" ht="18" customHeight="1" x14ac:dyDescent="0.2"/>
    <row r="258" ht="18" customHeight="1" x14ac:dyDescent="0.2"/>
  </sheetData>
  <phoneticPr fontId="7" type="noConversion"/>
  <pageMargins left="0.39370078740157483" right="0.39370078740157483" top="0.39370078740157483" bottom="0.19685039370078741" header="0.31496062992125984" footer="0"/>
  <pageSetup paperSize="9" scale="92" orientation="landscape" r:id="rId1"/>
  <headerFooter alignWithMargins="0">
    <oddFooter xml:space="preserve">&amp;L&amp;9 </oddFooter>
  </headerFooter>
  <rowBreaks count="2" manualBreakCount="2">
    <brk id="36" max="16383" man="1"/>
    <brk id="59"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P78"/>
  <sheetViews>
    <sheetView tabSelected="1" zoomScaleNormal="100" workbookViewId="0">
      <selection activeCell="H72" sqref="H72"/>
    </sheetView>
  </sheetViews>
  <sheetFormatPr defaultColWidth="8.85546875" defaultRowHeight="11.25" x14ac:dyDescent="0.2"/>
  <cols>
    <col min="1" max="1" width="1.7109375" style="2" customWidth="1"/>
    <col min="2" max="2" width="5" style="2" customWidth="1"/>
    <col min="3" max="3" width="4.7109375" style="2" customWidth="1"/>
    <col min="4" max="4" width="16" style="2" customWidth="1"/>
    <col min="5" max="6" width="9.7109375" style="2" customWidth="1"/>
    <col min="7" max="7" width="7.85546875" style="2" customWidth="1"/>
    <col min="8" max="8" width="16.5703125" style="2" customWidth="1"/>
    <col min="9" max="9" width="15.5703125" style="2" customWidth="1"/>
    <col min="10" max="10" width="14.7109375" style="2" customWidth="1"/>
    <col min="11" max="11" width="9.5703125" style="2" customWidth="1"/>
    <col min="12" max="12" width="8.7109375" style="2" customWidth="1"/>
    <col min="13" max="13" width="9.5703125" style="2" customWidth="1"/>
    <col min="14" max="14" width="10.42578125" style="2" customWidth="1"/>
    <col min="15" max="16384" width="8.85546875" style="2"/>
  </cols>
  <sheetData>
    <row r="1" spans="1:14" ht="18" customHeight="1" x14ac:dyDescent="0.2">
      <c r="B1" s="161"/>
      <c r="C1" s="106"/>
      <c r="D1" s="694"/>
      <c r="E1" s="695"/>
      <c r="F1" s="696"/>
      <c r="G1" s="697"/>
      <c r="H1" s="495"/>
      <c r="I1" s="698"/>
      <c r="J1" s="9"/>
      <c r="K1" s="9"/>
      <c r="L1" s="9"/>
      <c r="M1" s="9"/>
    </row>
    <row r="2" spans="1:14" ht="21" customHeight="1" x14ac:dyDescent="0.2">
      <c r="A2" s="28"/>
      <c r="B2" s="314" t="s">
        <v>368</v>
      </c>
      <c r="C2" s="314"/>
      <c r="D2" s="314"/>
      <c r="E2" s="386"/>
      <c r="F2" s="386"/>
      <c r="G2" s="28"/>
      <c r="H2" s="28"/>
      <c r="I2" s="28">
        <v>2015</v>
      </c>
      <c r="J2" s="27">
        <v>2014</v>
      </c>
      <c r="K2" s="517" t="s">
        <v>797</v>
      </c>
      <c r="M2" s="9"/>
      <c r="N2" s="9"/>
    </row>
    <row r="3" spans="1:14" ht="18" customHeight="1" x14ac:dyDescent="0.2">
      <c r="A3" s="75"/>
      <c r="B3" s="363" t="s">
        <v>45</v>
      </c>
      <c r="C3" s="363" t="s">
        <v>632</v>
      </c>
      <c r="D3" s="363"/>
      <c r="E3" s="362"/>
      <c r="F3" s="362"/>
      <c r="G3" s="43"/>
      <c r="H3" s="46"/>
      <c r="I3" s="294">
        <v>9286632.2899999991</v>
      </c>
      <c r="J3" s="588">
        <v>8710166.3699999992</v>
      </c>
      <c r="K3" s="193">
        <v>6.6183112412811465</v>
      </c>
      <c r="M3" s="120"/>
      <c r="N3" s="193"/>
    </row>
    <row r="4" spans="1:14" ht="18" customHeight="1" x14ac:dyDescent="0.2">
      <c r="A4" s="62"/>
      <c r="B4" s="81" t="s">
        <v>634</v>
      </c>
      <c r="C4" s="81">
        <v>511</v>
      </c>
      <c r="D4" s="16" t="s">
        <v>628</v>
      </c>
      <c r="E4" s="10"/>
      <c r="F4" s="10"/>
      <c r="G4" s="10"/>
      <c r="H4" s="11"/>
      <c r="I4" s="287">
        <v>8205664.6299999999</v>
      </c>
      <c r="J4" s="589">
        <v>7664880.2199999997</v>
      </c>
      <c r="K4" s="193">
        <v>7.0553536973601938</v>
      </c>
      <c r="M4" s="120"/>
      <c r="N4" s="193"/>
    </row>
    <row r="5" spans="1:14" ht="18" customHeight="1" x14ac:dyDescent="0.2">
      <c r="A5" s="62"/>
      <c r="B5" s="16" t="s">
        <v>635</v>
      </c>
      <c r="C5" s="16">
        <v>512</v>
      </c>
      <c r="D5" s="16" t="s">
        <v>629</v>
      </c>
      <c r="E5" s="10"/>
      <c r="F5" s="10"/>
      <c r="G5" s="10"/>
      <c r="H5" s="11"/>
      <c r="I5" s="287">
        <v>1080967.8400000001</v>
      </c>
      <c r="J5" s="589">
        <v>1045286.05</v>
      </c>
      <c r="K5" s="193">
        <v>3.4135909495778725</v>
      </c>
      <c r="M5" s="120"/>
      <c r="N5" s="193"/>
    </row>
    <row r="6" spans="1:14" ht="18" customHeight="1" x14ac:dyDescent="0.2">
      <c r="A6" s="62"/>
      <c r="B6" s="95" t="s">
        <v>46</v>
      </c>
      <c r="C6" s="94" t="s">
        <v>369</v>
      </c>
      <c r="D6" s="94"/>
      <c r="E6" s="116"/>
      <c r="F6" s="116"/>
      <c r="G6" s="10"/>
      <c r="H6" s="11"/>
      <c r="I6" s="424">
        <v>9444831.9399999995</v>
      </c>
      <c r="J6" s="590">
        <v>10670072.09</v>
      </c>
      <c r="K6" s="194">
        <v>-11.482960374263042</v>
      </c>
      <c r="M6" s="120"/>
      <c r="N6" s="193"/>
    </row>
    <row r="7" spans="1:14" ht="18" customHeight="1" x14ac:dyDescent="0.2">
      <c r="A7" s="62"/>
      <c r="B7" s="81" t="s">
        <v>634</v>
      </c>
      <c r="C7" s="16">
        <v>521</v>
      </c>
      <c r="D7" s="16" t="s">
        <v>630</v>
      </c>
      <c r="E7" s="10"/>
      <c r="F7" s="10"/>
      <c r="G7" s="10"/>
      <c r="H7" s="11"/>
      <c r="I7" s="287">
        <v>7118508.5899999999</v>
      </c>
      <c r="J7" s="589">
        <v>8079834.6900000004</v>
      </c>
      <c r="K7" s="193">
        <v>-11.897843667393158</v>
      </c>
      <c r="M7" s="120"/>
      <c r="N7" s="193"/>
    </row>
    <row r="8" spans="1:14" ht="18" customHeight="1" x14ac:dyDescent="0.2">
      <c r="A8" s="62"/>
      <c r="B8" s="81" t="s">
        <v>635</v>
      </c>
      <c r="C8" s="16">
        <v>522</v>
      </c>
      <c r="D8" s="16" t="s">
        <v>370</v>
      </c>
      <c r="E8" s="10"/>
      <c r="F8" s="10"/>
      <c r="G8" s="10"/>
      <c r="H8" s="11"/>
      <c r="I8" s="287">
        <v>2326324.34</v>
      </c>
      <c r="J8" s="589">
        <v>2590237.2999999998</v>
      </c>
      <c r="K8" s="193">
        <v>-10.188756064936598</v>
      </c>
      <c r="M8" s="120"/>
      <c r="N8" s="193"/>
    </row>
    <row r="9" spans="1:14" ht="18" customHeight="1" x14ac:dyDescent="0.2">
      <c r="A9" s="62"/>
      <c r="B9" s="95" t="s">
        <v>636</v>
      </c>
      <c r="C9" s="94" t="s">
        <v>371</v>
      </c>
      <c r="D9" s="94"/>
      <c r="E9" s="116"/>
      <c r="F9" s="116"/>
      <c r="G9" s="10"/>
      <c r="H9" s="11"/>
      <c r="I9" s="424">
        <v>3942271.77</v>
      </c>
      <c r="J9" s="591">
        <v>3945405.52</v>
      </c>
      <c r="K9" s="194">
        <v>-7.942783027281819E-2</v>
      </c>
      <c r="M9" s="120"/>
      <c r="N9" s="193"/>
    </row>
    <row r="10" spans="1:14" s="9" customFormat="1" ht="18" customHeight="1" x14ac:dyDescent="0.2">
      <c r="A10" s="82"/>
      <c r="B10" s="81" t="s">
        <v>634</v>
      </c>
      <c r="C10" s="81">
        <v>531</v>
      </c>
      <c r="D10" s="81" t="s">
        <v>631</v>
      </c>
      <c r="E10" s="8"/>
      <c r="F10" s="8"/>
      <c r="G10" s="8"/>
      <c r="H10" s="288"/>
      <c r="I10" s="287">
        <v>2536983.41</v>
      </c>
      <c r="J10" s="589">
        <v>2613679.2000000002</v>
      </c>
      <c r="K10" s="193">
        <v>-2.9343995238589353</v>
      </c>
      <c r="M10" s="120"/>
      <c r="N10" s="193"/>
    </row>
    <row r="11" spans="1:14" s="9" customFormat="1" ht="18" customHeight="1" x14ac:dyDescent="0.2">
      <c r="A11" s="4"/>
      <c r="B11" s="16" t="s">
        <v>635</v>
      </c>
      <c r="C11" s="16">
        <v>532</v>
      </c>
      <c r="D11" s="16" t="s">
        <v>229</v>
      </c>
      <c r="E11" s="10"/>
      <c r="F11" s="10"/>
      <c r="G11" s="10"/>
      <c r="H11" s="11"/>
      <c r="I11" s="322">
        <v>1405288.36</v>
      </c>
      <c r="J11" s="129">
        <v>1331726.31</v>
      </c>
      <c r="K11" s="193">
        <v>5.5238114203811177</v>
      </c>
      <c r="M11" s="120"/>
      <c r="N11" s="193"/>
    </row>
    <row r="12" spans="1:14" ht="20.100000000000001" customHeight="1" x14ac:dyDescent="0.2">
      <c r="A12" s="169"/>
      <c r="B12" s="176" t="s">
        <v>49</v>
      </c>
      <c r="C12" s="176" t="s">
        <v>633</v>
      </c>
      <c r="D12" s="176"/>
      <c r="E12" s="177"/>
      <c r="F12" s="177"/>
      <c r="G12" s="177"/>
      <c r="H12" s="181"/>
      <c r="I12" s="331">
        <v>22673736.030000001</v>
      </c>
      <c r="J12" s="592">
        <v>23325643.969999999</v>
      </c>
      <c r="K12" s="596">
        <v>-2.7948121854146506</v>
      </c>
    </row>
    <row r="13" spans="1:14" ht="15" customHeight="1" x14ac:dyDescent="0.2">
      <c r="B13" s="32"/>
      <c r="C13" s="32"/>
      <c r="D13" s="32"/>
      <c r="E13" s="38"/>
      <c r="F13" s="9"/>
      <c r="G13" s="9"/>
      <c r="H13" s="9"/>
      <c r="I13" s="9"/>
      <c r="L13" s="9"/>
      <c r="M13" s="9"/>
    </row>
    <row r="14" spans="1:14" ht="18.600000000000001" customHeight="1" x14ac:dyDescent="0.2">
      <c r="B14" s="92" t="s">
        <v>1063</v>
      </c>
      <c r="C14" s="92"/>
      <c r="D14" s="92"/>
      <c r="E14" s="271"/>
      <c r="F14" s="447"/>
      <c r="G14" s="448"/>
      <c r="H14" s="260"/>
      <c r="J14" s="9"/>
      <c r="K14" s="9"/>
      <c r="L14" s="9"/>
      <c r="M14" s="9"/>
    </row>
    <row r="15" spans="1:14" s="103" customFormat="1" ht="43.15" customHeight="1" x14ac:dyDescent="0.2">
      <c r="A15" s="526"/>
      <c r="B15" s="516" t="s">
        <v>1059</v>
      </c>
      <c r="C15" s="517"/>
      <c r="D15" s="517"/>
      <c r="E15" s="521" t="s">
        <v>1058</v>
      </c>
      <c r="F15" s="519" t="s">
        <v>19</v>
      </c>
      <c r="G15" s="520" t="s">
        <v>661</v>
      </c>
      <c r="H15" s="521" t="s">
        <v>1066</v>
      </c>
      <c r="I15" s="577" t="s">
        <v>1061</v>
      </c>
      <c r="J15" s="664" t="s">
        <v>1062</v>
      </c>
      <c r="K15" s="517" t="s">
        <v>1060</v>
      </c>
      <c r="M15" s="281"/>
    </row>
    <row r="16" spans="1:14" ht="18" customHeight="1" x14ac:dyDescent="0.2">
      <c r="A16" s="3"/>
      <c r="B16" s="83" t="s">
        <v>492</v>
      </c>
      <c r="C16" s="32" t="s">
        <v>246</v>
      </c>
      <c r="D16" s="32"/>
      <c r="E16" s="52"/>
      <c r="F16" s="52"/>
      <c r="G16" s="13"/>
      <c r="H16" s="52"/>
      <c r="I16" s="578"/>
      <c r="J16" s="9"/>
    </row>
    <row r="17" spans="1:16" ht="18" customHeight="1" x14ac:dyDescent="0.2">
      <c r="A17" s="71"/>
      <c r="B17" s="26" t="s">
        <v>731</v>
      </c>
      <c r="C17" s="16" t="s">
        <v>247</v>
      </c>
      <c r="D17" s="10"/>
      <c r="E17" s="426">
        <v>0</v>
      </c>
      <c r="F17" s="413">
        <v>0</v>
      </c>
      <c r="G17" s="427">
        <v>0</v>
      </c>
      <c r="H17" s="413">
        <v>0</v>
      </c>
      <c r="I17" s="573">
        <v>0</v>
      </c>
      <c r="J17" s="414">
        <v>0</v>
      </c>
      <c r="K17" s="193"/>
    </row>
    <row r="18" spans="1:16" ht="18" customHeight="1" x14ac:dyDescent="0.2">
      <c r="A18" s="71"/>
      <c r="B18" s="26" t="s">
        <v>732</v>
      </c>
      <c r="C18" s="16" t="s">
        <v>726</v>
      </c>
      <c r="D18" s="10"/>
      <c r="E18" s="426">
        <v>0</v>
      </c>
      <c r="F18" s="413">
        <v>0</v>
      </c>
      <c r="G18" s="427">
        <v>0</v>
      </c>
      <c r="H18" s="413">
        <v>0</v>
      </c>
      <c r="I18" s="579">
        <v>0</v>
      </c>
      <c r="J18" s="414">
        <v>82749.69</v>
      </c>
      <c r="K18" s="193">
        <v>-100</v>
      </c>
      <c r="L18" s="117"/>
    </row>
    <row r="19" spans="1:16" ht="18" customHeight="1" x14ac:dyDescent="0.2">
      <c r="A19" s="71"/>
      <c r="B19" s="26" t="s">
        <v>733</v>
      </c>
      <c r="C19" s="16" t="s">
        <v>190</v>
      </c>
      <c r="D19" s="10"/>
      <c r="E19" s="426">
        <v>0</v>
      </c>
      <c r="F19" s="413">
        <v>0</v>
      </c>
      <c r="G19" s="427">
        <v>0</v>
      </c>
      <c r="H19" s="413">
        <v>0</v>
      </c>
      <c r="I19" s="579">
        <v>0</v>
      </c>
      <c r="J19" s="414">
        <v>0</v>
      </c>
      <c r="K19" s="193"/>
    </row>
    <row r="20" spans="1:16" ht="18" customHeight="1" x14ac:dyDescent="0.2">
      <c r="A20" s="71"/>
      <c r="B20" s="26" t="s">
        <v>734</v>
      </c>
      <c r="C20" s="16" t="s">
        <v>729</v>
      </c>
      <c r="D20" s="10"/>
      <c r="E20" s="426">
        <v>0</v>
      </c>
      <c r="F20" s="413">
        <v>0</v>
      </c>
      <c r="G20" s="427">
        <v>0</v>
      </c>
      <c r="H20" s="413">
        <v>0</v>
      </c>
      <c r="I20" s="579">
        <v>0</v>
      </c>
      <c r="J20" s="414">
        <v>0</v>
      </c>
      <c r="K20" s="193"/>
    </row>
    <row r="21" spans="1:16" ht="18" customHeight="1" x14ac:dyDescent="0.2">
      <c r="A21" s="71"/>
      <c r="B21" s="26" t="s">
        <v>735</v>
      </c>
      <c r="C21" s="81" t="s">
        <v>722</v>
      </c>
      <c r="D21" s="8"/>
      <c r="E21" s="426">
        <v>0</v>
      </c>
      <c r="F21" s="413">
        <v>0</v>
      </c>
      <c r="G21" s="427">
        <v>0</v>
      </c>
      <c r="H21" s="413">
        <v>0</v>
      </c>
      <c r="I21" s="579">
        <v>0</v>
      </c>
      <c r="J21" s="414">
        <v>0</v>
      </c>
      <c r="K21" s="193"/>
    </row>
    <row r="22" spans="1:16" ht="18" customHeight="1" x14ac:dyDescent="0.2">
      <c r="A22" s="62"/>
      <c r="B22" s="26" t="s">
        <v>736</v>
      </c>
      <c r="C22" s="81" t="s">
        <v>67</v>
      </c>
      <c r="D22" s="8"/>
      <c r="E22" s="426">
        <v>1</v>
      </c>
      <c r="F22" s="413">
        <v>1093</v>
      </c>
      <c r="G22" s="428">
        <v>5085</v>
      </c>
      <c r="H22" s="413">
        <v>0</v>
      </c>
      <c r="I22" s="580">
        <v>3065134.35</v>
      </c>
      <c r="J22" s="576">
        <v>17783298.02</v>
      </c>
      <c r="K22" s="193">
        <v>-82.763971303001313</v>
      </c>
    </row>
    <row r="23" spans="1:16" ht="18" customHeight="1" x14ac:dyDescent="0.2">
      <c r="A23" s="62"/>
      <c r="B23" s="26" t="s">
        <v>737</v>
      </c>
      <c r="C23" s="16" t="s">
        <v>248</v>
      </c>
      <c r="D23" s="8"/>
      <c r="E23" s="413">
        <v>0</v>
      </c>
      <c r="F23" s="413">
        <v>0</v>
      </c>
      <c r="G23" s="429">
        <v>0</v>
      </c>
      <c r="H23" s="413">
        <v>0</v>
      </c>
      <c r="I23" s="580">
        <v>0</v>
      </c>
      <c r="J23" s="576">
        <v>0</v>
      </c>
      <c r="K23" s="193">
        <v>0</v>
      </c>
    </row>
    <row r="24" spans="1:16" ht="18" customHeight="1" x14ac:dyDescent="0.2">
      <c r="A24" s="62"/>
      <c r="B24" s="26" t="s">
        <v>738</v>
      </c>
      <c r="C24" s="81" t="s">
        <v>69</v>
      </c>
      <c r="D24" s="8"/>
      <c r="E24" s="430">
        <v>2</v>
      </c>
      <c r="F24" s="431">
        <v>111</v>
      </c>
      <c r="G24" s="429">
        <v>362</v>
      </c>
      <c r="H24" s="431">
        <v>0</v>
      </c>
      <c r="I24" s="580">
        <v>349530.72</v>
      </c>
      <c r="J24" s="576">
        <v>7221041.2800000003</v>
      </c>
      <c r="K24" s="193">
        <v>-95.159552390759913</v>
      </c>
    </row>
    <row r="25" spans="1:16" ht="18" customHeight="1" x14ac:dyDescent="0.2">
      <c r="A25" s="62"/>
      <c r="B25" s="26" t="s">
        <v>739</v>
      </c>
      <c r="C25" s="81" t="s">
        <v>251</v>
      </c>
      <c r="D25" s="8"/>
      <c r="E25" s="430">
        <v>10</v>
      </c>
      <c r="F25" s="431">
        <v>1325</v>
      </c>
      <c r="G25" s="429">
        <v>5300</v>
      </c>
      <c r="H25" s="432"/>
      <c r="I25" s="580">
        <v>2366722.35</v>
      </c>
      <c r="J25" s="576">
        <v>3637541.02</v>
      </c>
      <c r="K25" s="193">
        <v>-34.936201764124711</v>
      </c>
      <c r="M25" s="117"/>
    </row>
    <row r="26" spans="1:16" ht="18" customHeight="1" x14ac:dyDescent="0.2">
      <c r="A26" s="71"/>
      <c r="B26" s="26" t="s">
        <v>740</v>
      </c>
      <c r="C26" s="16" t="s">
        <v>249</v>
      </c>
      <c r="D26" s="10"/>
      <c r="E26" s="426">
        <v>3</v>
      </c>
      <c r="F26" s="413">
        <v>14</v>
      </c>
      <c r="G26" s="427">
        <v>35</v>
      </c>
      <c r="H26" s="413">
        <v>0</v>
      </c>
      <c r="I26" s="579">
        <v>70732.649999999994</v>
      </c>
      <c r="J26" s="414">
        <v>203091.15</v>
      </c>
      <c r="K26" s="193">
        <v>-65.171968350171838</v>
      </c>
    </row>
    <row r="27" spans="1:16" ht="18" customHeight="1" x14ac:dyDescent="0.2">
      <c r="A27" s="62"/>
      <c r="B27" s="26" t="s">
        <v>741</v>
      </c>
      <c r="C27" s="16" t="s">
        <v>70</v>
      </c>
      <c r="E27" s="426">
        <v>5</v>
      </c>
      <c r="F27" s="413">
        <v>88</v>
      </c>
      <c r="G27" s="428">
        <v>324</v>
      </c>
      <c r="H27" s="413">
        <v>0</v>
      </c>
      <c r="I27" s="580">
        <v>342620.25</v>
      </c>
      <c r="J27" s="576">
        <v>1039241.7</v>
      </c>
      <c r="K27" s="193">
        <v>-67.031706868575426</v>
      </c>
      <c r="M27" s="117"/>
    </row>
    <row r="28" spans="1:16" ht="18" customHeight="1" x14ac:dyDescent="0.2">
      <c r="A28" s="170"/>
      <c r="B28" s="191" t="s">
        <v>766</v>
      </c>
      <c r="C28" s="191"/>
      <c r="D28" s="191"/>
      <c r="E28" s="433">
        <v>21</v>
      </c>
      <c r="F28" s="433">
        <v>2631</v>
      </c>
      <c r="G28" s="434">
        <v>11106</v>
      </c>
      <c r="H28" s="433">
        <v>0</v>
      </c>
      <c r="I28" s="581">
        <v>6194740.3200000003</v>
      </c>
      <c r="J28" s="435">
        <v>29966962.859999999</v>
      </c>
      <c r="K28" s="666">
        <v>-79.328100919200068</v>
      </c>
    </row>
    <row r="29" spans="1:16" ht="18" customHeight="1" x14ac:dyDescent="0.2">
      <c r="A29" s="3"/>
      <c r="B29" s="83" t="s">
        <v>493</v>
      </c>
      <c r="C29" s="32" t="s">
        <v>250</v>
      </c>
      <c r="D29" s="32"/>
      <c r="E29" s="53"/>
      <c r="F29" s="52"/>
      <c r="G29" s="42"/>
      <c r="H29" s="52"/>
      <c r="I29" s="582"/>
      <c r="K29" s="117"/>
      <c r="L29" s="117"/>
      <c r="M29" s="117"/>
      <c r="N29" s="117"/>
      <c r="O29" s="117"/>
      <c r="P29" s="117"/>
    </row>
    <row r="30" spans="1:16" ht="18" customHeight="1" x14ac:dyDescent="0.2">
      <c r="A30" s="71"/>
      <c r="B30" s="26" t="s">
        <v>742</v>
      </c>
      <c r="C30" s="16" t="s">
        <v>247</v>
      </c>
      <c r="D30" s="10"/>
      <c r="E30" s="436">
        <v>111</v>
      </c>
      <c r="F30" s="229">
        <v>30119</v>
      </c>
      <c r="G30" s="437">
        <v>230042</v>
      </c>
      <c r="H30" s="229">
        <v>5596137.2400000002</v>
      </c>
      <c r="I30" s="583">
        <v>24266623.149999999</v>
      </c>
      <c r="J30" s="230">
        <v>11864021.35</v>
      </c>
      <c r="K30" s="193">
        <v>104.53961126764155</v>
      </c>
      <c r="L30" s="117"/>
      <c r="M30" s="117"/>
      <c r="N30" s="117"/>
      <c r="O30" s="117"/>
      <c r="P30" s="117"/>
    </row>
    <row r="31" spans="1:16" ht="18" customHeight="1" x14ac:dyDescent="0.2">
      <c r="A31" s="71"/>
      <c r="B31" s="26" t="s">
        <v>743</v>
      </c>
      <c r="C31" s="16" t="s">
        <v>726</v>
      </c>
      <c r="D31" s="10"/>
      <c r="E31" s="436">
        <v>7</v>
      </c>
      <c r="F31" s="229">
        <v>3911</v>
      </c>
      <c r="G31" s="437">
        <v>30855</v>
      </c>
      <c r="H31" s="229">
        <v>49155.6</v>
      </c>
      <c r="I31" s="583">
        <v>505970.71</v>
      </c>
      <c r="J31" s="230">
        <v>336254.15</v>
      </c>
      <c r="K31" s="193">
        <v>50.472703459570681</v>
      </c>
      <c r="L31" s="117"/>
      <c r="M31" s="117"/>
      <c r="N31" s="117"/>
      <c r="O31" s="117"/>
      <c r="P31" s="117"/>
    </row>
    <row r="32" spans="1:16" ht="18" customHeight="1" x14ac:dyDescent="0.2">
      <c r="A32" s="71"/>
      <c r="B32" s="26" t="s">
        <v>744</v>
      </c>
      <c r="C32" s="16" t="s">
        <v>190</v>
      </c>
      <c r="D32" s="10"/>
      <c r="E32" s="436">
        <v>15</v>
      </c>
      <c r="F32" s="229">
        <v>4090</v>
      </c>
      <c r="G32" s="437">
        <v>18157</v>
      </c>
      <c r="H32" s="229">
        <v>308241.67</v>
      </c>
      <c r="I32" s="583">
        <v>1784156.03</v>
      </c>
      <c r="J32" s="230">
        <v>999824.01</v>
      </c>
      <c r="K32" s="193">
        <v>78.447007888918378</v>
      </c>
      <c r="L32" s="117"/>
      <c r="M32" s="117"/>
      <c r="N32" s="117"/>
      <c r="O32" s="117"/>
      <c r="P32" s="117"/>
    </row>
    <row r="33" spans="1:16" ht="18" customHeight="1" x14ac:dyDescent="0.2">
      <c r="A33" s="71"/>
      <c r="B33" s="26" t="s">
        <v>745</v>
      </c>
      <c r="C33" s="16" t="s">
        <v>729</v>
      </c>
      <c r="D33" s="10"/>
      <c r="E33" s="436">
        <v>8</v>
      </c>
      <c r="F33" s="229">
        <v>1885</v>
      </c>
      <c r="G33" s="437">
        <v>7259</v>
      </c>
      <c r="H33" s="229">
        <v>0</v>
      </c>
      <c r="I33" s="583">
        <v>723762.25</v>
      </c>
      <c r="J33" s="230">
        <v>189684.27</v>
      </c>
      <c r="K33" s="193">
        <v>281.56155489329717</v>
      </c>
      <c r="L33" s="117"/>
      <c r="M33" s="117"/>
      <c r="N33" s="117"/>
      <c r="O33" s="117"/>
      <c r="P33" s="117"/>
    </row>
    <row r="34" spans="1:16" ht="18" customHeight="1" x14ac:dyDescent="0.2">
      <c r="A34" s="71"/>
      <c r="B34" s="26" t="s">
        <v>746</v>
      </c>
      <c r="C34" s="81" t="s">
        <v>722</v>
      </c>
      <c r="D34" s="8"/>
      <c r="E34" s="436">
        <v>2</v>
      </c>
      <c r="F34" s="229">
        <v>73</v>
      </c>
      <c r="G34" s="437">
        <v>219</v>
      </c>
      <c r="H34" s="229">
        <v>0</v>
      </c>
      <c r="I34" s="583">
        <v>702277.51</v>
      </c>
      <c r="J34" s="230">
        <v>217464.88</v>
      </c>
      <c r="K34" s="193">
        <v>222.93835675903159</v>
      </c>
      <c r="L34" s="117"/>
      <c r="M34" s="117"/>
      <c r="N34" s="117"/>
      <c r="O34" s="117"/>
      <c r="P34" s="117"/>
    </row>
    <row r="35" spans="1:16" ht="18" customHeight="1" x14ac:dyDescent="0.2">
      <c r="A35" s="62"/>
      <c r="B35" s="26" t="s">
        <v>747</v>
      </c>
      <c r="C35" s="81" t="s">
        <v>67</v>
      </c>
      <c r="D35" s="8"/>
      <c r="E35" s="436">
        <v>87</v>
      </c>
      <c r="F35" s="229">
        <v>32124</v>
      </c>
      <c r="G35" s="438">
        <v>119828</v>
      </c>
      <c r="H35" s="229">
        <v>18690</v>
      </c>
      <c r="I35" s="584">
        <v>7044935.5</v>
      </c>
      <c r="J35" s="234">
        <v>13809174.039999999</v>
      </c>
      <c r="K35" s="193">
        <v>-48.983657678631147</v>
      </c>
    </row>
    <row r="36" spans="1:16" ht="18" customHeight="1" x14ac:dyDescent="0.2">
      <c r="A36" s="62"/>
      <c r="B36" s="26" t="s">
        <v>748</v>
      </c>
      <c r="C36" s="81" t="s">
        <v>248</v>
      </c>
      <c r="D36" s="8"/>
      <c r="E36" s="436">
        <v>50</v>
      </c>
      <c r="F36" s="229">
        <v>4094</v>
      </c>
      <c r="G36" s="438">
        <v>20378</v>
      </c>
      <c r="H36" s="229">
        <v>60387</v>
      </c>
      <c r="I36" s="583">
        <v>2914512.91</v>
      </c>
      <c r="J36" s="230">
        <v>3370905.04</v>
      </c>
      <c r="K36" s="193">
        <v>-13.539157127962284</v>
      </c>
      <c r="M36" s="117"/>
    </row>
    <row r="37" spans="1:16" ht="18" customHeight="1" x14ac:dyDescent="0.2">
      <c r="A37" s="3"/>
      <c r="B37" s="26" t="s">
        <v>749</v>
      </c>
      <c r="C37" s="81" t="s">
        <v>69</v>
      </c>
      <c r="D37" s="8"/>
      <c r="E37" s="233">
        <v>44</v>
      </c>
      <c r="F37" s="233">
        <v>10909</v>
      </c>
      <c r="G37" s="439">
        <v>36142</v>
      </c>
      <c r="H37" s="233">
        <v>377098.36</v>
      </c>
      <c r="I37" s="584">
        <v>8414408.5600000005</v>
      </c>
      <c r="J37" s="234">
        <v>2190709.35</v>
      </c>
      <c r="K37" s="193">
        <v>284.09515894931474</v>
      </c>
    </row>
    <row r="38" spans="1:16" ht="18" customHeight="1" x14ac:dyDescent="0.2">
      <c r="A38" s="71"/>
      <c r="B38" s="26" t="s">
        <v>750</v>
      </c>
      <c r="C38" s="16" t="s">
        <v>424</v>
      </c>
      <c r="D38" s="10"/>
      <c r="E38" s="436">
        <v>29</v>
      </c>
      <c r="F38" s="229">
        <v>2949</v>
      </c>
      <c r="G38" s="437">
        <v>9835</v>
      </c>
      <c r="H38" s="432"/>
      <c r="I38" s="583">
        <v>2840390.41</v>
      </c>
      <c r="J38" s="230">
        <v>5635144.5899999999</v>
      </c>
      <c r="K38" s="193">
        <v>-49.595074897625643</v>
      </c>
    </row>
    <row r="39" spans="1:16" ht="18" customHeight="1" x14ac:dyDescent="0.2">
      <c r="A39" s="71"/>
      <c r="B39" s="26" t="s">
        <v>751</v>
      </c>
      <c r="C39" s="16" t="s">
        <v>249</v>
      </c>
      <c r="D39" s="10"/>
      <c r="E39" s="436">
        <v>9</v>
      </c>
      <c r="F39" s="229">
        <v>90</v>
      </c>
      <c r="G39" s="437">
        <v>120</v>
      </c>
      <c r="H39" s="229">
        <v>74094</v>
      </c>
      <c r="I39" s="583">
        <v>319249.75</v>
      </c>
      <c r="J39" s="230">
        <v>140530.91</v>
      </c>
      <c r="K39" s="193">
        <v>127.17404306283933</v>
      </c>
    </row>
    <row r="40" spans="1:16" ht="18" customHeight="1" x14ac:dyDescent="0.2">
      <c r="A40" s="62"/>
      <c r="B40" s="26" t="s">
        <v>752</v>
      </c>
      <c r="C40" s="81" t="s">
        <v>70</v>
      </c>
      <c r="D40" s="8"/>
      <c r="E40" s="229">
        <v>36</v>
      </c>
      <c r="F40" s="229">
        <v>6028</v>
      </c>
      <c r="G40" s="438">
        <v>25307</v>
      </c>
      <c r="H40" s="229">
        <v>292402.13</v>
      </c>
      <c r="I40" s="583">
        <v>2180443.9300000002</v>
      </c>
      <c r="J40" s="230">
        <v>1672339.73</v>
      </c>
      <c r="K40" s="193">
        <v>30.38283375591395</v>
      </c>
    </row>
    <row r="41" spans="1:16" ht="18" customHeight="1" x14ac:dyDescent="0.2">
      <c r="A41" s="170"/>
      <c r="B41" s="440" t="s">
        <v>1065</v>
      </c>
      <c r="C41" s="440"/>
      <c r="D41" s="440"/>
      <c r="E41" s="249">
        <v>398</v>
      </c>
      <c r="F41" s="441">
        <v>96272</v>
      </c>
      <c r="G41" s="441">
        <v>498142</v>
      </c>
      <c r="H41" s="249">
        <v>6776206</v>
      </c>
      <c r="I41" s="251">
        <v>51696730.710000001</v>
      </c>
      <c r="J41" s="250">
        <v>40426052.32</v>
      </c>
      <c r="K41" s="597">
        <v>27.8797402743776</v>
      </c>
    </row>
    <row r="42" spans="1:16" ht="18" customHeight="1" x14ac:dyDescent="0.2">
      <c r="A42" s="369"/>
      <c r="B42" s="523" t="s">
        <v>1064</v>
      </c>
      <c r="C42" s="176"/>
      <c r="D42" s="176"/>
      <c r="E42" s="524">
        <v>419</v>
      </c>
      <c r="F42" s="236">
        <v>98903</v>
      </c>
      <c r="G42" s="236">
        <v>509248</v>
      </c>
      <c r="H42" s="236">
        <v>6776206</v>
      </c>
      <c r="I42" s="238">
        <v>57891471.030000001</v>
      </c>
      <c r="J42" s="237">
        <v>70393015.180000007</v>
      </c>
      <c r="K42" s="596">
        <v>-17.759637256669087</v>
      </c>
    </row>
    <row r="43" spans="1:16" ht="15.75" customHeight="1" x14ac:dyDescent="0.2">
      <c r="A43" s="28"/>
      <c r="B43" s="20"/>
      <c r="C43" s="20"/>
      <c r="D43" s="20"/>
      <c r="E43" s="118"/>
      <c r="F43" s="118"/>
      <c r="G43" s="118"/>
      <c r="H43" s="118"/>
      <c r="I43" s="118"/>
    </row>
    <row r="44" spans="1:16" ht="42" customHeight="1" x14ac:dyDescent="0.2">
      <c r="A44" s="27"/>
      <c r="B44" s="315" t="s">
        <v>494</v>
      </c>
      <c r="C44" s="314" t="s">
        <v>255</v>
      </c>
      <c r="D44" s="386"/>
      <c r="E44" s="28"/>
      <c r="F44" s="28"/>
      <c r="G44" s="28"/>
      <c r="H44" s="518" t="s">
        <v>1066</v>
      </c>
      <c r="I44" s="577" t="s">
        <v>1061</v>
      </c>
      <c r="J44" s="525" t="s">
        <v>1071</v>
      </c>
      <c r="K44" s="522" t="s">
        <v>1062</v>
      </c>
    </row>
    <row r="45" spans="1:16" ht="18" customHeight="1" x14ac:dyDescent="0.2">
      <c r="A45" s="71"/>
      <c r="B45" s="26" t="s">
        <v>495</v>
      </c>
      <c r="C45" s="16" t="s">
        <v>188</v>
      </c>
      <c r="D45" s="10"/>
      <c r="E45" s="10"/>
      <c r="F45" s="10"/>
      <c r="G45" s="10"/>
      <c r="H45" s="390">
        <v>13644</v>
      </c>
      <c r="I45" s="587">
        <v>2046724.38</v>
      </c>
      <c r="J45" s="535">
        <v>31200</v>
      </c>
      <c r="K45" s="376">
        <v>997220.44</v>
      </c>
    </row>
    <row r="46" spans="1:16" ht="18" customHeight="1" x14ac:dyDescent="0.2">
      <c r="A46" s="62"/>
      <c r="B46" s="26" t="s">
        <v>496</v>
      </c>
      <c r="C46" s="81" t="s">
        <v>193</v>
      </c>
      <c r="D46" s="8"/>
      <c r="E46" s="10"/>
      <c r="F46" s="10"/>
      <c r="G46" s="8"/>
      <c r="H46" s="390">
        <v>0</v>
      </c>
      <c r="I46" s="552">
        <v>467529.76</v>
      </c>
      <c r="J46" s="535">
        <v>23800</v>
      </c>
      <c r="K46" s="391">
        <v>1067811.6499999999</v>
      </c>
    </row>
    <row r="47" spans="1:16" ht="18" customHeight="1" x14ac:dyDescent="0.2">
      <c r="A47" s="62"/>
      <c r="B47" s="26" t="s">
        <v>497</v>
      </c>
      <c r="C47" s="81" t="s">
        <v>758</v>
      </c>
      <c r="D47" s="8"/>
      <c r="E47" s="10"/>
      <c r="F47" s="10"/>
      <c r="G47" s="10"/>
      <c r="H47" s="390">
        <v>120372.14</v>
      </c>
      <c r="I47" s="552">
        <v>647970.15</v>
      </c>
      <c r="J47" s="535">
        <v>316802.28000000003</v>
      </c>
      <c r="K47" s="391">
        <v>2736509.28</v>
      </c>
    </row>
    <row r="48" spans="1:16" ht="18" customHeight="1" x14ac:dyDescent="0.2">
      <c r="A48" s="62"/>
      <c r="B48" s="26" t="s">
        <v>498</v>
      </c>
      <c r="C48" s="81" t="s">
        <v>195</v>
      </c>
      <c r="D48" s="8"/>
      <c r="E48" s="10"/>
      <c r="F48" s="10"/>
      <c r="G48" s="8"/>
      <c r="H48" s="390">
        <v>34983.78</v>
      </c>
      <c r="I48" s="552">
        <v>3680203.23</v>
      </c>
      <c r="J48" s="535">
        <v>41972</v>
      </c>
      <c r="K48" s="391">
        <v>1706034.89</v>
      </c>
    </row>
    <row r="49" spans="1:13" ht="18" customHeight="1" x14ac:dyDescent="0.2">
      <c r="A49" s="62"/>
      <c r="B49" s="26" t="s">
        <v>499</v>
      </c>
      <c r="C49" s="81" t="s">
        <v>196</v>
      </c>
      <c r="D49" s="8"/>
      <c r="E49" s="10"/>
      <c r="F49" s="10"/>
      <c r="G49" s="8"/>
      <c r="H49" s="390">
        <v>0</v>
      </c>
      <c r="I49" s="552">
        <v>289590.71000000002</v>
      </c>
      <c r="J49" s="535">
        <v>0</v>
      </c>
      <c r="K49" s="391">
        <v>147576.32999999999</v>
      </c>
    </row>
    <row r="50" spans="1:13" ht="18" customHeight="1" x14ac:dyDescent="0.2">
      <c r="A50" s="62"/>
      <c r="B50" s="26" t="s">
        <v>500</v>
      </c>
      <c r="C50" s="81" t="s">
        <v>427</v>
      </c>
      <c r="D50" s="8"/>
      <c r="E50" s="10"/>
      <c r="F50" s="10"/>
      <c r="G50" s="8"/>
      <c r="H50" s="390">
        <v>0</v>
      </c>
      <c r="I50" s="552">
        <v>1115013.1399999999</v>
      </c>
      <c r="J50" s="535">
        <v>0</v>
      </c>
      <c r="K50" s="391">
        <v>1264558.3999999999</v>
      </c>
    </row>
    <row r="51" spans="1:13" ht="18" customHeight="1" x14ac:dyDescent="0.2">
      <c r="A51" s="62"/>
      <c r="B51" s="26" t="s">
        <v>501</v>
      </c>
      <c r="C51" s="81" t="s">
        <v>198</v>
      </c>
      <c r="D51" s="8"/>
      <c r="E51" s="10"/>
      <c r="F51" s="10"/>
      <c r="G51" s="8"/>
      <c r="H51" s="390">
        <v>4836</v>
      </c>
      <c r="I51" s="552">
        <v>1674045.4399999999</v>
      </c>
      <c r="J51" s="535">
        <v>3068.05</v>
      </c>
      <c r="K51" s="391">
        <v>2235649.4500000002</v>
      </c>
    </row>
    <row r="52" spans="1:13" ht="18" customHeight="1" x14ac:dyDescent="0.2">
      <c r="A52" s="62"/>
      <c r="B52" s="26" t="s">
        <v>502</v>
      </c>
      <c r="C52" s="81" t="s">
        <v>221</v>
      </c>
      <c r="D52" s="8"/>
      <c r="E52" s="10"/>
      <c r="F52" s="10"/>
      <c r="G52" s="8"/>
      <c r="H52" s="390">
        <v>0</v>
      </c>
      <c r="I52" s="550">
        <v>0</v>
      </c>
      <c r="J52" s="535">
        <v>0</v>
      </c>
      <c r="K52" s="371">
        <v>0</v>
      </c>
    </row>
    <row r="53" spans="1:13" ht="18" customHeight="1" x14ac:dyDescent="0.2">
      <c r="A53" s="62"/>
      <c r="B53" s="26" t="s">
        <v>503</v>
      </c>
      <c r="C53" s="81" t="s">
        <v>252</v>
      </c>
      <c r="D53" s="8"/>
      <c r="E53" s="10"/>
      <c r="F53" s="10"/>
      <c r="G53" s="8"/>
      <c r="H53" s="390">
        <v>0</v>
      </c>
      <c r="I53" s="552">
        <v>85814.03</v>
      </c>
      <c r="J53" s="535">
        <v>0</v>
      </c>
      <c r="K53" s="391">
        <v>191782.02</v>
      </c>
    </row>
    <row r="54" spans="1:13" ht="18" customHeight="1" x14ac:dyDescent="0.2">
      <c r="A54" s="62"/>
      <c r="B54" s="26" t="s">
        <v>504</v>
      </c>
      <c r="C54" s="81" t="s">
        <v>222</v>
      </c>
      <c r="D54" s="8"/>
      <c r="E54" s="10"/>
      <c r="F54" s="10"/>
      <c r="G54" s="8"/>
      <c r="H54" s="390">
        <v>0</v>
      </c>
      <c r="I54" s="552">
        <v>473096.82</v>
      </c>
      <c r="J54" s="535">
        <v>21080</v>
      </c>
      <c r="K54" s="391">
        <v>479230.91</v>
      </c>
    </row>
    <row r="55" spans="1:13" ht="18" customHeight="1" x14ac:dyDescent="0.2">
      <c r="A55" s="62"/>
      <c r="B55" s="26" t="s">
        <v>505</v>
      </c>
      <c r="C55" s="81" t="s">
        <v>224</v>
      </c>
      <c r="D55" s="8"/>
      <c r="E55" s="10"/>
      <c r="F55" s="10"/>
      <c r="G55" s="8"/>
      <c r="H55" s="390">
        <v>0</v>
      </c>
      <c r="I55" s="552">
        <v>2818550.05</v>
      </c>
      <c r="J55" s="535">
        <v>0</v>
      </c>
      <c r="K55" s="391">
        <v>13004835.710000001</v>
      </c>
    </row>
    <row r="56" spans="1:13" ht="18" customHeight="1" x14ac:dyDescent="0.2">
      <c r="A56" s="62"/>
      <c r="B56" s="26" t="s">
        <v>506</v>
      </c>
      <c r="C56" s="81" t="s">
        <v>591</v>
      </c>
      <c r="D56" s="8"/>
      <c r="E56" s="10"/>
      <c r="F56" s="10"/>
      <c r="G56" s="8"/>
      <c r="H56" s="390">
        <v>0</v>
      </c>
      <c r="I56" s="552">
        <v>6977461.6799999997</v>
      </c>
      <c r="J56" s="535">
        <v>0</v>
      </c>
      <c r="K56" s="391">
        <v>5219734.05</v>
      </c>
      <c r="M56" s="117"/>
    </row>
    <row r="57" spans="1:13" ht="18" customHeight="1" x14ac:dyDescent="0.2">
      <c r="A57" s="62"/>
      <c r="B57" s="26" t="s">
        <v>507</v>
      </c>
      <c r="C57" s="81" t="s">
        <v>253</v>
      </c>
      <c r="D57" s="8"/>
      <c r="E57" s="10"/>
      <c r="F57" s="10"/>
      <c r="G57" s="8"/>
      <c r="H57" s="608"/>
      <c r="I57" s="552">
        <v>28714.959999999999</v>
      </c>
      <c r="J57" s="585" t="s">
        <v>663</v>
      </c>
      <c r="K57" s="391">
        <v>160358.51999999999</v>
      </c>
    </row>
    <row r="58" spans="1:13" ht="18" customHeight="1" x14ac:dyDescent="0.2">
      <c r="A58" s="62"/>
      <c r="B58" s="26" t="s">
        <v>508</v>
      </c>
      <c r="C58" s="81" t="s">
        <v>254</v>
      </c>
      <c r="D58" s="8"/>
      <c r="E58" s="10"/>
      <c r="F58" s="10"/>
      <c r="G58" s="8"/>
      <c r="H58" s="608"/>
      <c r="I58" s="552">
        <v>3235442.59</v>
      </c>
      <c r="J58" s="585" t="s">
        <v>663</v>
      </c>
      <c r="K58" s="391">
        <v>2947898.54</v>
      </c>
    </row>
    <row r="59" spans="1:13" ht="18" customHeight="1" x14ac:dyDescent="0.2">
      <c r="A59" s="62"/>
      <c r="B59" s="26" t="s">
        <v>509</v>
      </c>
      <c r="C59" s="81" t="s">
        <v>421</v>
      </c>
      <c r="D59" s="8"/>
      <c r="E59" s="10"/>
      <c r="F59" s="10"/>
      <c r="G59" s="8"/>
      <c r="H59" s="608"/>
      <c r="I59" s="552">
        <v>2646189.9900000002</v>
      </c>
      <c r="J59" s="585" t="s">
        <v>663</v>
      </c>
      <c r="K59" s="391">
        <v>3396500.93</v>
      </c>
    </row>
    <row r="60" spans="1:13" ht="18" customHeight="1" x14ac:dyDescent="0.2">
      <c r="A60" s="62"/>
      <c r="B60" s="26" t="s">
        <v>510</v>
      </c>
      <c r="C60" s="81" t="s">
        <v>753</v>
      </c>
      <c r="D60" s="8"/>
      <c r="E60" s="269"/>
      <c r="F60" s="10"/>
      <c r="G60" s="8"/>
      <c r="H60" s="608"/>
      <c r="I60" s="552">
        <v>279609.49</v>
      </c>
      <c r="J60" s="585" t="s">
        <v>663</v>
      </c>
      <c r="K60" s="391">
        <v>520329.45</v>
      </c>
    </row>
    <row r="61" spans="1:13" ht="18" customHeight="1" x14ac:dyDescent="0.2">
      <c r="A61" s="168"/>
      <c r="B61" s="191" t="s">
        <v>754</v>
      </c>
      <c r="C61" s="191"/>
      <c r="D61" s="182"/>
      <c r="E61" s="180"/>
      <c r="F61" s="180"/>
      <c r="G61" s="178"/>
      <c r="H61" s="665">
        <v>173836.34</v>
      </c>
      <c r="I61" s="556">
        <v>26465956.489999998</v>
      </c>
      <c r="J61" s="442">
        <v>437922.33</v>
      </c>
      <c r="K61" s="394">
        <v>36076030.57</v>
      </c>
    </row>
    <row r="62" spans="1:13" ht="18" customHeight="1" x14ac:dyDescent="0.2">
      <c r="A62" s="170"/>
      <c r="B62" s="349" t="s">
        <v>1067</v>
      </c>
      <c r="C62" s="349"/>
      <c r="D62" s="175"/>
      <c r="E62" s="175"/>
      <c r="F62" s="175"/>
      <c r="G62" s="175"/>
      <c r="H62" s="443">
        <v>6950042.3399999999</v>
      </c>
      <c r="I62" s="554">
        <v>84357427.069999993</v>
      </c>
      <c r="J62" s="586">
        <v>4469867.6500000004</v>
      </c>
      <c r="K62" s="265">
        <v>106469046.05</v>
      </c>
    </row>
    <row r="63" spans="1:13" ht="12" x14ac:dyDescent="0.2">
      <c r="B63" s="9"/>
      <c r="C63" s="9"/>
      <c r="D63" s="654" t="s">
        <v>1078</v>
      </c>
      <c r="H63" s="261">
        <f>(H62-J62)/J62*100</f>
        <v>55.48653526687751</v>
      </c>
      <c r="I63" s="261">
        <f>(I62-K62)/K62*100</f>
        <v>-20.768119749674423</v>
      </c>
      <c r="K63" s="449"/>
    </row>
    <row r="64" spans="1:13" ht="16.149999999999999" customHeight="1" x14ac:dyDescent="0.2">
      <c r="B64" s="38"/>
      <c r="C64" s="425"/>
      <c r="D64" s="425"/>
      <c r="E64" s="415"/>
      <c r="H64" s="117"/>
      <c r="I64" s="117"/>
    </row>
    <row r="65" spans="1:11" ht="18" customHeight="1" x14ac:dyDescent="0.2">
      <c r="B65" s="305" t="s">
        <v>454</v>
      </c>
      <c r="C65" s="305"/>
      <c r="D65" s="605"/>
      <c r="E65" s="271"/>
      <c r="F65" s="271"/>
      <c r="G65" s="271"/>
      <c r="H65" s="606"/>
      <c r="I65" s="117"/>
    </row>
    <row r="66" spans="1:11" ht="14.45" customHeight="1" x14ac:dyDescent="0.2">
      <c r="A66" s="23"/>
      <c r="B66" s="33"/>
      <c r="C66" s="33"/>
      <c r="D66" s="33"/>
      <c r="E66" s="33"/>
      <c r="F66" s="33"/>
      <c r="G66" s="33"/>
      <c r="H66" s="598" t="s">
        <v>802</v>
      </c>
      <c r="I66" s="593" t="s">
        <v>803</v>
      </c>
    </row>
    <row r="67" spans="1:11" ht="18" customHeight="1" x14ac:dyDescent="0.2">
      <c r="A67" s="71"/>
      <c r="B67" s="10" t="s">
        <v>518</v>
      </c>
      <c r="C67" s="10" t="s">
        <v>458</v>
      </c>
      <c r="D67" s="10"/>
      <c r="E67" s="10"/>
      <c r="F67" s="10"/>
      <c r="G67" s="10"/>
      <c r="H67" s="599">
        <v>26951.68</v>
      </c>
      <c r="I67" s="371">
        <v>10990748.140000001</v>
      </c>
    </row>
    <row r="68" spans="1:11" ht="18" customHeight="1" x14ac:dyDescent="0.2">
      <c r="A68" s="62"/>
      <c r="B68" s="10" t="s">
        <v>519</v>
      </c>
      <c r="C68" s="8" t="s">
        <v>459</v>
      </c>
      <c r="D68" s="8"/>
      <c r="E68" s="8"/>
      <c r="F68" s="8"/>
      <c r="G68" s="8"/>
      <c r="H68" s="599">
        <v>7091.52</v>
      </c>
      <c r="I68" s="371">
        <v>169649.15</v>
      </c>
    </row>
    <row r="69" spans="1:11" ht="18" customHeight="1" x14ac:dyDescent="0.2">
      <c r="A69" s="62"/>
      <c r="B69" s="8" t="s">
        <v>520</v>
      </c>
      <c r="C69" s="8" t="s">
        <v>481</v>
      </c>
      <c r="D69" s="8"/>
      <c r="E69" s="8"/>
      <c r="F69" s="8"/>
      <c r="G69" s="8"/>
      <c r="H69" s="600">
        <v>0</v>
      </c>
      <c r="I69" s="141">
        <v>84617.18</v>
      </c>
    </row>
    <row r="70" spans="1:11" ht="18" customHeight="1" x14ac:dyDescent="0.2">
      <c r="A70" s="170"/>
      <c r="B70" s="185" t="s">
        <v>521</v>
      </c>
      <c r="C70" s="175"/>
      <c r="D70" s="175"/>
      <c r="E70" s="175"/>
      <c r="F70" s="175"/>
      <c r="G70" s="175"/>
      <c r="H70" s="601">
        <v>34043.199999999997</v>
      </c>
      <c r="I70" s="537">
        <v>11245014.470000001</v>
      </c>
    </row>
    <row r="71" spans="1:11" ht="18" customHeight="1" x14ac:dyDescent="0.2">
      <c r="A71" s="23"/>
      <c r="H71" s="602">
        <v>2015</v>
      </c>
      <c r="I71" s="38">
        <v>2014</v>
      </c>
      <c r="J71" s="2" t="s">
        <v>721</v>
      </c>
    </row>
    <row r="72" spans="1:11" ht="18" customHeight="1" x14ac:dyDescent="0.2">
      <c r="A72" s="3"/>
      <c r="D72" s="2" t="s">
        <v>720</v>
      </c>
      <c r="G72" s="117"/>
      <c r="H72" s="603">
        <v>11245014.470000001</v>
      </c>
      <c r="I72" s="119">
        <v>14911975.9</v>
      </c>
      <c r="J72" s="9" t="s">
        <v>801</v>
      </c>
    </row>
    <row r="73" spans="1:11" ht="18" customHeight="1" x14ac:dyDescent="0.2">
      <c r="A73" s="3"/>
      <c r="D73" s="2" t="s">
        <v>1072</v>
      </c>
      <c r="H73" s="603">
        <v>6915999.1399999997</v>
      </c>
      <c r="I73" s="119">
        <v>4441766.25</v>
      </c>
    </row>
    <row r="74" spans="1:11" ht="18" customHeight="1" x14ac:dyDescent="0.2">
      <c r="A74" s="4"/>
      <c r="B74" s="12"/>
      <c r="C74" s="12"/>
      <c r="D74" s="274" t="s">
        <v>706</v>
      </c>
      <c r="E74" s="274"/>
      <c r="F74" s="274"/>
      <c r="G74" s="274"/>
      <c r="H74" s="604">
        <v>18161013.609999999</v>
      </c>
      <c r="I74" s="594">
        <v>19353742.149999999</v>
      </c>
      <c r="J74" s="595">
        <v>-6.162779945892785</v>
      </c>
      <c r="K74" s="117"/>
    </row>
    <row r="75" spans="1:11" x14ac:dyDescent="0.2">
      <c r="I75" s="117"/>
    </row>
    <row r="76" spans="1:11" x14ac:dyDescent="0.2">
      <c r="H76" s="117"/>
      <c r="I76" s="117"/>
    </row>
    <row r="78" spans="1:11" x14ac:dyDescent="0.2">
      <c r="H78" s="117"/>
      <c r="I78" s="117"/>
    </row>
  </sheetData>
  <phoneticPr fontId="7" type="noConversion"/>
  <pageMargins left="0.19685039370078741" right="0.19685039370078741" top="0.39370078740157483" bottom="0.19685039370078741" header="0.31496062992125984" footer="0.31496062992125984"/>
  <pageSetup paperSize="9" scale="85" orientation="portrait" r:id="rId1"/>
  <headerFooter alignWithMargins="0"/>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19"/>
  <sheetViews>
    <sheetView workbookViewId="0">
      <selection activeCell="C16" sqref="C16"/>
    </sheetView>
  </sheetViews>
  <sheetFormatPr defaultRowHeight="12.75" x14ac:dyDescent="0.2"/>
  <cols>
    <col min="3" max="3" width="21.42578125" customWidth="1"/>
    <col min="8" max="8" width="9.140625" bestFit="1" customWidth="1"/>
  </cols>
  <sheetData>
    <row r="2" spans="3:9" x14ac:dyDescent="0.2">
      <c r="C2" s="273"/>
    </row>
    <row r="5" spans="3:9" x14ac:dyDescent="0.2">
      <c r="C5" s="201">
        <f>Tehtäväalueet!L14+Tehtäväalueet!L15+Tehtäväalueet!L16</f>
        <v>-187026870.23999998</v>
      </c>
      <c r="D5" s="9" t="s">
        <v>700</v>
      </c>
      <c r="E5" s="202"/>
      <c r="F5" s="202"/>
      <c r="G5" s="202"/>
      <c r="H5" s="202"/>
      <c r="I5" s="202"/>
    </row>
    <row r="6" spans="3:9" x14ac:dyDescent="0.2">
      <c r="C6" s="201">
        <f>Tehtäväalueet!L18</f>
        <v>-44233971.469999999</v>
      </c>
      <c r="D6" s="9" t="s">
        <v>333</v>
      </c>
      <c r="E6" s="202"/>
      <c r="F6" s="202"/>
      <c r="G6" s="202"/>
      <c r="H6" s="202"/>
      <c r="I6" s="202"/>
    </row>
    <row r="7" spans="3:9" x14ac:dyDescent="0.2">
      <c r="C7" s="201">
        <f>Tehtäväalueet!L49+Tehtäväalueet!L46+Tehtäväalueet!L17+Tehtäväalueet!L45</f>
        <v>-57928335.869999997</v>
      </c>
      <c r="D7" s="202" t="s">
        <v>711</v>
      </c>
      <c r="E7" s="202"/>
      <c r="F7" s="202"/>
      <c r="G7" s="202"/>
      <c r="H7" s="202"/>
      <c r="I7" s="202"/>
    </row>
    <row r="8" spans="3:9" x14ac:dyDescent="0.2">
      <c r="C8" s="201">
        <f>Tehtäväalueet!L21</f>
        <v>-40624233.75</v>
      </c>
      <c r="D8" s="38" t="s">
        <v>43</v>
      </c>
      <c r="E8" s="202"/>
      <c r="F8" s="202"/>
      <c r="G8" s="202"/>
      <c r="H8" s="202"/>
      <c r="I8" s="202"/>
    </row>
    <row r="9" spans="3:9" x14ac:dyDescent="0.2">
      <c r="C9" s="201">
        <f>Tehtäväalueet!L22</f>
        <v>-57818476.289999999</v>
      </c>
      <c r="D9" s="38" t="s">
        <v>42</v>
      </c>
      <c r="E9" s="202"/>
      <c r="F9" s="202"/>
      <c r="G9" s="202"/>
      <c r="H9" s="202"/>
      <c r="I9" s="202"/>
    </row>
    <row r="10" spans="3:9" x14ac:dyDescent="0.2">
      <c r="C10" s="201">
        <f>Tehtäväalueet!L35</f>
        <v>-335574669.94999999</v>
      </c>
      <c r="D10" s="32" t="s">
        <v>319</v>
      </c>
      <c r="E10" s="202"/>
      <c r="F10" s="202"/>
      <c r="G10" s="202"/>
      <c r="H10" s="202"/>
      <c r="I10" s="202"/>
    </row>
    <row r="11" spans="3:9" x14ac:dyDescent="0.2">
      <c r="C11" s="201">
        <f>Tehtäväalueet!L44</f>
        <v>-143593163.11000001</v>
      </c>
      <c r="D11" s="32" t="s">
        <v>328</v>
      </c>
      <c r="E11" s="32"/>
      <c r="F11" s="202"/>
      <c r="G11" s="202"/>
      <c r="H11" s="202"/>
      <c r="I11" s="202"/>
    </row>
    <row r="12" spans="3:9" x14ac:dyDescent="0.2">
      <c r="C12" s="201">
        <f>Tehtäväalueet!L47+Tehtäväalueet!L48</f>
        <v>-47347106.939999998</v>
      </c>
      <c r="D12" s="202" t="s">
        <v>701</v>
      </c>
      <c r="E12" s="202"/>
      <c r="F12" s="202"/>
      <c r="G12" s="202"/>
      <c r="H12" s="282">
        <f>C11+C12</f>
        <v>-190940270.05000001</v>
      </c>
      <c r="I12" s="202"/>
    </row>
    <row r="13" spans="3:9" x14ac:dyDescent="0.2">
      <c r="C13" s="201">
        <f>Tehtäväalueet!L56</f>
        <v>-103730870.38000001</v>
      </c>
      <c r="D13" s="83" t="s">
        <v>775</v>
      </c>
      <c r="E13" s="202"/>
      <c r="F13" s="202"/>
      <c r="G13" s="202"/>
      <c r="H13" s="202"/>
      <c r="I13" s="202"/>
    </row>
    <row r="14" spans="3:9" x14ac:dyDescent="0.2">
      <c r="C14" s="201">
        <f>Tehtäväalueet!L6</f>
        <v>-18260253.27</v>
      </c>
      <c r="D14" s="38" t="s">
        <v>23</v>
      </c>
      <c r="E14" s="38"/>
      <c r="F14" s="202"/>
      <c r="G14" s="202"/>
      <c r="H14" s="202"/>
      <c r="I14" s="202"/>
    </row>
    <row r="15" spans="3:9" x14ac:dyDescent="0.2">
      <c r="C15" s="201">
        <f>Tehtäväalueet!P5</f>
        <v>-764885.59</v>
      </c>
      <c r="D15" s="202" t="s">
        <v>712</v>
      </c>
      <c r="E15" s="202"/>
      <c r="F15" s="202"/>
      <c r="G15" s="202"/>
      <c r="H15" s="202"/>
      <c r="I15" s="202"/>
    </row>
    <row r="16" spans="3:9" x14ac:dyDescent="0.2">
      <c r="C16" s="201">
        <f>Tehtäväalueet!L73</f>
        <v>12190017.279999999</v>
      </c>
      <c r="D16" s="202" t="s">
        <v>713</v>
      </c>
      <c r="E16" s="202"/>
      <c r="F16" s="202"/>
      <c r="G16" s="202"/>
      <c r="H16" s="202"/>
      <c r="I16" s="202"/>
    </row>
    <row r="17" spans="3:3" x14ac:dyDescent="0.2">
      <c r="C17" s="201">
        <f>SUM(C5:C16)</f>
        <v>-1024712819.5799999</v>
      </c>
    </row>
    <row r="19" spans="3:3" x14ac:dyDescent="0.2">
      <c r="C19" s="445">
        <f>SUM(C5:C14)</f>
        <v>-1036137951.2699999</v>
      </c>
    </row>
  </sheetData>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7</vt:i4>
      </vt:variant>
      <vt:variant>
        <vt:lpstr>Nimetyt alueet</vt:lpstr>
      </vt:variant>
      <vt:variant>
        <vt:i4>7</vt:i4>
      </vt:variant>
    </vt:vector>
  </HeadingPairs>
  <TitlesOfParts>
    <vt:vector size="14" baseType="lpstr">
      <vt:lpstr>Tuloslaskelma</vt:lpstr>
      <vt:lpstr>Rahoituslaskelma</vt:lpstr>
      <vt:lpstr>Vastaavaa</vt:lpstr>
      <vt:lpstr>Vastattavaa</vt:lpstr>
      <vt:lpstr>Tehtäväalueet</vt:lpstr>
      <vt:lpstr>Kolehtituotot ja investoinnit</vt:lpstr>
      <vt:lpstr>Tehtäväalueiden jakautuminen</vt:lpstr>
      <vt:lpstr>'Kolehtituotot ja investoinnit'!Tulostusalue</vt:lpstr>
      <vt:lpstr>Rahoituslaskelma!Tulostusalue</vt:lpstr>
      <vt:lpstr>Tehtäväalueet!Tulostusalue</vt:lpstr>
      <vt:lpstr>'Tehtäväalueiden jakautuminen'!Tulostusalue</vt:lpstr>
      <vt:lpstr>Tuloslaskelma!Tulostusalue</vt:lpstr>
      <vt:lpstr>Vastaavaa!Tulostusalue</vt:lpstr>
      <vt:lpstr>Vastattavaa!Tulostusalue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Kirkkohallitus</dc:creator>
  <cp:lastModifiedBy>Terhemaa Tuulikki </cp:lastModifiedBy>
  <cp:lastPrinted>2016-08-12T04:47:56Z</cp:lastPrinted>
  <dcterms:created xsi:type="dcterms:W3CDTF">1999-07-02T11:22:07Z</dcterms:created>
  <dcterms:modified xsi:type="dcterms:W3CDTF">2016-11-24T12:55:00Z</dcterms:modified>
</cp:coreProperties>
</file>