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vl-my.sharepoint.com/personal/vesa_hakkinen_evl_fi/Documents/Tilastot/2020/"/>
    </mc:Choice>
  </mc:AlternateContent>
  <xr:revisionPtr revIDLastSave="2" documentId="8_{ED5E353D-3BA0-45D0-AAD1-3136087D9AF1}" xr6:coauthVersionLast="46" xr6:coauthVersionMax="46" xr10:uidLastSave="{7C5A68D7-9214-4503-931F-62F90280F079}"/>
  <bookViews>
    <workbookView xWindow="-120" yWindow="-120" windowWidth="20730" windowHeight="11160" xr2:uid="{47DFF766-F877-4271-8E6E-E792DE80EBE4}"/>
  </bookViews>
  <sheets>
    <sheet name="Taul1" sheetId="1" r:id="rId1"/>
  </sheets>
  <externalReferences>
    <externalReference r:id="rId2"/>
  </externalReferences>
  <definedNames>
    <definedName name="_xlcn.WorksheetConnection_Seurakunnat2020.xlsxfSeurakunnat20201" hidden="1">[1]!fSeurakunnat2020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KUA-e8cefc6f-36e1-4e0d-9325-a67009d2fc56" name="dKUA" connection="Excel dKUA 2"/>
          <x15:modelTable id="dKansanlähetys-f2d5b8d3-43b6-4e3b-a082-c0110a09b5ff" name="dKansanlähetys" connection="Excel dKansanlähetys"/>
          <x15:modelTable id="dKylväjä-866cf1d0-a3c0-4ff1-a309-39fe4f2e3953" name="dKylväjä" connection="Excel dKylväjä"/>
          <x15:modelTable id="dLähetysseura-2b8e3e03-afb9-4dfc-9534-ff0b9c8a7f0a" name="dLähetysseura" connection="Excel dLähetysseura"/>
          <x15:modelTable id="dPipliaseura-709ea7ab-b21c-43e4-94c6-62f421a087ad" name="dPipliaseura" connection="Excel dPipliaseura"/>
          <x15:modelTable id="dSansa-35280952-2cff-49f9-8728-741443c239e4" name="dSansa" connection="Excel dSansa"/>
          <x15:modelTable id="dSLEF-187148e6-5e3a-4886-b122-c0e435bf3106" name="dSLEF" connection="Excel dSLEF"/>
          <x15:modelTable id="dSLEY-fcb35fdb-755c-4d9b-b1d2-c222e482d852" name="dSLEY" connection="Excel dSLEY"/>
          <x15:modelTable id="fSeurakunnat2020-0cb05ee6-6cc4-48d5-a6ad-bd3dd2a0e705" name="fSeurakunnat2020" connection="WorksheetConnection_Seurakunnat 2020.xlsx!fSeurakunnat2020"/>
        </x15:modelTables>
        <x15:modelRelationships>
          <x15:modelRelationship fromTable="dKUA" fromColumn="Koodi Kod" toTable="fSeurakunnat2020" toColumn="SRK"/>
          <x15:modelRelationship fromTable="dKansanlähetys" fromColumn="Koodi Kod" toTable="fSeurakunnat2020" toColumn="SRK"/>
          <x15:modelRelationship fromTable="dKylväjä" fromColumn="Koodi Kod" toTable="fSeurakunnat2020" toColumn="SRK"/>
          <x15:modelRelationship fromTable="dLähetysseura" fromColumn="Koodi Kod" toTable="fSeurakunnat2020" toColumn="SRK"/>
          <x15:modelRelationship fromTable="dPipliaseura" fromColumn="Koodi Kod" toTable="fSeurakunnat2020" toColumn="SRK"/>
          <x15:modelRelationship fromTable="dSansa" fromColumn="Koodi Kod" toTable="fSeurakunnat2020" toColumn="SRK"/>
          <x15:modelRelationship fromTable="dSLEF" fromColumn="Koodi Kod" toTable="fSeurakunnat2020" toColumn="SRK"/>
          <x15:modelRelationship fromTable="dSLEY" fromColumn="Koodi Kod" toTable="fSeurakunnat2020" toColumn="SRK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2" i="1" l="1"/>
  <c r="D72" i="1"/>
  <c r="E72" i="1"/>
  <c r="F72" i="1"/>
  <c r="G72" i="1"/>
  <c r="H72" i="1"/>
  <c r="I72" i="1"/>
  <c r="J72" i="1"/>
  <c r="B72" i="1"/>
  <c r="C71" i="1"/>
  <c r="D71" i="1"/>
  <c r="E71" i="1"/>
  <c r="F71" i="1"/>
  <c r="G71" i="1"/>
  <c r="H71" i="1"/>
  <c r="I71" i="1"/>
  <c r="C62" i="1"/>
  <c r="D62" i="1"/>
  <c r="E62" i="1"/>
  <c r="F62" i="1"/>
  <c r="G62" i="1"/>
  <c r="H62" i="1"/>
  <c r="I62" i="1"/>
  <c r="C63" i="1"/>
  <c r="D63" i="1"/>
  <c r="E63" i="1"/>
  <c r="F63" i="1"/>
  <c r="G63" i="1"/>
  <c r="H63" i="1"/>
  <c r="I63" i="1"/>
  <c r="C64" i="1"/>
  <c r="D64" i="1"/>
  <c r="E64" i="1"/>
  <c r="F64" i="1"/>
  <c r="G64" i="1"/>
  <c r="H64" i="1"/>
  <c r="I64" i="1"/>
  <c r="C65" i="1"/>
  <c r="D65" i="1"/>
  <c r="E65" i="1"/>
  <c r="F65" i="1"/>
  <c r="G65" i="1"/>
  <c r="H65" i="1"/>
  <c r="I65" i="1"/>
  <c r="C66" i="1"/>
  <c r="D66" i="1"/>
  <c r="E66" i="1"/>
  <c r="F66" i="1"/>
  <c r="G66" i="1"/>
  <c r="H66" i="1"/>
  <c r="I66" i="1"/>
  <c r="C67" i="1"/>
  <c r="D67" i="1"/>
  <c r="E67" i="1"/>
  <c r="F67" i="1"/>
  <c r="G67" i="1"/>
  <c r="H67" i="1"/>
  <c r="I67" i="1"/>
  <c r="C68" i="1"/>
  <c r="D68" i="1"/>
  <c r="E68" i="1"/>
  <c r="F68" i="1"/>
  <c r="G68" i="1"/>
  <c r="H68" i="1"/>
  <c r="I68" i="1"/>
  <c r="C69" i="1"/>
  <c r="D69" i="1"/>
  <c r="E69" i="1"/>
  <c r="F69" i="1"/>
  <c r="G69" i="1"/>
  <c r="H69" i="1"/>
  <c r="I69" i="1"/>
  <c r="C70" i="1"/>
  <c r="D70" i="1"/>
  <c r="E70" i="1"/>
  <c r="F70" i="1"/>
  <c r="G70" i="1"/>
  <c r="H70" i="1"/>
  <c r="I70" i="1"/>
  <c r="B63" i="1"/>
  <c r="B64" i="1"/>
  <c r="B65" i="1"/>
  <c r="B66" i="1"/>
  <c r="B67" i="1"/>
  <c r="B68" i="1"/>
  <c r="B69" i="1"/>
  <c r="B70" i="1"/>
  <c r="B71" i="1"/>
  <c r="B62" i="1"/>
  <c r="J71" i="1" l="1"/>
  <c r="J70" i="1"/>
  <c r="J69" i="1"/>
  <c r="J68" i="1"/>
  <c r="J67" i="1"/>
  <c r="J66" i="1"/>
  <c r="J65" i="1"/>
  <c r="J64" i="1"/>
  <c r="J63" i="1"/>
  <c r="J13" i="1"/>
  <c r="J28" i="1"/>
  <c r="J62" i="1" l="1"/>
  <c r="J48" i="1"/>
  <c r="J49" i="1"/>
  <c r="J50" i="1"/>
  <c r="J51" i="1"/>
  <c r="J52" i="1"/>
  <c r="J53" i="1"/>
  <c r="J54" i="1"/>
  <c r="J55" i="1"/>
  <c r="J56" i="1"/>
  <c r="J57" i="1"/>
  <c r="J35" i="1"/>
  <c r="J36" i="1"/>
  <c r="J37" i="1"/>
  <c r="J38" i="1"/>
  <c r="J39" i="1"/>
  <c r="J40" i="1"/>
  <c r="J41" i="1"/>
  <c r="J42" i="1"/>
  <c r="J34" i="1"/>
  <c r="J43" i="1"/>
  <c r="J19" i="1"/>
  <c r="J20" i="1"/>
  <c r="J21" i="1"/>
  <c r="J22" i="1"/>
  <c r="J23" i="1"/>
  <c r="J24" i="1"/>
  <c r="J25" i="1"/>
  <c r="J26" i="1"/>
  <c r="J27" i="1"/>
  <c r="J29" i="1"/>
  <c r="J4" i="1"/>
  <c r="J5" i="1"/>
  <c r="J6" i="1"/>
  <c r="J7" i="1"/>
  <c r="J8" i="1"/>
  <c r="J9" i="1"/>
  <c r="J10" i="1"/>
  <c r="J11" i="1"/>
  <c r="J12" i="1"/>
  <c r="J1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AEE7D6F-9938-4EEB-AEBB-4F3431978656}" name="Excel dKansanlähetys" type="100" refreshedVersion="7" minRefreshableVersion="5">
    <extLst>
      <ext xmlns:x15="http://schemas.microsoft.com/office/spreadsheetml/2010/11/main" uri="{DE250136-89BD-433C-8126-D09CA5730AF9}">
        <x15:connection id="78fd2cbe-e51e-4a42-a4c6-743b6739c5eb"/>
      </ext>
    </extLst>
  </connection>
  <connection id="2" xr16:uid="{3AC4789E-AD0D-4856-AD4E-24F52305E2DE}" name="Excel dKUA 2" type="100" refreshedVersion="7" minRefreshableVersion="5">
    <extLst>
      <ext xmlns:x15="http://schemas.microsoft.com/office/spreadsheetml/2010/11/main" uri="{DE250136-89BD-433C-8126-D09CA5730AF9}">
        <x15:connection id="5983f7e2-01f6-47ec-9b10-461b0e8fb1e5"/>
      </ext>
    </extLst>
  </connection>
  <connection id="3" xr16:uid="{18167934-3E21-4B26-A18B-02DEA4172469}" name="Excel dKylväjä" type="100" refreshedVersion="7" minRefreshableVersion="5">
    <extLst>
      <ext xmlns:x15="http://schemas.microsoft.com/office/spreadsheetml/2010/11/main" uri="{DE250136-89BD-433C-8126-D09CA5730AF9}">
        <x15:connection id="1a3035c8-2bc4-4ea9-a2a1-66398df0ce2c"/>
      </ext>
    </extLst>
  </connection>
  <connection id="4" xr16:uid="{D43CAA9D-209B-48DC-A75C-61887A134D2C}" name="Excel dLähetysseura" type="100" refreshedVersion="7" minRefreshableVersion="5">
    <extLst>
      <ext xmlns:x15="http://schemas.microsoft.com/office/spreadsheetml/2010/11/main" uri="{DE250136-89BD-433C-8126-D09CA5730AF9}">
        <x15:connection id="fe0379d6-3e6c-4649-b4ed-d03ce763ff65"/>
      </ext>
    </extLst>
  </connection>
  <connection id="5" xr16:uid="{8B95D4F8-CB13-4E67-95F4-AD25C39E1F63}" name="Excel dPipliaseura" type="100" refreshedVersion="7" minRefreshableVersion="5">
    <extLst>
      <ext xmlns:x15="http://schemas.microsoft.com/office/spreadsheetml/2010/11/main" uri="{DE250136-89BD-433C-8126-D09CA5730AF9}">
        <x15:connection id="8fa1e9ed-d54a-4fa4-8fd8-d7ad9931abf4"/>
      </ext>
    </extLst>
  </connection>
  <connection id="6" xr16:uid="{8B6EADC3-816D-49C3-A00F-9ABACE31B2B0}" name="Excel dSansa" type="100" refreshedVersion="7" minRefreshableVersion="5">
    <extLst>
      <ext xmlns:x15="http://schemas.microsoft.com/office/spreadsheetml/2010/11/main" uri="{DE250136-89BD-433C-8126-D09CA5730AF9}">
        <x15:connection id="eef2f55b-ef4c-4cea-919e-f8cc010f1518"/>
      </ext>
    </extLst>
  </connection>
  <connection id="7" xr16:uid="{42A80755-40A7-454F-8233-E0AAC154609E}" name="Excel dSLEF" type="100" refreshedVersion="7" minRefreshableVersion="5">
    <extLst>
      <ext xmlns:x15="http://schemas.microsoft.com/office/spreadsheetml/2010/11/main" uri="{DE250136-89BD-433C-8126-D09CA5730AF9}">
        <x15:connection id="658b70db-ebc9-4f41-9dad-44e52ee3de9a"/>
      </ext>
    </extLst>
  </connection>
  <connection id="8" xr16:uid="{A13ADC35-A9CA-4388-9FC2-DF124CE04BCD}" name="Excel dSLEY" type="100" refreshedVersion="7" minRefreshableVersion="5">
    <extLst>
      <ext xmlns:x15="http://schemas.microsoft.com/office/spreadsheetml/2010/11/main" uri="{DE250136-89BD-433C-8126-D09CA5730AF9}">
        <x15:connection id="d4c5a209-cd44-431a-b7ee-cea1e295feb3"/>
      </ext>
    </extLst>
  </connection>
  <connection id="9" xr16:uid="{63895507-AEE0-4E59-8508-130DABFA64AD}" keepAlive="1" name="ThisWorkbookDataModel" description="Tietomalli" type="5" refreshedVersion="7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10" xr16:uid="{0DA479D1-2802-41BF-9EBD-904A07F6937E}" name="WorksheetConnection_Seurakunnat 2020.xlsx!fSeurakunnat2020" type="102" refreshedVersion="7" minRefreshableVersion="5">
    <extLst>
      <ext xmlns:x15="http://schemas.microsoft.com/office/spreadsheetml/2010/11/main" uri="{DE250136-89BD-433C-8126-D09CA5730AF9}">
        <x15:connection id="fSeurakunnat2020-0cb05ee6-6cc4-48d5-a6ad-bd3dd2a0e705">
          <x15:rangePr sourceName="_xlcn.WorksheetConnection_Seurakunnat2020.xlsxfSeurakunnat20201"/>
        </x15:connection>
      </ext>
    </extLst>
  </connection>
</connections>
</file>

<file path=xl/sharedStrings.xml><?xml version="1.0" encoding="utf-8"?>
<sst xmlns="http://schemas.openxmlformats.org/spreadsheetml/2006/main" count="107" uniqueCount="37">
  <si>
    <t>Riviotsikot</t>
  </si>
  <si>
    <t>Borgå</t>
  </si>
  <si>
    <t>Espoo</t>
  </si>
  <si>
    <t>Helsinki</t>
  </si>
  <si>
    <t>Kuopio</t>
  </si>
  <si>
    <t>Lapua</t>
  </si>
  <si>
    <t>Mikkeli</t>
  </si>
  <si>
    <t>Oulu</t>
  </si>
  <si>
    <t>Tampere</t>
  </si>
  <si>
    <t>Turku</t>
  </si>
  <si>
    <t>Kaikki yhteensä</t>
  </si>
  <si>
    <t>Hiippakunta</t>
  </si>
  <si>
    <t>kohdentamattomat</t>
  </si>
  <si>
    <t xml:space="preserve"> KUA  </t>
  </si>
  <si>
    <t xml:space="preserve"> Kansanlähetys  </t>
  </si>
  <si>
    <t xml:space="preserve"> Kylväjä  </t>
  </si>
  <si>
    <t xml:space="preserve"> Lähetysseura  </t>
  </si>
  <si>
    <t xml:space="preserve"> Pipliaseura  </t>
  </si>
  <si>
    <t xml:space="preserve"> Sansa  </t>
  </si>
  <si>
    <t xml:space="preserve"> SLEF  </t>
  </si>
  <si>
    <t xml:space="preserve"> SLEY  </t>
  </si>
  <si>
    <t>Yhteensä</t>
  </si>
  <si>
    <t>Kohdentamattomat</t>
  </si>
  <si>
    <t xml:space="preserve"> Kansanlähetys </t>
  </si>
  <si>
    <t xml:space="preserve"> KUA </t>
  </si>
  <si>
    <t xml:space="preserve"> Kylväjä </t>
  </si>
  <si>
    <t xml:space="preserve"> Lähetysseura </t>
  </si>
  <si>
    <t xml:space="preserve"> Pipliaseura </t>
  </si>
  <si>
    <t xml:space="preserve"> Sansa </t>
  </si>
  <si>
    <t xml:space="preserve"> SLEF </t>
  </si>
  <si>
    <t xml:space="preserve"> SLEY </t>
  </si>
  <si>
    <t>Järjestöjen yksityisiltä saamat lahjoitukset hiippakunnittain 2020</t>
  </si>
  <si>
    <t>Seurakuntien toiminnassa järjestöille kootut yksityislahjoitukset hiippakunnittain 2020</t>
  </si>
  <si>
    <t>Seurakuntien talousarviostaan järjestöille osoittamat varat hiippakunnittain 2020</t>
  </si>
  <si>
    <t>Järjestöille testamentatut varat hiippakunnittain 2020</t>
  </si>
  <si>
    <t xml:space="preserve">Kaikki yhteensä </t>
  </si>
  <si>
    <t>Lähetysseura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</si>
</sst>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8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4"/>
        <bgColor theme="4"/>
      </patternFill>
    </fill>
    <fill>
      <patternFill patternType="solid">
        <fgColor theme="2" tint="-0.24994659260841701"/>
        <bgColor indexed="64"/>
      </patternFill>
    </fill>
  </fills>
  <borders count="8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auto="1"/>
      </left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/>
      <top style="double">
        <color rgb="FF3F3F3F"/>
      </top>
      <bottom/>
      <diagonal/>
    </border>
  </borders>
  <cellStyleXfs count="2">
    <xf numFmtId="0" fontId="0" fillId="0" borderId="0"/>
    <xf numFmtId="0" fontId="1" fillId="2" borderId="1" applyNumberFormat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4" fontId="0" fillId="0" borderId="0" xfId="0" applyNumberFormat="1"/>
    <xf numFmtId="4" fontId="1" fillId="2" borderId="1" xfId="1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4" fontId="0" fillId="0" borderId="3" xfId="0" applyNumberFormat="1" applyFont="1" applyBorder="1"/>
    <xf numFmtId="4" fontId="0" fillId="0" borderId="2" xfId="0" applyNumberFormat="1" applyFont="1" applyBorder="1"/>
    <xf numFmtId="4" fontId="0" fillId="0" borderId="4" xfId="0" applyNumberFormat="1" applyFont="1" applyBorder="1"/>
    <xf numFmtId="4" fontId="1" fillId="2" borderId="1" xfId="1" applyNumberFormat="1" applyFont="1" applyFill="1" applyBorder="1"/>
    <xf numFmtId="4" fontId="1" fillId="2" borderId="6" xfId="1" applyNumberFormat="1" applyFont="1" applyFill="1" applyBorder="1"/>
    <xf numFmtId="4" fontId="0" fillId="0" borderId="0" xfId="0" applyNumberFormat="1" applyFont="1" applyBorder="1" applyAlignment="1">
      <alignment horizontal="right"/>
    </xf>
    <xf numFmtId="4" fontId="0" fillId="0" borderId="2" xfId="0" applyNumberFormat="1" applyFont="1" applyBorder="1" applyAlignment="1">
      <alignment horizontal="right"/>
    </xf>
    <xf numFmtId="4" fontId="1" fillId="2" borderId="7" xfId="1" applyNumberFormat="1" applyFont="1" applyFill="1" applyBorder="1" applyAlignment="1">
      <alignment horizontal="right"/>
    </xf>
    <xf numFmtId="0" fontId="2" fillId="4" borderId="5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4" fontId="1" fillId="3" borderId="2" xfId="0" applyNumberFormat="1" applyFont="1" applyFill="1" applyBorder="1" applyAlignment="1">
      <alignment horizontal="center"/>
    </xf>
  </cellXfs>
  <cellStyles count="2">
    <cellStyle name="Normaali" xfId="0" builtinId="0"/>
    <cellStyle name="Tarkistussolu" xfId="1" builtinId="23"/>
  </cellStyles>
  <dxfs count="49">
    <dxf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4" formatCode="#,##0.0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alignment horizontal="left" vertical="bottom" textRotation="0" wrapText="0" indent="0" justifyLastLine="0" shrinkToFit="0" readingOrder="0"/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theme="4"/>
        </left>
        <right/>
        <top style="thin">
          <color theme="4"/>
        </top>
        <bottom/>
        <vertical/>
        <horizontal/>
      </border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 style="thin">
          <color theme="4"/>
        </left>
        <right/>
        <top style="thin">
          <color theme="4"/>
        </top>
        <bottom/>
        <vertical/>
        <horizontal/>
      </border>
    </dxf>
    <dxf>
      <border outline="0">
        <bottom style="double">
          <color rgb="FF3F3F3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4" formatCode="#,##0.00"/>
      <border diagonalUp="0" diagonalDown="0">
        <left style="thin">
          <color theme="4"/>
        </left>
        <right/>
        <top style="thin">
          <color theme="4"/>
        </top>
        <bottom/>
        <vertical/>
        <horizontal/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Seurakunnat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ul1"/>
      <sheetName val="fSeurakunnat2020"/>
      <sheetName val="Seurakunnat 2020"/>
    </sheetNames>
    <definedNames>
      <definedName name="fSeurakunnat2020"/>
    </definedNames>
    <sheetDataSet>
      <sheetData sheetId="0" refreshError="1"/>
      <sheetData sheetId="1"/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5852FD4-AD7B-48C9-968F-8252AAAA1EEC}" name="Taulukko1" displayName="Taulukko1" ref="A3:J14" totalsRowShown="0" headerRowDxfId="41" dataDxfId="40">
  <autoFilter ref="A3:J14" xr:uid="{A22D2C64-1CE1-42AF-AD38-B7C3DD7015F1}"/>
  <tableColumns count="10">
    <tableColumn id="1" xr3:uid="{A31C289C-174D-4347-91B7-0FDA8892C928}" name="Hiippakunta" dataDxfId="48"/>
    <tableColumn id="3" xr3:uid="{85E5CDB2-8919-4A1D-9E00-FEF35D713591}" name=" Kansanlähetys  " dataDxfId="1"/>
    <tableColumn id="2" xr3:uid="{2988D63A-1E05-4658-86EA-05BB16A3F02C}" name=" KUA  " dataDxfId="0"/>
    <tableColumn id="4" xr3:uid="{37A63EE9-908E-4F63-A620-6653391BF0C9}" name=" Kylväjä  " dataDxfId="47"/>
    <tableColumn id="5" xr3:uid="{E31456EE-4C37-4C31-BDA3-26BDF9F292F8}" name=" Lähetysseura  " dataDxfId="46"/>
    <tableColumn id="6" xr3:uid="{CCCDE2D6-92D4-48E9-B0FB-C488AD30F45F}" name=" Pipliaseura  " dataDxfId="45"/>
    <tableColumn id="7" xr3:uid="{F54AC616-B018-431E-9864-2A4991940EE6}" name=" Sansa  " dataDxfId="44"/>
    <tableColumn id="8" xr3:uid="{8E41CF60-DC82-48AE-AE3F-7D1ACB28DABF}" name=" SLEF  " dataDxfId="43"/>
    <tableColumn id="9" xr3:uid="{0BD1F163-2683-4326-A378-3F9E102D9CDE}" name=" SLEY  " dataDxfId="42"/>
    <tableColumn id="10" xr3:uid="{759C6FBE-E750-4915-A609-747B690D7AB7}" name="Yhteensä" dataDxfId="39">
      <calculatedColumnFormula>SUM(Taulukko1[[#This Row],[ KUA  ]:[ SLEY  ]])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CE26273-AA07-44B5-9D4B-0A826833AD8E}" name="Taulukko2" displayName="Taulukko2" ref="A18:J29" totalsRowShown="0" dataDxfId="29">
  <autoFilter ref="A18:J29" xr:uid="{419EC33B-0074-4761-9629-0713AEF49269}"/>
  <tableColumns count="10">
    <tableColumn id="1" xr3:uid="{D1CB20F8-328A-4F9F-B387-32942B79FA7A}" name="Hiippakunta" dataDxfId="38"/>
    <tableColumn id="2" xr3:uid="{3FFD4F81-C7F2-469E-A687-3A1A01972348}" name=" Kansanlähetys " dataDxfId="37"/>
    <tableColumn id="3" xr3:uid="{831F6240-3732-4F7E-824C-96235C02CD1E}" name=" KUA " dataDxfId="36"/>
    <tableColumn id="4" xr3:uid="{140D95EA-6536-4BC7-ADE7-13A531E0204A}" name=" Kylväjä " dataDxfId="35"/>
    <tableColumn id="5" xr3:uid="{874F67FC-0452-4F52-A862-41C257B2F55F}" name=" Lähetysseura " dataDxfId="34"/>
    <tableColumn id="6" xr3:uid="{2CF9A59E-D800-42F8-8815-0B50E963CBF7}" name=" Pipliaseura " dataDxfId="33"/>
    <tableColumn id="7" xr3:uid="{AABFC88D-B0D8-4C78-B644-01493F189048}" name=" Sansa " dataDxfId="32"/>
    <tableColumn id="8" xr3:uid="{F5F80EB6-918C-45EF-9D28-03D40AAF653A}" name=" SLEF " dataDxfId="31"/>
    <tableColumn id="9" xr3:uid="{1BE1E7CC-3249-4AE2-9947-17AC0AE1901C}" name=" SLEY " dataDxfId="30"/>
    <tableColumn id="10" xr3:uid="{384ED41C-3795-4745-B7AD-12EA8E4C8160}" name="Yhteensä" dataDxfId="28">
      <calculatedColumnFormula>SUM(Taulukko2[[#This Row],[ Kansanlähetys ]:[ SLEY ]])</calculatedColumnFormula>
    </tableColumn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5FE7D7B-41E0-4848-9FCB-192505AE025C}" name="Taulukko3" displayName="Taulukko3" ref="A33:J43" totalsRowShown="0" dataDxfId="17" tableBorderDxfId="27">
  <autoFilter ref="A33:J43" xr:uid="{7F6AAC78-65BD-40BE-ABBE-12B54314C2F7}"/>
  <tableColumns count="10">
    <tableColumn id="1" xr3:uid="{6C07AEAE-ED7C-4E82-A126-509ECA36ED93}" name="Hiippakunta" dataDxfId="26"/>
    <tableColumn id="2" xr3:uid="{B7ACCB64-3C4D-4C82-9190-6BF31B30439D}" name=" Kansanlähetys " dataDxfId="25"/>
    <tableColumn id="3" xr3:uid="{9E2CA112-CBD1-4D94-BDEA-92D3C73CE3AE}" name=" KUA " dataDxfId="24"/>
    <tableColumn id="4" xr3:uid="{E35928D4-A42D-42B9-BB5A-BA5F2A184A32}" name=" Kylväjä " dataDxfId="23"/>
    <tableColumn id="5" xr3:uid="{51B37A1C-3810-461D-8D4D-815B972BAAC4}" name=" Lähetysseura " dataDxfId="22"/>
    <tableColumn id="6" xr3:uid="{9C1241D1-8308-4271-AD61-CB9B89E44579}" name=" Pipliaseura " dataDxfId="21"/>
    <tableColumn id="7" xr3:uid="{81F332DE-3882-4BC4-ACA1-426C65299234}" name=" Sansa " dataDxfId="20"/>
    <tableColumn id="8" xr3:uid="{ADA4073A-E3E8-44F7-9228-B570CFEDC01B}" name=" SLEF " dataDxfId="19"/>
    <tableColumn id="9" xr3:uid="{A96AC797-0985-4C80-9C22-C33B20D34EC7}" name=" SLEY " dataDxfId="18"/>
    <tableColumn id="10" xr3:uid="{DD1DA642-C9B3-4DAA-BB44-A0EB9AE44DB5}" name="Yhteensä" dataDxfId="16">
      <calculatedColumnFormula>SUM(Taulukko3[[#This Row],[ Kansanlähetys ]:[ SLEY ]])</calculatedColumnFormula>
    </tableColumn>
  </tableColumns>
  <tableStyleInfo name="TableStyleLight1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EE10BB5-DC59-4BD6-A29A-6A12D478DD52}" name="Taulukko4" displayName="Taulukko4" ref="A47:J57" totalsRowShown="0" headerRowDxfId="15" dataDxfId="6">
  <autoFilter ref="A47:J57" xr:uid="{1DB4A860-9C4B-4CF5-B2D6-F13C2D237806}"/>
  <tableColumns count="10">
    <tableColumn id="1" xr3:uid="{F1E9D405-B06C-4E45-A13A-7EF7CEFC5F52}" name="Riviotsikot" dataDxfId="14"/>
    <tableColumn id="2" xr3:uid="{69DB07F3-75A2-4586-B6FB-1993307B219D}" name=" Kansanlähetys " dataDxfId="13"/>
    <tableColumn id="3" xr3:uid="{87D61FF3-5A2B-44DA-99DF-286BF8EE619B}" name=" KUA " dataDxfId="12"/>
    <tableColumn id="4" xr3:uid="{81D26BD5-9B53-4056-956F-C6931BD0B7DF}" name=" Kylväjä " dataDxfId="11"/>
    <tableColumn id="5" xr3:uid="{43ECA889-3093-48F8-B602-DA7F2E2B9E35}" name=" Lähetysseura " dataDxfId="10"/>
    <tableColumn id="6" xr3:uid="{E309D879-29EF-4955-B677-4E4F2C8D3907}" name=" Pipliaseura " dataDxfId="9"/>
    <tableColumn id="7" xr3:uid="{0DAC32C3-9405-45CE-BBD2-05DBA9FCBCA9}" name=" Sansa " dataDxfId="8"/>
    <tableColumn id="8" xr3:uid="{99E030AA-D94D-4FDF-B9EE-32918488B9DD}" name=" SLEF " dataDxfId="7"/>
    <tableColumn id="9" xr3:uid="{6BDF0598-2CAC-47A7-A978-2B34BA770DEF}" name=" SLEY " dataDxfId="5"/>
    <tableColumn id="10" xr3:uid="{05494746-347D-4491-BD5A-FC358DF1A26F}" name="Yhteensä" dataDxfId="4">
      <calculatedColumnFormula>SUM(Taulukko4[[#This Row],[ Kansanlähetys ]:[ SLEY ]])</calculatedColumnFormula>
    </tableColumn>
  </tableColumns>
  <tableStyleInfo name="TableStyleLight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B0C50280-23E6-4A88-9382-4CEA1CEF7716}" name="Taulukko5" displayName="Taulukko5" ref="A61:J72" totalsRowShown="0" headerRowDxfId="3">
  <autoFilter ref="A61:J72" xr:uid="{6800EF89-B97A-4E13-A8C9-1833DEAEC868}"/>
  <tableColumns count="10">
    <tableColumn id="1" xr3:uid="{A5300591-62F8-4B77-8766-75EF738B2C32}" name="Hiippakunta"/>
    <tableColumn id="2" xr3:uid="{AF808CD4-CFDB-4D5F-91E8-8E0E7D1EF6EB}" name=" Kansanlähetys  "/>
    <tableColumn id="3" xr3:uid="{D5587624-541F-4BFA-89ED-D0DCA9B4C202}" name=" KUA  "/>
    <tableColumn id="4" xr3:uid="{0BF19E00-DF0A-4CD2-BC08-86CA55264260}" name=" Kylväjä  "/>
    <tableColumn id="5" xr3:uid="{0EFD6DBC-E01C-4D62-BDEC-CDA4C13641AC}" name="Lähetysseura"/>
    <tableColumn id="6" xr3:uid="{A2E48C2E-459F-41F9-A23F-6BC718AB8E5B}" name=" Pipliaseura  "/>
    <tableColumn id="7" xr3:uid="{AE18024B-07DB-45F6-A88C-32616EBB2B4E}" name=" Sansa  "/>
    <tableColumn id="8" xr3:uid="{51042A78-5C40-4D0A-98BC-B9054A02AED9}" name=" SLEF  "/>
    <tableColumn id="9" xr3:uid="{B09B07D1-9C3C-487F-8B63-386C0EA366B2}" name=" SLEY  "/>
    <tableColumn id="10" xr3:uid="{8FB2F297-ED86-480B-9653-E4E42995DC7D}" name="Yhteensä" dataDxfId="2">
      <calculatedColumnFormula>SUM(Taulukko5[[#This Row],[ Kansanlähetys  ]:[ SLEY  ]])</calculatedColumnFormula>
    </tableColumn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1FE90-CA37-4D2D-A00A-76F12519B4D3}">
  <dimension ref="A2:J72"/>
  <sheetViews>
    <sheetView tabSelected="1" workbookViewId="0">
      <selection activeCell="J76" sqref="J76"/>
    </sheetView>
  </sheetViews>
  <sheetFormatPr defaultRowHeight="15" x14ac:dyDescent="0.25"/>
  <cols>
    <col min="1" max="1" width="18.85546875" customWidth="1"/>
    <col min="2" max="2" width="17.140625" customWidth="1"/>
    <col min="3" max="10" width="14.28515625" customWidth="1"/>
  </cols>
  <sheetData>
    <row r="2" spans="1:10" ht="23.25" x14ac:dyDescent="0.35">
      <c r="A2" s="14" t="s">
        <v>31</v>
      </c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25">
      <c r="A3" s="2" t="s">
        <v>11</v>
      </c>
      <c r="B3" s="5" t="s">
        <v>14</v>
      </c>
      <c r="C3" s="16" t="s">
        <v>13</v>
      </c>
      <c r="D3" s="5" t="s">
        <v>15</v>
      </c>
      <c r="E3" s="5" t="s">
        <v>16</v>
      </c>
      <c r="F3" s="5" t="s">
        <v>17</v>
      </c>
      <c r="G3" s="5" t="s">
        <v>18</v>
      </c>
      <c r="H3" s="5" t="s">
        <v>19</v>
      </c>
      <c r="I3" s="5" t="s">
        <v>20</v>
      </c>
      <c r="J3" s="5" t="s">
        <v>21</v>
      </c>
    </row>
    <row r="4" spans="1:10" x14ac:dyDescent="0.25">
      <c r="A4" s="2" t="s">
        <v>1</v>
      </c>
      <c r="B4" s="2">
        <v>14355.1</v>
      </c>
      <c r="C4" s="7">
        <v>486322.6700000001</v>
      </c>
      <c r="D4" s="2">
        <v>25010</v>
      </c>
      <c r="E4" s="2">
        <v>450195.1184770001</v>
      </c>
      <c r="F4" s="2">
        <v>1622</v>
      </c>
      <c r="G4" s="2">
        <v>2079</v>
      </c>
      <c r="H4" s="2">
        <v>200067.63999999998</v>
      </c>
      <c r="I4" s="2"/>
      <c r="J4" s="2">
        <f>SUM(Taulukko1[[#This Row],[ KUA  ]:[ SLEY  ]])</f>
        <v>1165296.4284770002</v>
      </c>
    </row>
    <row r="5" spans="1:10" x14ac:dyDescent="0.25">
      <c r="A5" s="2" t="s">
        <v>2</v>
      </c>
      <c r="B5" s="2">
        <v>108577.98999999999</v>
      </c>
      <c r="C5" s="7">
        <v>1175488.73</v>
      </c>
      <c r="D5" s="2">
        <v>214456.12</v>
      </c>
      <c r="E5" s="2">
        <v>273866.41745100007</v>
      </c>
      <c r="F5" s="2">
        <v>122720.81</v>
      </c>
      <c r="G5" s="2">
        <v>153566.36999999997</v>
      </c>
      <c r="H5" s="2">
        <v>0</v>
      </c>
      <c r="I5" s="2">
        <v>62198.81</v>
      </c>
      <c r="J5" s="2">
        <f>SUM(Taulukko1[[#This Row],[ KUA  ]:[ SLEY  ]])</f>
        <v>2002297.2574510002</v>
      </c>
    </row>
    <row r="6" spans="1:10" x14ac:dyDescent="0.25">
      <c r="A6" s="2" t="s">
        <v>3</v>
      </c>
      <c r="B6" s="2">
        <v>170552.44</v>
      </c>
      <c r="C6" s="7">
        <v>1981591.9500000002</v>
      </c>
      <c r="D6" s="2">
        <v>253484.15</v>
      </c>
      <c r="E6" s="2">
        <v>412727.26334799995</v>
      </c>
      <c r="F6" s="2">
        <v>72664.760000000009</v>
      </c>
      <c r="G6" s="2">
        <v>189822.47999999998</v>
      </c>
      <c r="H6" s="2"/>
      <c r="I6" s="2">
        <v>111717.87000000001</v>
      </c>
      <c r="J6" s="2">
        <f>SUM(Taulukko1[[#This Row],[ KUA  ]:[ SLEY  ]])</f>
        <v>3022008.4733480006</v>
      </c>
    </row>
    <row r="7" spans="1:10" x14ac:dyDescent="0.25">
      <c r="A7" s="2" t="s">
        <v>4</v>
      </c>
      <c r="B7" s="2">
        <v>246094.52</v>
      </c>
      <c r="C7" s="7">
        <v>654406.56999999995</v>
      </c>
      <c r="D7" s="2">
        <v>89125.9</v>
      </c>
      <c r="E7" s="2">
        <v>250708.54808800001</v>
      </c>
      <c r="F7" s="2">
        <v>43151.830000000009</v>
      </c>
      <c r="G7" s="2">
        <v>120944.06999999999</v>
      </c>
      <c r="H7" s="2"/>
      <c r="I7" s="2">
        <v>23929.25</v>
      </c>
      <c r="J7" s="2">
        <f>SUM(Taulukko1[[#This Row],[ KUA  ]:[ SLEY  ]])</f>
        <v>1182266.168088</v>
      </c>
    </row>
    <row r="8" spans="1:10" x14ac:dyDescent="0.25">
      <c r="A8" s="2" t="s">
        <v>5</v>
      </c>
      <c r="B8" s="2">
        <v>227635.92</v>
      </c>
      <c r="C8" s="7">
        <v>675657.8899999999</v>
      </c>
      <c r="D8" s="2">
        <v>169292.71</v>
      </c>
      <c r="E8" s="2">
        <v>297290.72832000005</v>
      </c>
      <c r="F8" s="2">
        <v>50033.119999999995</v>
      </c>
      <c r="G8" s="2">
        <v>154163.76999999999</v>
      </c>
      <c r="H8" s="2">
        <v>0</v>
      </c>
      <c r="I8" s="2">
        <v>96137.479999999981</v>
      </c>
      <c r="J8" s="2">
        <f>SUM(Taulukko1[[#This Row],[ KUA  ]:[ SLEY  ]])</f>
        <v>1442575.69832</v>
      </c>
    </row>
    <row r="9" spans="1:10" x14ac:dyDescent="0.25">
      <c r="A9" s="2" t="s">
        <v>6</v>
      </c>
      <c r="B9" s="2">
        <v>350809.56</v>
      </c>
      <c r="C9" s="7">
        <v>771824.88</v>
      </c>
      <c r="D9" s="2">
        <v>198962.69</v>
      </c>
      <c r="E9" s="2">
        <v>330032.527245</v>
      </c>
      <c r="F9" s="2">
        <v>71694.36</v>
      </c>
      <c r="G9" s="2">
        <v>151027.45000000001</v>
      </c>
      <c r="H9" s="2"/>
      <c r="I9" s="2">
        <v>105465.04</v>
      </c>
      <c r="J9" s="2">
        <f>SUM(Taulukko1[[#This Row],[ KUA  ]:[ SLEY  ]])</f>
        <v>1629006.9472450002</v>
      </c>
    </row>
    <row r="10" spans="1:10" x14ac:dyDescent="0.25">
      <c r="A10" s="2" t="s">
        <v>7</v>
      </c>
      <c r="B10" s="2">
        <v>118202.96</v>
      </c>
      <c r="C10" s="7">
        <v>720891.34</v>
      </c>
      <c r="D10" s="2">
        <v>94537.23</v>
      </c>
      <c r="E10" s="2">
        <v>391244.39899200003</v>
      </c>
      <c r="F10" s="2">
        <v>42042.369999999995</v>
      </c>
      <c r="G10" s="2">
        <v>97292.83</v>
      </c>
      <c r="H10" s="2"/>
      <c r="I10" s="2">
        <v>109245.75999999999</v>
      </c>
      <c r="J10" s="2">
        <f>SUM(Taulukko1[[#This Row],[ KUA  ]:[ SLEY  ]])</f>
        <v>1455253.9289920002</v>
      </c>
    </row>
    <row r="11" spans="1:10" x14ac:dyDescent="0.25">
      <c r="A11" s="2" t="s">
        <v>8</v>
      </c>
      <c r="B11" s="2">
        <v>272918.06999999995</v>
      </c>
      <c r="C11" s="7">
        <v>971718.61</v>
      </c>
      <c r="D11" s="2">
        <v>171094.3</v>
      </c>
      <c r="E11" s="2">
        <v>417216.43802500004</v>
      </c>
      <c r="F11" s="2">
        <v>78677.039999999994</v>
      </c>
      <c r="G11" s="2">
        <v>172911.94</v>
      </c>
      <c r="H11" s="2"/>
      <c r="I11" s="2">
        <v>110266.84</v>
      </c>
      <c r="J11" s="2">
        <f>SUM(Taulukko1[[#This Row],[ KUA  ]:[ SLEY  ]])</f>
        <v>1921885.168025</v>
      </c>
    </row>
    <row r="12" spans="1:10" x14ac:dyDescent="0.25">
      <c r="A12" s="2" t="s">
        <v>9</v>
      </c>
      <c r="B12" s="2">
        <v>225156.87000000005</v>
      </c>
      <c r="C12" s="7">
        <v>849077.05999999982</v>
      </c>
      <c r="D12" s="2">
        <v>116737.52</v>
      </c>
      <c r="E12" s="2">
        <v>530968.89302500011</v>
      </c>
      <c r="F12" s="2">
        <v>51512.060000000005</v>
      </c>
      <c r="G12" s="2">
        <v>114251.79000000001</v>
      </c>
      <c r="H12" s="2"/>
      <c r="I12" s="2">
        <v>137069.40999999997</v>
      </c>
      <c r="J12" s="2">
        <f>SUM(Taulukko1[[#This Row],[ KUA  ]:[ SLEY  ]])</f>
        <v>1799616.733025</v>
      </c>
    </row>
    <row r="13" spans="1:10" ht="15.75" thickBot="1" x14ac:dyDescent="0.3">
      <c r="A13" s="2" t="s">
        <v>12</v>
      </c>
      <c r="B13" s="2">
        <v>106362.1</v>
      </c>
      <c r="C13" s="7">
        <v>1886217.3000000017</v>
      </c>
      <c r="D13" s="2">
        <v>38397.68</v>
      </c>
      <c r="E13" s="2">
        <v>40571.39</v>
      </c>
      <c r="F13" s="2">
        <v>35693.67</v>
      </c>
      <c r="G13" s="2">
        <v>154529.04999999999</v>
      </c>
      <c r="H13" s="2">
        <v>15942.739999999998</v>
      </c>
      <c r="I13" s="2">
        <v>97718.15</v>
      </c>
      <c r="J13" s="2">
        <f>SUM(Taulukko1[[#This Row],[ KUA  ]:[ SLEY  ]])</f>
        <v>2269069.9800000014</v>
      </c>
    </row>
    <row r="14" spans="1:10" ht="16.5" thickTop="1" thickBot="1" x14ac:dyDescent="0.3">
      <c r="A14" s="3" t="s">
        <v>10</v>
      </c>
      <c r="B14" s="3">
        <v>1840665.5299999993</v>
      </c>
      <c r="C14" s="9">
        <v>10173196.999999994</v>
      </c>
      <c r="D14" s="3">
        <v>1371098.3</v>
      </c>
      <c r="E14" s="3">
        <v>3394821.722971004</v>
      </c>
      <c r="F14" s="3">
        <v>569812.02</v>
      </c>
      <c r="G14" s="3">
        <v>1310588.7500000005</v>
      </c>
      <c r="H14" s="3">
        <v>216010.37999999998</v>
      </c>
      <c r="I14" s="3">
        <v>853748.61000000022</v>
      </c>
      <c r="J14" s="3">
        <f>SUM(Taulukko1[[#This Row],[ KUA  ]:[ SLEY  ]])</f>
        <v>17889276.782970998</v>
      </c>
    </row>
    <row r="15" spans="1:10" ht="15.75" thickTop="1" x14ac:dyDescent="0.25"/>
    <row r="17" spans="1:10" ht="23.25" x14ac:dyDescent="0.35">
      <c r="A17" s="14" t="s">
        <v>32</v>
      </c>
      <c r="B17" s="15"/>
      <c r="C17" s="15"/>
      <c r="D17" s="15"/>
      <c r="E17" s="15"/>
      <c r="F17" s="15"/>
      <c r="G17" s="15"/>
      <c r="H17" s="15"/>
      <c r="I17" s="15"/>
      <c r="J17" s="15"/>
    </row>
    <row r="18" spans="1:10" x14ac:dyDescent="0.25">
      <c r="A18" t="s">
        <v>11</v>
      </c>
      <c r="B18" s="4" t="s">
        <v>23</v>
      </c>
      <c r="C18" s="4" t="s">
        <v>24</v>
      </c>
      <c r="D18" s="4" t="s">
        <v>25</v>
      </c>
      <c r="E18" s="4" t="s">
        <v>26</v>
      </c>
      <c r="F18" s="4" t="s">
        <v>27</v>
      </c>
      <c r="G18" s="4" t="s">
        <v>28</v>
      </c>
      <c r="H18" s="4" t="s">
        <v>29</v>
      </c>
      <c r="I18" s="4" t="s">
        <v>30</v>
      </c>
      <c r="J18" s="4" t="s">
        <v>21</v>
      </c>
    </row>
    <row r="19" spans="1:10" x14ac:dyDescent="0.25">
      <c r="A19" s="6" t="s">
        <v>1</v>
      </c>
      <c r="B19" s="7">
        <v>3269.9599999999996</v>
      </c>
      <c r="C19" s="7">
        <v>122029.09053193704</v>
      </c>
      <c r="D19" s="7">
        <v>5665.53</v>
      </c>
      <c r="E19" s="7">
        <v>202430.486362</v>
      </c>
      <c r="F19" s="7">
        <v>9623.7100000000009</v>
      </c>
      <c r="G19" s="7">
        <v>433.07</v>
      </c>
      <c r="H19" s="7">
        <v>31486.069999999996</v>
      </c>
      <c r="I19" s="7">
        <v>436.4</v>
      </c>
      <c r="J19" s="8">
        <f>SUM(Taulukko2[[#This Row],[ Kansanlähetys ]:[ SLEY ]])</f>
        <v>375374.31689393712</v>
      </c>
    </row>
    <row r="20" spans="1:10" x14ac:dyDescent="0.25">
      <c r="A20" s="6" t="s">
        <v>2</v>
      </c>
      <c r="B20" s="7">
        <v>100667.77</v>
      </c>
      <c r="C20" s="7">
        <v>152993.94918167649</v>
      </c>
      <c r="D20" s="7">
        <v>33320.480000000003</v>
      </c>
      <c r="E20" s="7">
        <v>149023.49191600006</v>
      </c>
      <c r="F20" s="7">
        <v>16758.53</v>
      </c>
      <c r="G20" s="7">
        <v>57297.080000000009</v>
      </c>
      <c r="H20" s="7">
        <v>259.94</v>
      </c>
      <c r="I20" s="7">
        <v>26397.31</v>
      </c>
      <c r="J20" s="8">
        <f>SUM(Taulukko2[[#This Row],[ Kansanlähetys ]:[ SLEY ]])</f>
        <v>536718.55109767662</v>
      </c>
    </row>
    <row r="21" spans="1:10" x14ac:dyDescent="0.25">
      <c r="A21" s="6" t="s">
        <v>3</v>
      </c>
      <c r="B21" s="7">
        <v>24149.7</v>
      </c>
      <c r="C21" s="7">
        <v>184666.13776671462</v>
      </c>
      <c r="D21" s="7">
        <v>23596.41</v>
      </c>
      <c r="E21" s="7">
        <v>156350.95505700004</v>
      </c>
      <c r="F21" s="7">
        <v>97020.68</v>
      </c>
      <c r="G21" s="7">
        <v>33008.949999999997</v>
      </c>
      <c r="H21" s="7"/>
      <c r="I21" s="7">
        <v>13986.299999999997</v>
      </c>
      <c r="J21" s="8">
        <f>SUM(Taulukko2[[#This Row],[ Kansanlähetys ]:[ SLEY ]])</f>
        <v>532779.13282371475</v>
      </c>
    </row>
    <row r="22" spans="1:10" x14ac:dyDescent="0.25">
      <c r="A22" s="6" t="s">
        <v>4</v>
      </c>
      <c r="B22" s="7">
        <v>117339.37000000001</v>
      </c>
      <c r="C22" s="7">
        <v>172078.10258382597</v>
      </c>
      <c r="D22" s="7">
        <v>57465.82</v>
      </c>
      <c r="E22" s="7">
        <v>346891.01818199997</v>
      </c>
      <c r="F22" s="7">
        <v>17822.409999999996</v>
      </c>
      <c r="G22" s="7">
        <v>64515.1</v>
      </c>
      <c r="H22" s="7"/>
      <c r="I22" s="7">
        <v>33541.19000000001</v>
      </c>
      <c r="J22" s="8">
        <f>SUM(Taulukko2[[#This Row],[ Kansanlähetys ]:[ SLEY ]])</f>
        <v>809653.01076582598</v>
      </c>
    </row>
    <row r="23" spans="1:10" x14ac:dyDescent="0.25">
      <c r="A23" s="6" t="s">
        <v>5</v>
      </c>
      <c r="B23" s="7">
        <v>84652.09</v>
      </c>
      <c r="C23" s="7">
        <v>158106.98252028821</v>
      </c>
      <c r="D23" s="7">
        <v>41830.300000000003</v>
      </c>
      <c r="E23" s="7">
        <v>191046.62723700001</v>
      </c>
      <c r="F23" s="7">
        <v>14561.079999999998</v>
      </c>
      <c r="G23" s="7">
        <v>57068.079999999987</v>
      </c>
      <c r="H23" s="7">
        <v>0</v>
      </c>
      <c r="I23" s="7">
        <v>80390.83</v>
      </c>
      <c r="J23" s="8">
        <f>SUM(Taulukko2[[#This Row],[ Kansanlähetys ]:[ SLEY ]])</f>
        <v>627655.98975728825</v>
      </c>
    </row>
    <row r="24" spans="1:10" x14ac:dyDescent="0.25">
      <c r="A24" s="6" t="s">
        <v>6</v>
      </c>
      <c r="B24" s="7">
        <v>126971.93999999999</v>
      </c>
      <c r="C24" s="7">
        <v>158848.61346452194</v>
      </c>
      <c r="D24" s="7">
        <v>72310.789999999994</v>
      </c>
      <c r="E24" s="7">
        <v>278935.83119299996</v>
      </c>
      <c r="F24" s="7">
        <v>36791.049999999996</v>
      </c>
      <c r="G24" s="7">
        <v>97458.02</v>
      </c>
      <c r="H24" s="7"/>
      <c r="I24" s="7">
        <v>60141.97</v>
      </c>
      <c r="J24" s="8">
        <f>SUM(Taulukko2[[#This Row],[ Kansanlähetys ]:[ SLEY ]])</f>
        <v>831458.21465752192</v>
      </c>
    </row>
    <row r="25" spans="1:10" x14ac:dyDescent="0.25">
      <c r="A25" s="6" t="s">
        <v>7</v>
      </c>
      <c r="B25" s="7">
        <v>63717.859999999979</v>
      </c>
      <c r="C25" s="7">
        <v>152080.28631422075</v>
      </c>
      <c r="D25" s="7">
        <v>25361.95</v>
      </c>
      <c r="E25" s="7">
        <v>258284.36906199995</v>
      </c>
      <c r="F25" s="7">
        <v>21816.249999999989</v>
      </c>
      <c r="G25" s="7">
        <v>44767.86</v>
      </c>
      <c r="H25" s="7"/>
      <c r="I25" s="7">
        <v>60479.820000000007</v>
      </c>
      <c r="J25" s="8">
        <f>SUM(Taulukko2[[#This Row],[ Kansanlähetys ]:[ SLEY ]])</f>
        <v>626508.39537622081</v>
      </c>
    </row>
    <row r="26" spans="1:10" x14ac:dyDescent="0.25">
      <c r="A26" s="6" t="s">
        <v>8</v>
      </c>
      <c r="B26" s="7">
        <v>51125.180000000015</v>
      </c>
      <c r="C26" s="7">
        <v>175902.30585095735</v>
      </c>
      <c r="D26" s="7">
        <v>55567.78</v>
      </c>
      <c r="E26" s="7">
        <v>234974.014838</v>
      </c>
      <c r="F26" s="7">
        <v>18550.96</v>
      </c>
      <c r="G26" s="7">
        <v>81318.349999999991</v>
      </c>
      <c r="H26" s="7"/>
      <c r="I26" s="7">
        <v>66677.89</v>
      </c>
      <c r="J26" s="8">
        <f>SUM(Taulukko2[[#This Row],[ Kansanlähetys ]:[ SLEY ]])</f>
        <v>684116.48068895738</v>
      </c>
    </row>
    <row r="27" spans="1:10" ht="15.75" thickBot="1" x14ac:dyDescent="0.3">
      <c r="A27" s="6" t="s">
        <v>9</v>
      </c>
      <c r="B27" s="7">
        <v>78509.579999999987</v>
      </c>
      <c r="C27" s="7">
        <v>157635.57567962707</v>
      </c>
      <c r="D27" s="7">
        <v>61621.55</v>
      </c>
      <c r="E27" s="7">
        <v>215622.21110899997</v>
      </c>
      <c r="F27" s="7">
        <v>20572.46</v>
      </c>
      <c r="G27" s="7">
        <v>44650.55000000001</v>
      </c>
      <c r="H27" s="7"/>
      <c r="I27" s="7">
        <v>65378.490000000005</v>
      </c>
      <c r="J27" s="8">
        <f>SUM(Taulukko2[[#This Row],[ Kansanlähetys ]:[ SLEY ]])</f>
        <v>643990.41678862704</v>
      </c>
    </row>
    <row r="28" spans="1:10" ht="15.75" thickBot="1" x14ac:dyDescent="0.3">
      <c r="A28" s="6" t="s">
        <v>22</v>
      </c>
      <c r="B28" s="7">
        <v>907.68</v>
      </c>
      <c r="C28" s="7">
        <v>1211499.9609564047</v>
      </c>
      <c r="D28" s="7">
        <v>0</v>
      </c>
      <c r="E28" s="7">
        <v>5</v>
      </c>
      <c r="F28" s="7"/>
      <c r="G28" s="7">
        <v>15557.64</v>
      </c>
      <c r="H28" s="7">
        <v>17.86</v>
      </c>
      <c r="I28" s="7"/>
      <c r="J28" s="8">
        <f>SUM(Taulukko2[[#This Row],[ Kansanlähetys ]:[ SLEY ]])</f>
        <v>1227988.1409564046</v>
      </c>
    </row>
    <row r="29" spans="1:10" ht="16.5" thickTop="1" thickBot="1" x14ac:dyDescent="0.3">
      <c r="A29" s="9" t="s">
        <v>10</v>
      </c>
      <c r="B29" s="9">
        <v>651311.12999999977</v>
      </c>
      <c r="C29" s="9">
        <v>2645841.0048501729</v>
      </c>
      <c r="D29" s="9">
        <v>376740.61</v>
      </c>
      <c r="E29" s="9">
        <v>2033564.0049559993</v>
      </c>
      <c r="F29" s="9">
        <v>253517.13000000009</v>
      </c>
      <c r="G29" s="9">
        <v>496074.7</v>
      </c>
      <c r="H29" s="9">
        <v>31763.869999999995</v>
      </c>
      <c r="I29" s="9">
        <v>407430.2</v>
      </c>
      <c r="J29" s="9">
        <f>SUM(Taulukko2[[#This Row],[ Kansanlähetys ]:[ SLEY ]])</f>
        <v>6896242.6498061726</v>
      </c>
    </row>
    <row r="30" spans="1:10" ht="15.75" thickTop="1" x14ac:dyDescent="0.25"/>
    <row r="32" spans="1:10" ht="23.25" x14ac:dyDescent="0.35">
      <c r="A32" s="14" t="s">
        <v>33</v>
      </c>
      <c r="B32" s="15"/>
      <c r="C32" s="15"/>
      <c r="D32" s="15"/>
      <c r="E32" s="15"/>
      <c r="F32" s="15"/>
      <c r="G32" s="15"/>
      <c r="H32" s="15"/>
      <c r="I32" s="15"/>
      <c r="J32" s="15"/>
    </row>
    <row r="33" spans="1:10" x14ac:dyDescent="0.25">
      <c r="A33" t="s">
        <v>11</v>
      </c>
      <c r="B33" s="4" t="s">
        <v>23</v>
      </c>
      <c r="C33" s="4" t="s">
        <v>24</v>
      </c>
      <c r="D33" s="4" t="s">
        <v>25</v>
      </c>
      <c r="E33" s="4" t="s">
        <v>26</v>
      </c>
      <c r="F33" s="4" t="s">
        <v>27</v>
      </c>
      <c r="G33" s="4" t="s">
        <v>28</v>
      </c>
      <c r="H33" s="4" t="s">
        <v>29</v>
      </c>
      <c r="I33" s="4" t="s">
        <v>30</v>
      </c>
      <c r="J33" s="4" t="s">
        <v>21</v>
      </c>
    </row>
    <row r="34" spans="1:10" x14ac:dyDescent="0.25">
      <c r="A34" s="6" t="s">
        <v>1</v>
      </c>
      <c r="B34" s="7">
        <v>12909</v>
      </c>
      <c r="C34" s="7">
        <v>187926.39</v>
      </c>
      <c r="D34" s="7">
        <v>26848</v>
      </c>
      <c r="E34" s="7">
        <v>514319.72000000003</v>
      </c>
      <c r="F34" s="7">
        <v>21328.44</v>
      </c>
      <c r="G34" s="7">
        <v>25434.190000000002</v>
      </c>
      <c r="H34" s="7">
        <v>133446.83999999997</v>
      </c>
      <c r="I34" s="7"/>
      <c r="J34" s="8">
        <f>SUM(Taulukko3[[#This Row],[ Kansanlähetys ]:[ SLEY ]])</f>
        <v>922212.58</v>
      </c>
    </row>
    <row r="35" spans="1:10" x14ac:dyDescent="0.25">
      <c r="A35" s="6" t="s">
        <v>2</v>
      </c>
      <c r="B35" s="7">
        <v>284749.05</v>
      </c>
      <c r="C35" s="7">
        <v>796031.07</v>
      </c>
      <c r="D35" s="7">
        <v>218714.81</v>
      </c>
      <c r="E35" s="7">
        <v>1124644</v>
      </c>
      <c r="F35" s="7">
        <v>168700.29</v>
      </c>
      <c r="G35" s="7">
        <v>216182.25</v>
      </c>
      <c r="H35" s="7">
        <v>18283.27</v>
      </c>
      <c r="I35" s="7">
        <v>173618.08</v>
      </c>
      <c r="J35" s="8">
        <f>SUM(Taulukko3[[#This Row],[ Kansanlähetys ]:[ SLEY ]])</f>
        <v>3000922.82</v>
      </c>
    </row>
    <row r="36" spans="1:10" x14ac:dyDescent="0.25">
      <c r="A36" s="6" t="s">
        <v>3</v>
      </c>
      <c r="B36" s="7">
        <v>92765.64</v>
      </c>
      <c r="C36" s="7">
        <v>782541.41</v>
      </c>
      <c r="D36" s="7">
        <v>166303.35999999999</v>
      </c>
      <c r="E36" s="7">
        <v>1894611.4700000002</v>
      </c>
      <c r="F36" s="7">
        <v>184661.27</v>
      </c>
      <c r="G36" s="7">
        <v>223907.27999999994</v>
      </c>
      <c r="H36" s="7"/>
      <c r="I36" s="7">
        <v>36983.300000000003</v>
      </c>
      <c r="J36" s="8">
        <f>SUM(Taulukko3[[#This Row],[ Kansanlähetys ]:[ SLEY ]])</f>
        <v>3381773.73</v>
      </c>
    </row>
    <row r="37" spans="1:10" x14ac:dyDescent="0.25">
      <c r="A37" s="6" t="s">
        <v>4</v>
      </c>
      <c r="B37" s="7">
        <v>265521.69</v>
      </c>
      <c r="C37" s="7">
        <v>179548.00000000003</v>
      </c>
      <c r="D37" s="7">
        <v>83935.9</v>
      </c>
      <c r="E37" s="7">
        <v>618041.30000000005</v>
      </c>
      <c r="F37" s="7">
        <v>91742</v>
      </c>
      <c r="G37" s="7">
        <v>92627</v>
      </c>
      <c r="H37" s="7"/>
      <c r="I37" s="7">
        <v>43381.11</v>
      </c>
      <c r="J37" s="8">
        <f>SUM(Taulukko3[[#This Row],[ Kansanlähetys ]:[ SLEY ]])</f>
        <v>1374797.0000000002</v>
      </c>
    </row>
    <row r="38" spans="1:10" x14ac:dyDescent="0.25">
      <c r="A38" s="6" t="s">
        <v>5</v>
      </c>
      <c r="B38" s="7">
        <v>190222.71</v>
      </c>
      <c r="C38" s="7">
        <v>189292.5</v>
      </c>
      <c r="D38" s="7">
        <v>159236.35</v>
      </c>
      <c r="E38" s="7">
        <v>759524.39999999991</v>
      </c>
      <c r="F38" s="7">
        <v>105634.25</v>
      </c>
      <c r="G38" s="7">
        <v>138935.22</v>
      </c>
      <c r="H38" s="7">
        <v>0</v>
      </c>
      <c r="I38" s="7">
        <v>185927.53</v>
      </c>
      <c r="J38" s="8">
        <f>SUM(Taulukko3[[#This Row],[ Kansanlähetys ]:[ SLEY ]])</f>
        <v>1728772.96</v>
      </c>
    </row>
    <row r="39" spans="1:10" x14ac:dyDescent="0.25">
      <c r="A39" s="6" t="s">
        <v>6</v>
      </c>
      <c r="B39" s="7">
        <v>403797.87</v>
      </c>
      <c r="C39" s="7">
        <v>353087</v>
      </c>
      <c r="D39" s="7">
        <v>239407.82</v>
      </c>
      <c r="E39" s="7">
        <v>719390.70000000007</v>
      </c>
      <c r="F39" s="7">
        <v>141986.47</v>
      </c>
      <c r="G39" s="7">
        <v>196268.15999999997</v>
      </c>
      <c r="H39" s="7"/>
      <c r="I39" s="7">
        <v>112773.97</v>
      </c>
      <c r="J39" s="8">
        <f>SUM(Taulukko3[[#This Row],[ Kansanlähetys ]:[ SLEY ]])</f>
        <v>2166711.9900000002</v>
      </c>
    </row>
    <row r="40" spans="1:10" x14ac:dyDescent="0.25">
      <c r="A40" s="6" t="s">
        <v>7</v>
      </c>
      <c r="B40" s="7">
        <v>183048.5</v>
      </c>
      <c r="C40" s="7">
        <v>367816.03</v>
      </c>
      <c r="D40" s="7">
        <v>136699.9</v>
      </c>
      <c r="E40" s="7">
        <v>667972.80000000016</v>
      </c>
      <c r="F40" s="7">
        <v>82096.680000000008</v>
      </c>
      <c r="G40" s="7">
        <v>120401.05999999998</v>
      </c>
      <c r="H40" s="7"/>
      <c r="I40" s="7">
        <v>174243</v>
      </c>
      <c r="J40" s="8">
        <f>SUM(Taulukko3[[#This Row],[ Kansanlähetys ]:[ SLEY ]])</f>
        <v>1732277.9700000002</v>
      </c>
    </row>
    <row r="41" spans="1:10" x14ac:dyDescent="0.25">
      <c r="A41" s="6" t="s">
        <v>8</v>
      </c>
      <c r="B41" s="7">
        <v>267724.17</v>
      </c>
      <c r="C41" s="7">
        <v>563459.51</v>
      </c>
      <c r="D41" s="7">
        <v>296838.42999999993</v>
      </c>
      <c r="E41" s="7">
        <v>1275994.32</v>
      </c>
      <c r="F41" s="7">
        <v>144540.93</v>
      </c>
      <c r="G41" s="7">
        <v>206281.92</v>
      </c>
      <c r="H41" s="7"/>
      <c r="I41" s="7">
        <v>179233.16999999998</v>
      </c>
      <c r="J41" s="8">
        <f>SUM(Taulukko3[[#This Row],[ Kansanlähetys ]:[ SLEY ]])</f>
        <v>2934072.4499999997</v>
      </c>
    </row>
    <row r="42" spans="1:10" ht="15.75" thickBot="1" x14ac:dyDescent="0.3">
      <c r="A42" s="6" t="s">
        <v>9</v>
      </c>
      <c r="B42" s="7">
        <v>298637.99</v>
      </c>
      <c r="C42" s="7">
        <v>344260.08999999997</v>
      </c>
      <c r="D42" s="7">
        <v>170322.65</v>
      </c>
      <c r="E42" s="7">
        <v>732206.26</v>
      </c>
      <c r="F42" s="7">
        <v>71435</v>
      </c>
      <c r="G42" s="7">
        <v>156861</v>
      </c>
      <c r="H42" s="7"/>
      <c r="I42" s="7">
        <v>152181.93999999997</v>
      </c>
      <c r="J42" s="8">
        <f>SUM(Taulukko3[[#This Row],[ Kansanlähetys ]:[ SLEY ]])</f>
        <v>1925904.93</v>
      </c>
    </row>
    <row r="43" spans="1:10" ht="15.75" thickTop="1" x14ac:dyDescent="0.25">
      <c r="A43" s="10" t="s">
        <v>10</v>
      </c>
      <c r="B43" s="10">
        <v>1999376.6199999999</v>
      </c>
      <c r="C43" s="10">
        <v>3763962</v>
      </c>
      <c r="D43" s="10">
        <v>1498307.2200000002</v>
      </c>
      <c r="E43" s="10">
        <v>8306704.9699999988</v>
      </c>
      <c r="F43" s="10">
        <v>1012125.3299999996</v>
      </c>
      <c r="G43" s="10">
        <v>1376898.0800000008</v>
      </c>
      <c r="H43" s="10">
        <v>151730.10999999999</v>
      </c>
      <c r="I43" s="10">
        <v>1058342.0999999996</v>
      </c>
      <c r="J43" s="10">
        <f>SUM(Taulukko3[[#This Row],[ Kansanlähetys ]:[ SLEY ]])</f>
        <v>19167446.43</v>
      </c>
    </row>
    <row r="46" spans="1:10" ht="23.25" x14ac:dyDescent="0.35">
      <c r="A46" s="14" t="s">
        <v>34</v>
      </c>
      <c r="B46" s="15"/>
      <c r="C46" s="15"/>
      <c r="D46" s="15"/>
      <c r="E46" s="15"/>
      <c r="F46" s="15"/>
      <c r="G46" s="15"/>
      <c r="H46" s="15"/>
      <c r="I46" s="15"/>
      <c r="J46" s="15"/>
    </row>
    <row r="47" spans="1:10" x14ac:dyDescent="0.25">
      <c r="A47" s="1" t="s">
        <v>0</v>
      </c>
      <c r="B47" s="4" t="s">
        <v>23</v>
      </c>
      <c r="C47" s="4" t="s">
        <v>24</v>
      </c>
      <c r="D47" s="4" t="s">
        <v>25</v>
      </c>
      <c r="E47" s="4" t="s">
        <v>26</v>
      </c>
      <c r="F47" s="4" t="s">
        <v>27</v>
      </c>
      <c r="G47" s="4" t="s">
        <v>28</v>
      </c>
      <c r="H47" s="4" t="s">
        <v>29</v>
      </c>
      <c r="I47" s="4" t="s">
        <v>30</v>
      </c>
      <c r="J47" s="4" t="s">
        <v>21</v>
      </c>
    </row>
    <row r="48" spans="1:10" x14ac:dyDescent="0.25">
      <c r="A48" s="6" t="s">
        <v>1</v>
      </c>
      <c r="B48" s="7"/>
      <c r="C48" s="7">
        <v>0</v>
      </c>
      <c r="D48" s="7">
        <v>9232.2900000000009</v>
      </c>
      <c r="E48" s="7">
        <v>63722.549999999996</v>
      </c>
      <c r="F48" s="7">
        <v>0</v>
      </c>
      <c r="G48" s="7"/>
      <c r="H48" s="7">
        <v>584.98</v>
      </c>
      <c r="I48" s="7"/>
      <c r="J48" s="11">
        <f>SUM(Taulukko4[[#This Row],[ Kansanlähetys ]:[ SLEY ]])</f>
        <v>73539.819999999992</v>
      </c>
    </row>
    <row r="49" spans="1:10" x14ac:dyDescent="0.25">
      <c r="A49" s="6" t="s">
        <v>2</v>
      </c>
      <c r="B49" s="7"/>
      <c r="C49" s="7">
        <v>0</v>
      </c>
      <c r="D49" s="7"/>
      <c r="E49" s="7">
        <v>39761.42</v>
      </c>
      <c r="F49" s="7">
        <v>0</v>
      </c>
      <c r="G49" s="7">
        <v>100</v>
      </c>
      <c r="H49" s="7">
        <v>0</v>
      </c>
      <c r="I49" s="7"/>
      <c r="J49" s="12">
        <f>SUM(Taulukko4[[#This Row],[ Kansanlähetys ]:[ SLEY ]])</f>
        <v>39861.42</v>
      </c>
    </row>
    <row r="50" spans="1:10" x14ac:dyDescent="0.25">
      <c r="A50" s="6" t="s">
        <v>3</v>
      </c>
      <c r="B50" s="7"/>
      <c r="C50" s="7">
        <v>160252.78999999998</v>
      </c>
      <c r="D50" s="7">
        <v>110.22</v>
      </c>
      <c r="E50" s="7">
        <v>688751.95</v>
      </c>
      <c r="F50" s="7">
        <v>0</v>
      </c>
      <c r="G50" s="7">
        <v>158814.57999999999</v>
      </c>
      <c r="H50" s="7"/>
      <c r="I50" s="7">
        <v>401649.28</v>
      </c>
      <c r="J50" s="12">
        <f>SUM(Taulukko4[[#This Row],[ Kansanlähetys ]:[ SLEY ]])</f>
        <v>1409578.8199999998</v>
      </c>
    </row>
    <row r="51" spans="1:10" x14ac:dyDescent="0.25">
      <c r="A51" s="6" t="s">
        <v>4</v>
      </c>
      <c r="B51" s="7">
        <v>0</v>
      </c>
      <c r="C51" s="7">
        <v>190753.72</v>
      </c>
      <c r="D51" s="7"/>
      <c r="E51" s="7">
        <v>198879.02000000002</v>
      </c>
      <c r="F51" s="7">
        <v>118651.42</v>
      </c>
      <c r="G51" s="7"/>
      <c r="H51" s="7"/>
      <c r="I51" s="7"/>
      <c r="J51" s="12">
        <f>SUM(Taulukko4[[#This Row],[ Kansanlähetys ]:[ SLEY ]])</f>
        <v>508284.15999999997</v>
      </c>
    </row>
    <row r="52" spans="1:10" x14ac:dyDescent="0.25">
      <c r="A52" s="6" t="s">
        <v>5</v>
      </c>
      <c r="B52" s="7"/>
      <c r="C52" s="7">
        <v>0</v>
      </c>
      <c r="D52" s="7"/>
      <c r="E52" s="7">
        <v>1100</v>
      </c>
      <c r="F52" s="7">
        <v>0</v>
      </c>
      <c r="G52" s="7">
        <v>1000</v>
      </c>
      <c r="H52" s="7">
        <v>43000</v>
      </c>
      <c r="I52" s="7"/>
      <c r="J52" s="12">
        <f>SUM(Taulukko4[[#This Row],[ Kansanlähetys ]:[ SLEY ]])</f>
        <v>45100</v>
      </c>
    </row>
    <row r="53" spans="1:10" x14ac:dyDescent="0.25">
      <c r="A53" s="6" t="s">
        <v>6</v>
      </c>
      <c r="B53" s="7"/>
      <c r="C53" s="7">
        <v>48245.490000000005</v>
      </c>
      <c r="D53" s="7">
        <v>1172.22</v>
      </c>
      <c r="E53" s="7">
        <v>161329.29999999999</v>
      </c>
      <c r="F53" s="7">
        <v>27344.37</v>
      </c>
      <c r="G53" s="7">
        <v>35176.19</v>
      </c>
      <c r="H53" s="7"/>
      <c r="I53" s="7"/>
      <c r="J53" s="12">
        <f>SUM(Taulukko4[[#This Row],[ Kansanlähetys ]:[ SLEY ]])</f>
        <v>273267.57</v>
      </c>
    </row>
    <row r="54" spans="1:10" x14ac:dyDescent="0.25">
      <c r="A54" s="6" t="s">
        <v>7</v>
      </c>
      <c r="B54" s="7"/>
      <c r="C54" s="7">
        <v>0</v>
      </c>
      <c r="D54" s="7"/>
      <c r="E54" s="7">
        <v>210658.17</v>
      </c>
      <c r="F54" s="7">
        <v>0</v>
      </c>
      <c r="G54" s="7"/>
      <c r="H54" s="7"/>
      <c r="I54" s="7"/>
      <c r="J54" s="12">
        <f>SUM(Taulukko4[[#This Row],[ Kansanlähetys ]:[ SLEY ]])</f>
        <v>210658.17</v>
      </c>
    </row>
    <row r="55" spans="1:10" x14ac:dyDescent="0.25">
      <c r="A55" s="6" t="s">
        <v>8</v>
      </c>
      <c r="B55" s="7"/>
      <c r="C55" s="7">
        <v>101500</v>
      </c>
      <c r="D55" s="7">
        <v>30000</v>
      </c>
      <c r="E55" s="7">
        <v>255375.65</v>
      </c>
      <c r="F55" s="7">
        <v>0</v>
      </c>
      <c r="G55" s="7"/>
      <c r="H55" s="7"/>
      <c r="I55" s="7"/>
      <c r="J55" s="12">
        <f>SUM(Taulukko4[[#This Row],[ Kansanlähetys ]:[ SLEY ]])</f>
        <v>386875.65</v>
      </c>
    </row>
    <row r="56" spans="1:10" ht="15.75" thickBot="1" x14ac:dyDescent="0.3">
      <c r="A56" s="6" t="s">
        <v>9</v>
      </c>
      <c r="B56" s="7"/>
      <c r="C56" s="7">
        <v>139979</v>
      </c>
      <c r="D56" s="7"/>
      <c r="E56" s="7">
        <v>785768.15</v>
      </c>
      <c r="F56" s="7">
        <v>247758.89</v>
      </c>
      <c r="G56" s="7"/>
      <c r="H56" s="7"/>
      <c r="I56" s="7"/>
      <c r="J56" s="12">
        <f>SUM(Taulukko4[[#This Row],[ Kansanlähetys ]:[ SLEY ]])</f>
        <v>1173506.04</v>
      </c>
    </row>
    <row r="57" spans="1:10" ht="15.75" thickTop="1" x14ac:dyDescent="0.25">
      <c r="A57" s="10" t="s">
        <v>10</v>
      </c>
      <c r="B57" s="10">
        <v>0</v>
      </c>
      <c r="C57" s="10">
        <v>640731.00000000012</v>
      </c>
      <c r="D57" s="10">
        <v>40514.730000000003</v>
      </c>
      <c r="E57" s="10">
        <v>2405346.21</v>
      </c>
      <c r="F57" s="10">
        <v>393754.68000000005</v>
      </c>
      <c r="G57" s="10">
        <v>195090.77</v>
      </c>
      <c r="H57" s="10">
        <v>43584.98</v>
      </c>
      <c r="I57" s="10">
        <v>401649.28</v>
      </c>
      <c r="J57" s="13">
        <f>SUM(Taulukko4[[#This Row],[ Kansanlähetys ]:[ SLEY ]])</f>
        <v>4120671.6500000004</v>
      </c>
    </row>
    <row r="61" spans="1:10" x14ac:dyDescent="0.25">
      <c r="A61" t="s">
        <v>11</v>
      </c>
      <c r="B61" s="4" t="s">
        <v>14</v>
      </c>
      <c r="C61" s="4" t="s">
        <v>13</v>
      </c>
      <c r="D61" s="4" t="s">
        <v>15</v>
      </c>
      <c r="E61" s="4" t="s">
        <v>36</v>
      </c>
      <c r="F61" s="4" t="s">
        <v>17</v>
      </c>
      <c r="G61" s="4" t="s">
        <v>18</v>
      </c>
      <c r="H61" s="4" t="s">
        <v>19</v>
      </c>
      <c r="I61" s="4" t="s">
        <v>20</v>
      </c>
      <c r="J61" s="4" t="s">
        <v>21</v>
      </c>
    </row>
    <row r="62" spans="1:10" x14ac:dyDescent="0.25">
      <c r="A62" t="s">
        <v>1</v>
      </c>
      <c r="B62" s="2">
        <f>SUM(B48,B34,B19,B4)</f>
        <v>30534.059999999998</v>
      </c>
      <c r="C62" s="2">
        <f t="shared" ref="C62:I62" si="0">SUM(C48,C34,C19,C4)</f>
        <v>796278.15053193714</v>
      </c>
      <c r="D62" s="2">
        <f t="shared" si="0"/>
        <v>66755.820000000007</v>
      </c>
      <c r="E62" s="2">
        <f t="shared" si="0"/>
        <v>1230667.8748390002</v>
      </c>
      <c r="F62" s="2">
        <f t="shared" si="0"/>
        <v>32574.15</v>
      </c>
      <c r="G62" s="2">
        <f t="shared" si="0"/>
        <v>27946.260000000002</v>
      </c>
      <c r="H62" s="2">
        <f t="shared" si="0"/>
        <v>365585.52999999997</v>
      </c>
      <c r="I62" s="2">
        <f t="shared" si="0"/>
        <v>436.4</v>
      </c>
      <c r="J62" s="2">
        <f>SUM(Taulukko5[[#This Row],[ Kansanlähetys  ]:[ SLEY  ]])</f>
        <v>2550778.245370937</v>
      </c>
    </row>
    <row r="63" spans="1:10" x14ac:dyDescent="0.25">
      <c r="A63" t="s">
        <v>2</v>
      </c>
      <c r="B63" s="2">
        <f t="shared" ref="B63:I70" si="1">SUM(B49,B35,B20,B5)</f>
        <v>493994.81</v>
      </c>
      <c r="C63" s="2">
        <f t="shared" si="1"/>
        <v>2124513.7491816767</v>
      </c>
      <c r="D63" s="2">
        <f t="shared" si="1"/>
        <v>466491.41000000003</v>
      </c>
      <c r="E63" s="2">
        <f t="shared" si="1"/>
        <v>1587295.3293670001</v>
      </c>
      <c r="F63" s="2">
        <f t="shared" si="1"/>
        <v>308179.63</v>
      </c>
      <c r="G63" s="2">
        <f t="shared" si="1"/>
        <v>427145.69999999995</v>
      </c>
      <c r="H63" s="2">
        <f t="shared" si="1"/>
        <v>18543.21</v>
      </c>
      <c r="I63" s="2">
        <f t="shared" si="1"/>
        <v>262214.19999999995</v>
      </c>
      <c r="J63" s="2">
        <f>SUM(Taulukko5[[#This Row],[ Kansanlähetys  ]:[ SLEY  ]])</f>
        <v>5688378.0385486772</v>
      </c>
    </row>
    <row r="64" spans="1:10" x14ac:dyDescent="0.25">
      <c r="A64" t="s">
        <v>3</v>
      </c>
      <c r="B64" s="2">
        <f t="shared" si="1"/>
        <v>287467.78000000003</v>
      </c>
      <c r="C64" s="2">
        <f t="shared" si="1"/>
        <v>3109052.2877667146</v>
      </c>
      <c r="D64" s="2">
        <f t="shared" si="1"/>
        <v>443494.14</v>
      </c>
      <c r="E64" s="2">
        <f t="shared" si="1"/>
        <v>3152441.6384049999</v>
      </c>
      <c r="F64" s="2">
        <f t="shared" si="1"/>
        <v>354346.70999999996</v>
      </c>
      <c r="G64" s="2">
        <f t="shared" si="1"/>
        <v>605553.28999999992</v>
      </c>
      <c r="H64" s="2">
        <f t="shared" si="1"/>
        <v>0</v>
      </c>
      <c r="I64" s="2">
        <f t="shared" si="1"/>
        <v>564336.75</v>
      </c>
      <c r="J64" s="2">
        <f>SUM(Taulukko5[[#This Row],[ Kansanlähetys  ]:[ SLEY  ]])</f>
        <v>8516692.5961717144</v>
      </c>
    </row>
    <row r="65" spans="1:10" x14ac:dyDescent="0.25">
      <c r="A65" t="s">
        <v>4</v>
      </c>
      <c r="B65" s="2">
        <f t="shared" si="1"/>
        <v>628955.57999999996</v>
      </c>
      <c r="C65" s="2">
        <f t="shared" si="1"/>
        <v>1196786.3925838261</v>
      </c>
      <c r="D65" s="2">
        <f t="shared" si="1"/>
        <v>230527.62</v>
      </c>
      <c r="E65" s="2">
        <f t="shared" si="1"/>
        <v>1414519.8862699999</v>
      </c>
      <c r="F65" s="2">
        <f t="shared" si="1"/>
        <v>271367.65999999997</v>
      </c>
      <c r="G65" s="2">
        <f t="shared" si="1"/>
        <v>278086.17</v>
      </c>
      <c r="H65" s="2">
        <f t="shared" si="1"/>
        <v>0</v>
      </c>
      <c r="I65" s="2">
        <f t="shared" si="1"/>
        <v>100851.55000000002</v>
      </c>
      <c r="J65" s="2">
        <f>SUM(Taulukko5[[#This Row],[ Kansanlähetys  ]:[ SLEY  ]])</f>
        <v>4121094.8588538263</v>
      </c>
    </row>
    <row r="66" spans="1:10" x14ac:dyDescent="0.25">
      <c r="A66" t="s">
        <v>5</v>
      </c>
      <c r="B66" s="2">
        <f t="shared" si="1"/>
        <v>502510.72</v>
      </c>
      <c r="C66" s="2">
        <f t="shared" si="1"/>
        <v>1023057.3725202881</v>
      </c>
      <c r="D66" s="2">
        <f t="shared" si="1"/>
        <v>370359.36</v>
      </c>
      <c r="E66" s="2">
        <f t="shared" si="1"/>
        <v>1248961.7555569999</v>
      </c>
      <c r="F66" s="2">
        <f t="shared" si="1"/>
        <v>170228.45</v>
      </c>
      <c r="G66" s="2">
        <f t="shared" si="1"/>
        <v>351167.06999999995</v>
      </c>
      <c r="H66" s="2">
        <f t="shared" si="1"/>
        <v>43000</v>
      </c>
      <c r="I66" s="2">
        <f t="shared" si="1"/>
        <v>362455.83999999997</v>
      </c>
      <c r="J66" s="2">
        <f>SUM(Taulukko5[[#This Row],[ Kansanlähetys  ]:[ SLEY  ]])</f>
        <v>4071740.5680772881</v>
      </c>
    </row>
    <row r="67" spans="1:10" x14ac:dyDescent="0.25">
      <c r="A67" t="s">
        <v>6</v>
      </c>
      <c r="B67" s="2">
        <f t="shared" si="1"/>
        <v>881579.36999999988</v>
      </c>
      <c r="C67" s="2">
        <f t="shared" si="1"/>
        <v>1332005.9834645218</v>
      </c>
      <c r="D67" s="2">
        <f t="shared" si="1"/>
        <v>511853.52</v>
      </c>
      <c r="E67" s="2">
        <f t="shared" si="1"/>
        <v>1489688.3584380001</v>
      </c>
      <c r="F67" s="2">
        <f t="shared" si="1"/>
        <v>277816.25</v>
      </c>
      <c r="G67" s="2">
        <f t="shared" si="1"/>
        <v>479929.82</v>
      </c>
      <c r="H67" s="2">
        <f t="shared" si="1"/>
        <v>0</v>
      </c>
      <c r="I67" s="2">
        <f t="shared" si="1"/>
        <v>278380.98</v>
      </c>
      <c r="J67" s="2">
        <f>SUM(Taulukko5[[#This Row],[ Kansanlähetys  ]:[ SLEY  ]])</f>
        <v>5251254.2819025218</v>
      </c>
    </row>
    <row r="68" spans="1:10" x14ac:dyDescent="0.25">
      <c r="A68" t="s">
        <v>7</v>
      </c>
      <c r="B68" s="2">
        <f t="shared" si="1"/>
        <v>364969.32</v>
      </c>
      <c r="C68" s="2">
        <f t="shared" si="1"/>
        <v>1240787.6563142207</v>
      </c>
      <c r="D68" s="2">
        <f t="shared" si="1"/>
        <v>256599.08000000002</v>
      </c>
      <c r="E68" s="2">
        <f t="shared" si="1"/>
        <v>1528159.7380540003</v>
      </c>
      <c r="F68" s="2">
        <f t="shared" si="1"/>
        <v>145955.29999999999</v>
      </c>
      <c r="G68" s="2">
        <f t="shared" si="1"/>
        <v>262461.75</v>
      </c>
      <c r="H68" s="2">
        <f t="shared" si="1"/>
        <v>0</v>
      </c>
      <c r="I68" s="2">
        <f t="shared" si="1"/>
        <v>343968.58</v>
      </c>
      <c r="J68" s="2">
        <f>SUM(Taulukko5[[#This Row],[ Kansanlähetys  ]:[ SLEY  ]])</f>
        <v>4142901.4243682213</v>
      </c>
    </row>
    <row r="69" spans="1:10" x14ac:dyDescent="0.25">
      <c r="A69" t="s">
        <v>8</v>
      </c>
      <c r="B69" s="2">
        <f t="shared" si="1"/>
        <v>591767.41999999993</v>
      </c>
      <c r="C69" s="2">
        <f t="shared" si="1"/>
        <v>1812580.4258509572</v>
      </c>
      <c r="D69" s="2">
        <f t="shared" si="1"/>
        <v>553500.51</v>
      </c>
      <c r="E69" s="2">
        <f t="shared" si="1"/>
        <v>2183560.4228630001</v>
      </c>
      <c r="F69" s="2">
        <f t="shared" si="1"/>
        <v>241768.93</v>
      </c>
      <c r="G69" s="2">
        <f t="shared" si="1"/>
        <v>460512.21</v>
      </c>
      <c r="H69" s="2">
        <f t="shared" si="1"/>
        <v>0</v>
      </c>
      <c r="I69" s="2">
        <f t="shared" si="1"/>
        <v>356177.9</v>
      </c>
      <c r="J69" s="2">
        <f>SUM(Taulukko5[[#This Row],[ Kansanlähetys  ]:[ SLEY  ]])</f>
        <v>6199867.8187139574</v>
      </c>
    </row>
    <row r="70" spans="1:10" ht="15.75" thickBot="1" x14ac:dyDescent="0.3">
      <c r="A70" t="s">
        <v>9</v>
      </c>
      <c r="B70" s="2">
        <f t="shared" si="1"/>
        <v>602304.43999999994</v>
      </c>
      <c r="C70" s="2">
        <f t="shared" si="1"/>
        <v>1490951.7256796269</v>
      </c>
      <c r="D70" s="2">
        <f t="shared" si="1"/>
        <v>348681.72000000003</v>
      </c>
      <c r="E70" s="2">
        <f t="shared" si="1"/>
        <v>2264565.5141340001</v>
      </c>
      <c r="F70" s="2">
        <f t="shared" si="1"/>
        <v>391278.41000000003</v>
      </c>
      <c r="G70" s="2">
        <f t="shared" si="1"/>
        <v>315763.34000000003</v>
      </c>
      <c r="H70" s="2">
        <f t="shared" si="1"/>
        <v>0</v>
      </c>
      <c r="I70" s="2">
        <f t="shared" si="1"/>
        <v>354629.83999999997</v>
      </c>
      <c r="J70" s="2">
        <f>SUM(Taulukko5[[#This Row],[ Kansanlähetys  ]:[ SLEY  ]])</f>
        <v>5768174.9898136267</v>
      </c>
    </row>
    <row r="71" spans="1:10" ht="15.75" thickBot="1" x14ac:dyDescent="0.3">
      <c r="A71" t="s">
        <v>22</v>
      </c>
      <c r="B71" s="2">
        <f>SUM(B13,B28)</f>
        <v>107269.78</v>
      </c>
      <c r="C71" s="2">
        <f t="shared" ref="C71:I71" si="2">SUM(C13,C28)</f>
        <v>3097717.2609564066</v>
      </c>
      <c r="D71" s="2">
        <f t="shared" si="2"/>
        <v>38397.68</v>
      </c>
      <c r="E71" s="2">
        <f t="shared" si="2"/>
        <v>40576.39</v>
      </c>
      <c r="F71" s="2">
        <f t="shared" si="2"/>
        <v>35693.67</v>
      </c>
      <c r="G71" s="2">
        <f t="shared" si="2"/>
        <v>170086.69</v>
      </c>
      <c r="H71" s="2">
        <f t="shared" si="2"/>
        <v>15960.599999999999</v>
      </c>
      <c r="I71" s="2">
        <f t="shared" si="2"/>
        <v>97718.15</v>
      </c>
      <c r="J71" s="2">
        <f>SUM(Taulukko5[[#This Row],[ Kansanlähetys  ]:[ SLEY  ]])</f>
        <v>3603420.2209564066</v>
      </c>
    </row>
    <row r="72" spans="1:10" ht="15.75" thickTop="1" x14ac:dyDescent="0.25">
      <c r="A72" s="10" t="s">
        <v>35</v>
      </c>
      <c r="B72" s="10">
        <f>SUM(B62:B71)</f>
        <v>4491353.28</v>
      </c>
      <c r="C72" s="10">
        <f t="shared" ref="C72:J72" si="3">SUM(C62:C71)</f>
        <v>17223731.004850179</v>
      </c>
      <c r="D72" s="10">
        <f t="shared" si="3"/>
        <v>3286660.8600000003</v>
      </c>
      <c r="E72" s="10">
        <f t="shared" si="3"/>
        <v>16140436.907927003</v>
      </c>
      <c r="F72" s="10">
        <f t="shared" si="3"/>
        <v>2229209.1599999997</v>
      </c>
      <c r="G72" s="10">
        <f t="shared" si="3"/>
        <v>3378652.2999999993</v>
      </c>
      <c r="H72" s="10">
        <f t="shared" si="3"/>
        <v>443089.33999999997</v>
      </c>
      <c r="I72" s="10">
        <f t="shared" si="3"/>
        <v>2721170.19</v>
      </c>
      <c r="J72" s="10">
        <f t="shared" si="3"/>
        <v>49914303.042777181</v>
      </c>
    </row>
  </sheetData>
  <mergeCells count="4">
    <mergeCell ref="A2:J2"/>
    <mergeCell ref="A17:J17"/>
    <mergeCell ref="A32:J32"/>
    <mergeCell ref="A46:J46"/>
  </mergeCells>
  <pageMargins left="0.7" right="0.7" top="0.75" bottom="0.75" header="0.3" footer="0.3"/>
  <pageSetup paperSize="9"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Häkkinen Vesa</dc:creator>
  <cp:lastModifiedBy>Häkkinen Vesa</cp:lastModifiedBy>
  <dcterms:created xsi:type="dcterms:W3CDTF">2021-06-02T10:36:22Z</dcterms:created>
  <dcterms:modified xsi:type="dcterms:W3CDTF">2021-06-02T13:27:30Z</dcterms:modified>
</cp:coreProperties>
</file>