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ämäTyökirja" defaultThemeVersion="166925"/>
  <mc:AlternateContent xmlns:mc="http://schemas.openxmlformats.org/markup-compatibility/2006">
    <mc:Choice Requires="x15">
      <x15ac:absPath xmlns:x15ac="http://schemas.microsoft.com/office/spreadsheetml/2010/11/ac" url="C:\Users\zb048178\OneDrive for Business\Tilastot\2018\"/>
    </mc:Choice>
  </mc:AlternateContent>
  <xr:revisionPtr revIDLastSave="53" documentId="8_{94568EDB-D519-4927-AD53-FD1E2B543C80}" xr6:coauthVersionLast="45" xr6:coauthVersionMax="45" xr10:uidLastSave="{A3DB310E-BF2C-4A82-B567-7F2317A38AA3}"/>
  <bookViews>
    <workbookView xWindow="-120" yWindow="-120" windowWidth="29040" windowHeight="15840" xr2:uid="{30E81C2A-10E8-4D60-B6BC-E65394C3B268}"/>
  </bookViews>
  <sheets>
    <sheet name="Haku" sheetId="9" r:id="rId1"/>
    <sheet name="Tiedot" sheetId="6" r:id="rId2"/>
    <sheet name="Taul11" sheetId="11" state="hidden" r:id="rId3"/>
    <sheet name="Tiedot2016" sheetId="3" state="hidden" r:id="rId4"/>
    <sheet name="Jäsenet2017" sheetId="1" state="hidden" r:id="rId5"/>
    <sheet name="Jäsenet 2008-2016" sheetId="4" state="hidden" r:id="rId6"/>
    <sheet name="Jäsenet2018" sheetId="5" state="hidden" r:id="rId7"/>
  </sheets>
  <definedNames>
    <definedName name="Seurakun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9" l="1"/>
  <c r="M8" i="9" l="1"/>
  <c r="K12" i="9"/>
  <c r="K11" i="9"/>
  <c r="K10" i="9"/>
  <c r="K9" i="9"/>
  <c r="K8" i="9"/>
  <c r="K7" i="9"/>
  <c r="K6" i="9"/>
  <c r="K5" i="9"/>
  <c r="A3" i="9" l="1"/>
  <c r="L6" i="9" s="1"/>
  <c r="H12" i="9"/>
  <c r="B5" i="9"/>
  <c r="L10" i="9" l="1"/>
  <c r="L7" i="9"/>
  <c r="L11" i="9"/>
  <c r="L12" i="9"/>
  <c r="N8" i="9"/>
  <c r="L8" i="9"/>
  <c r="L9" i="9"/>
  <c r="L5" i="9"/>
  <c r="H11" i="9"/>
  <c r="H10" i="9"/>
  <c r="H9" i="9"/>
  <c r="H8" i="9"/>
  <c r="H7" i="9"/>
  <c r="H6" i="9"/>
  <c r="H5" i="9"/>
  <c r="F12" i="9"/>
  <c r="F11" i="9"/>
  <c r="F10" i="9"/>
  <c r="F9" i="9"/>
  <c r="F8" i="9"/>
  <c r="F7" i="9"/>
  <c r="F6" i="9"/>
  <c r="F5" i="9"/>
  <c r="C11" i="9"/>
  <c r="C10" i="9"/>
  <c r="C9" i="9"/>
  <c r="C8" i="9"/>
  <c r="C7" i="9"/>
  <c r="C6" i="9"/>
  <c r="C5" i="9"/>
  <c r="C12" i="9"/>
  <c r="B12" i="9"/>
  <c r="B11" i="9"/>
  <c r="B10" i="9"/>
  <c r="B9" i="9"/>
  <c r="B8" i="9"/>
  <c r="B7" i="9"/>
  <c r="B6" i="9"/>
  <c r="M5" i="9"/>
  <c r="N5" i="9" s="1"/>
  <c r="M12" i="9"/>
  <c r="N12" i="9" s="1"/>
  <c r="M11" i="9"/>
  <c r="N11" i="9" s="1"/>
  <c r="M10" i="9"/>
  <c r="N10" i="9" s="1"/>
  <c r="M9" i="9"/>
  <c r="N9" i="9" s="1"/>
  <c r="M7" i="9"/>
  <c r="N7" i="9" s="1"/>
  <c r="M6" i="9"/>
  <c r="N6" i="9" s="1"/>
  <c r="M13" i="9" l="1"/>
  <c r="I12" i="9"/>
  <c r="D12" i="9"/>
  <c r="I11" i="9"/>
  <c r="D11" i="9"/>
  <c r="I10" i="9"/>
  <c r="D10" i="9"/>
  <c r="I9" i="9"/>
  <c r="D9" i="9"/>
  <c r="I8" i="9"/>
  <c r="D8" i="9"/>
  <c r="I7" i="9"/>
  <c r="D7" i="9"/>
  <c r="I6" i="9"/>
  <c r="D6" i="9"/>
  <c r="K13" i="9"/>
  <c r="I5" i="9"/>
  <c r="F13" i="9"/>
  <c r="D5" i="9"/>
  <c r="J9" i="9" l="1"/>
  <c r="G6" i="9"/>
  <c r="J11" i="9"/>
  <c r="J12" i="9"/>
  <c r="B13" i="9"/>
  <c r="H13" i="9"/>
  <c r="G7" i="9"/>
  <c r="C13" i="9"/>
  <c r="I13" i="9"/>
  <c r="J13" i="9" s="1"/>
  <c r="J7" i="9"/>
  <c r="J8" i="9"/>
  <c r="G10" i="9"/>
  <c r="G11" i="9"/>
  <c r="G12" i="9"/>
  <c r="G8" i="9"/>
  <c r="G5" i="9"/>
  <c r="G9" i="9"/>
  <c r="J6" i="9"/>
  <c r="J10" i="9"/>
  <c r="D13" i="9"/>
  <c r="E10" i="9" s="1"/>
  <c r="J5" i="9"/>
  <c r="L13" i="9" l="1"/>
  <c r="E8" i="9"/>
  <c r="E9" i="9"/>
  <c r="E7" i="9"/>
  <c r="E12" i="9"/>
  <c r="G13" i="9"/>
  <c r="N13" i="9"/>
  <c r="E6" i="9"/>
  <c r="E11" i="9"/>
  <c r="E5" i="9"/>
  <c r="E13" i="9" l="1"/>
</calcChain>
</file>

<file path=xl/sharedStrings.xml><?xml version="1.0" encoding="utf-8"?>
<sst xmlns="http://schemas.openxmlformats.org/spreadsheetml/2006/main" count="14439" uniqueCount="2723">
  <si>
    <t>prv</t>
  </si>
  <si>
    <t>seurakunta</t>
  </si>
  <si>
    <t>jäsenet</t>
  </si>
  <si>
    <t>000002</t>
  </si>
  <si>
    <t>Askola</t>
  </si>
  <si>
    <t>000004</t>
  </si>
  <si>
    <t>Espoon Tuomiokirkko</t>
  </si>
  <si>
    <t>000005</t>
  </si>
  <si>
    <t>Leppävaara</t>
  </si>
  <si>
    <t>000006</t>
  </si>
  <si>
    <t>Tapiola</t>
  </si>
  <si>
    <t>000007</t>
  </si>
  <si>
    <t>Hangon suom</t>
  </si>
  <si>
    <t>000008</t>
  </si>
  <si>
    <t>Tikkurila</t>
  </si>
  <si>
    <t>000010</t>
  </si>
  <si>
    <t>Hyvinkää</t>
  </si>
  <si>
    <t>000011</t>
  </si>
  <si>
    <t>Järvenpää</t>
  </si>
  <si>
    <t>000013</t>
  </si>
  <si>
    <t>Kerava</t>
  </si>
  <si>
    <t>000014</t>
  </si>
  <si>
    <t>Kirkkonummen suom</t>
  </si>
  <si>
    <t>000015</t>
  </si>
  <si>
    <t>Lapinjärven suom</t>
  </si>
  <si>
    <t>000016</t>
  </si>
  <si>
    <t>Lohja</t>
  </si>
  <si>
    <t>000017</t>
  </si>
  <si>
    <t>Loviisan suom</t>
  </si>
  <si>
    <t>000018</t>
  </si>
  <si>
    <t>Myrskylä-Mörskom</t>
  </si>
  <si>
    <t>000019</t>
  </si>
  <si>
    <t>Mäntsälä</t>
  </si>
  <si>
    <t>000021</t>
  </si>
  <si>
    <t>Nurmijärvi</t>
  </si>
  <si>
    <t>000022</t>
  </si>
  <si>
    <t>Orimattila</t>
  </si>
  <si>
    <t>000024</t>
  </si>
  <si>
    <t>Pornainen</t>
  </si>
  <si>
    <t>000025</t>
  </si>
  <si>
    <t>Porvoon suom</t>
  </si>
  <si>
    <t>000026</t>
  </si>
  <si>
    <t>Pukkila</t>
  </si>
  <si>
    <t>000028</t>
  </si>
  <si>
    <t>Karkkila</t>
  </si>
  <si>
    <t>000030</t>
  </si>
  <si>
    <t>Tuusula</t>
  </si>
  <si>
    <t>000031</t>
  </si>
  <si>
    <t>Vihti</t>
  </si>
  <si>
    <t>000035</t>
  </si>
  <si>
    <t>Aura</t>
  </si>
  <si>
    <t>000036</t>
  </si>
  <si>
    <t>Eura</t>
  </si>
  <si>
    <t>000037</t>
  </si>
  <si>
    <t>Eurajoki</t>
  </si>
  <si>
    <t>000039</t>
  </si>
  <si>
    <t>Harjavalta</t>
  </si>
  <si>
    <t>000042</t>
  </si>
  <si>
    <t>Huittinen</t>
  </si>
  <si>
    <t>000044</t>
  </si>
  <si>
    <t>Kankaanpää</t>
  </si>
  <si>
    <t>000056</t>
  </si>
  <si>
    <t>Kokemäki</t>
  </si>
  <si>
    <t>000057</t>
  </si>
  <si>
    <t>Koski Tl</t>
  </si>
  <si>
    <t>000059</t>
  </si>
  <si>
    <t>Kustavi</t>
  </si>
  <si>
    <t>000062</t>
  </si>
  <si>
    <t>Laitila</t>
  </si>
  <si>
    <t>000064</t>
  </si>
  <si>
    <t>Lavia</t>
  </si>
  <si>
    <t>000066</t>
  </si>
  <si>
    <t>Lieto</t>
  </si>
  <si>
    <t>000071</t>
  </si>
  <si>
    <t>Marttila</t>
  </si>
  <si>
    <t>000072</t>
  </si>
  <si>
    <t>Masku</t>
  </si>
  <si>
    <t>000074</t>
  </si>
  <si>
    <t>Merikarvia</t>
  </si>
  <si>
    <t>000075</t>
  </si>
  <si>
    <t>Merimasku</t>
  </si>
  <si>
    <t>000080</t>
  </si>
  <si>
    <t>Mynämäki</t>
  </si>
  <si>
    <t>000081</t>
  </si>
  <si>
    <t>Naantali</t>
  </si>
  <si>
    <t>000082</t>
  </si>
  <si>
    <t>Nakkila</t>
  </si>
  <si>
    <t>000083</t>
  </si>
  <si>
    <t>Noormarkku</t>
  </si>
  <si>
    <t>000084</t>
  </si>
  <si>
    <t>Nousiainen</t>
  </si>
  <si>
    <t>000086</t>
  </si>
  <si>
    <t>Paattinen</t>
  </si>
  <si>
    <t>000087</t>
  </si>
  <si>
    <t>Paimio</t>
  </si>
  <si>
    <t>000091</t>
  </si>
  <si>
    <t>Piikkiö</t>
  </si>
  <si>
    <t>000092</t>
  </si>
  <si>
    <t>Pomarkku</t>
  </si>
  <si>
    <t>000093</t>
  </si>
  <si>
    <t>Keski-Pori</t>
  </si>
  <si>
    <t>000094</t>
  </si>
  <si>
    <t>Länsi-Pori</t>
  </si>
  <si>
    <t>000096</t>
  </si>
  <si>
    <t>Teljä</t>
  </si>
  <si>
    <t>000097</t>
  </si>
  <si>
    <t>Punkalaidun</t>
  </si>
  <si>
    <t>000099</t>
  </si>
  <si>
    <t>Pyhäranta</t>
  </si>
  <si>
    <t>000100</t>
  </si>
  <si>
    <t>Pöytyä</t>
  </si>
  <si>
    <t>000101</t>
  </si>
  <si>
    <t>Raisio</t>
  </si>
  <si>
    <t>000102</t>
  </si>
  <si>
    <t>Rauma</t>
  </si>
  <si>
    <t>000104</t>
  </si>
  <si>
    <t>Rusko</t>
  </si>
  <si>
    <t>000105</t>
  </si>
  <si>
    <t>Rymättylä</t>
  </si>
  <si>
    <t>000107</t>
  </si>
  <si>
    <t>Sauvo-Karuna</t>
  </si>
  <si>
    <t>000108</t>
  </si>
  <si>
    <t>Siikainen</t>
  </si>
  <si>
    <t>000114</t>
  </si>
  <si>
    <t>Taivassalo</t>
  </si>
  <si>
    <t>000116</t>
  </si>
  <si>
    <t>Turun Tuomiokirkko</t>
  </si>
  <si>
    <t>000117</t>
  </si>
  <si>
    <t>Turun Martti</t>
  </si>
  <si>
    <t>000118</t>
  </si>
  <si>
    <t>Turun Mikael</t>
  </si>
  <si>
    <t>000119</t>
  </si>
  <si>
    <t>Turun Henrik</t>
  </si>
  <si>
    <t>000120</t>
  </si>
  <si>
    <t>Turun Katariina</t>
  </si>
  <si>
    <t>000121</t>
  </si>
  <si>
    <t>Maaria</t>
  </si>
  <si>
    <t>000123</t>
  </si>
  <si>
    <t>Ulvila</t>
  </si>
  <si>
    <t>000124</t>
  </si>
  <si>
    <t>Uusikaupunki</t>
  </si>
  <si>
    <t>000127</t>
  </si>
  <si>
    <t>Vehmaa</t>
  </si>
  <si>
    <t>000131</t>
  </si>
  <si>
    <t>Akaa</t>
  </si>
  <si>
    <t>000132</t>
  </si>
  <si>
    <t>Asikkala</t>
  </si>
  <si>
    <t>000134</t>
  </si>
  <si>
    <t>Forssa</t>
  </si>
  <si>
    <t>000135</t>
  </si>
  <si>
    <t>Hattula</t>
  </si>
  <si>
    <t>000136</t>
  </si>
  <si>
    <t>Hauho</t>
  </si>
  <si>
    <t>000137</t>
  </si>
  <si>
    <t>Hausjärvi</t>
  </si>
  <si>
    <t>000138</t>
  </si>
  <si>
    <t>Hollola</t>
  </si>
  <si>
    <t>000139</t>
  </si>
  <si>
    <t>Humppila</t>
  </si>
  <si>
    <t>000140</t>
  </si>
  <si>
    <t>Hämeenkyrö</t>
  </si>
  <si>
    <t>000142</t>
  </si>
  <si>
    <t>Ikaalinen</t>
  </si>
  <si>
    <t>000143</t>
  </si>
  <si>
    <t>Janakkala</t>
  </si>
  <si>
    <t>000144</t>
  </si>
  <si>
    <t>Jokioinen</t>
  </si>
  <si>
    <t>000146</t>
  </si>
  <si>
    <t>Jämijärvi</t>
  </si>
  <si>
    <t>000147</t>
  </si>
  <si>
    <t>Jämsä</t>
  </si>
  <si>
    <t>000149</t>
  </si>
  <si>
    <t>Kalvola</t>
  </si>
  <si>
    <t>000150</t>
  </si>
  <si>
    <t>Kangasala</t>
  </si>
  <si>
    <t>000160</t>
  </si>
  <si>
    <t>Keski-Lahti</t>
  </si>
  <si>
    <t>000161</t>
  </si>
  <si>
    <t>Laune</t>
  </si>
  <si>
    <t>000162</t>
  </si>
  <si>
    <t>Joutjärvi</t>
  </si>
  <si>
    <t>000163</t>
  </si>
  <si>
    <t>Salpausselkä</t>
  </si>
  <si>
    <t>000164</t>
  </si>
  <si>
    <t>Lammi</t>
  </si>
  <si>
    <t>000165</t>
  </si>
  <si>
    <t>Lempäälä</t>
  </si>
  <si>
    <t>000166</t>
  </si>
  <si>
    <t>Loppi</t>
  </si>
  <si>
    <t>000169</t>
  </si>
  <si>
    <t>Nastola</t>
  </si>
  <si>
    <t>000170</t>
  </si>
  <si>
    <t>Nokia</t>
  </si>
  <si>
    <t>000171</t>
  </si>
  <si>
    <t>Orivesi</t>
  </si>
  <si>
    <t>000173</t>
  </si>
  <si>
    <t>Pirkkala</t>
  </si>
  <si>
    <t>000174</t>
  </si>
  <si>
    <t>Pälkäne</t>
  </si>
  <si>
    <t>000176</t>
  </si>
  <si>
    <t>Riihimäki</t>
  </si>
  <si>
    <t>000177</t>
  </si>
  <si>
    <t>Ruovesi</t>
  </si>
  <si>
    <t>000180</t>
  </si>
  <si>
    <t>Somero</t>
  </si>
  <si>
    <t>000181</t>
  </si>
  <si>
    <t>Sääksmäki</t>
  </si>
  <si>
    <t>000182</t>
  </si>
  <si>
    <t>Tammela</t>
  </si>
  <si>
    <t>000189</t>
  </si>
  <si>
    <t>Tampereen Harju</t>
  </si>
  <si>
    <t>000192</t>
  </si>
  <si>
    <t>Tuulos</t>
  </si>
  <si>
    <t>000194</t>
  </si>
  <si>
    <t>Urjala</t>
  </si>
  <si>
    <t>000197</t>
  </si>
  <si>
    <t>Vesilahti</t>
  </si>
  <si>
    <t>000200</t>
  </si>
  <si>
    <t>Ylöjärvi</t>
  </si>
  <si>
    <t>000201</t>
  </si>
  <si>
    <t>Ypäjä</t>
  </si>
  <si>
    <t>000203</t>
  </si>
  <si>
    <t>Alavieska</t>
  </si>
  <si>
    <t>000204</t>
  </si>
  <si>
    <t>Enontekiö</t>
  </si>
  <si>
    <t>000205</t>
  </si>
  <si>
    <t>Haapajärvi</t>
  </si>
  <si>
    <t>000206</t>
  </si>
  <si>
    <t>Haapavesi</t>
  </si>
  <si>
    <t>000207</t>
  </si>
  <si>
    <t>Hailuoto</t>
  </si>
  <si>
    <t>000208</t>
  </si>
  <si>
    <t>Halsua</t>
  </si>
  <si>
    <t>000209</t>
  </si>
  <si>
    <t>Haukipudas</t>
  </si>
  <si>
    <t>000211</t>
  </si>
  <si>
    <t>Ii</t>
  </si>
  <si>
    <t>000212</t>
  </si>
  <si>
    <t>Inari</t>
  </si>
  <si>
    <t>000213</t>
  </si>
  <si>
    <t>Kalajoki</t>
  </si>
  <si>
    <t>000214</t>
  </si>
  <si>
    <t>Kannus</t>
  </si>
  <si>
    <t>000217</t>
  </si>
  <si>
    <t>Kemi</t>
  </si>
  <si>
    <t>000218</t>
  </si>
  <si>
    <t>Keminmaa</t>
  </si>
  <si>
    <t>000219</t>
  </si>
  <si>
    <t>Kemijärvi</t>
  </si>
  <si>
    <t>000220</t>
  </si>
  <si>
    <t>Kempele</t>
  </si>
  <si>
    <t>000222</t>
  </si>
  <si>
    <t>Kiiminki</t>
  </si>
  <si>
    <t>000223</t>
  </si>
  <si>
    <t>Kittilä</t>
  </si>
  <si>
    <t>000224</t>
  </si>
  <si>
    <t>Kokkolan suom</t>
  </si>
  <si>
    <t>000225</t>
  </si>
  <si>
    <t>Kolari</t>
  </si>
  <si>
    <t>000227</t>
  </si>
  <si>
    <t>Kuusamo</t>
  </si>
  <si>
    <t>000228</t>
  </si>
  <si>
    <t>Kälviä</t>
  </si>
  <si>
    <t>000229</t>
  </si>
  <si>
    <t>Kärsämäki</t>
  </si>
  <si>
    <t>000231</t>
  </si>
  <si>
    <t>Liminka</t>
  </si>
  <si>
    <t>000232</t>
  </si>
  <si>
    <t>Lohtaja</t>
  </si>
  <si>
    <t>000233</t>
  </si>
  <si>
    <t>Lumijoki</t>
  </si>
  <si>
    <t>000235</t>
  </si>
  <si>
    <t>Muhos</t>
  </si>
  <si>
    <t>000236</t>
  </si>
  <si>
    <t>Muonio</t>
  </si>
  <si>
    <t>000237</t>
  </si>
  <si>
    <t>Nivala</t>
  </si>
  <si>
    <t>000238</t>
  </si>
  <si>
    <t>Oulainen</t>
  </si>
  <si>
    <t>000239</t>
  </si>
  <si>
    <t>Heinola</t>
  </si>
  <si>
    <t>000242</t>
  </si>
  <si>
    <t>Oulunsalo</t>
  </si>
  <si>
    <t>000245</t>
  </si>
  <si>
    <t>Pelkosenniemi</t>
  </si>
  <si>
    <t>000246</t>
  </si>
  <si>
    <t>Perho</t>
  </si>
  <si>
    <t>000248</t>
  </si>
  <si>
    <t>Posio</t>
  </si>
  <si>
    <t>000249</t>
  </si>
  <si>
    <t>Pudasjärvi</t>
  </si>
  <si>
    <t>000251</t>
  </si>
  <si>
    <t>Pyhäjoki</t>
  </si>
  <si>
    <t>000253</t>
  </si>
  <si>
    <t>Raahe</t>
  </si>
  <si>
    <t>000255</t>
  </si>
  <si>
    <t>Ranua</t>
  </si>
  <si>
    <t>000257</t>
  </si>
  <si>
    <t>Reisjärvi</t>
  </si>
  <si>
    <t>000259</t>
  </si>
  <si>
    <t>Rovaniemi</t>
  </si>
  <si>
    <t>000260</t>
  </si>
  <si>
    <t>Salla</t>
  </si>
  <si>
    <t>000262</t>
  </si>
  <si>
    <t>Sievi</t>
  </si>
  <si>
    <t>000264</t>
  </si>
  <si>
    <t>Simo</t>
  </si>
  <si>
    <t>000265</t>
  </si>
  <si>
    <t>Sodankylä</t>
  </si>
  <si>
    <t>000266</t>
  </si>
  <si>
    <t>Taivalkoski</t>
  </si>
  <si>
    <t>000268</t>
  </si>
  <si>
    <t>Tervola</t>
  </si>
  <si>
    <t>000269</t>
  </si>
  <si>
    <t>Toholampi</t>
  </si>
  <si>
    <t>000270</t>
  </si>
  <si>
    <t>Tornio</t>
  </si>
  <si>
    <t>000271</t>
  </si>
  <si>
    <t>Pello</t>
  </si>
  <si>
    <t>000272</t>
  </si>
  <si>
    <t>Tyrnävä</t>
  </si>
  <si>
    <t>000274</t>
  </si>
  <si>
    <t>Utajärvi</t>
  </si>
  <si>
    <t>000275</t>
  </si>
  <si>
    <t>Utsjoki</t>
  </si>
  <si>
    <t>000276</t>
  </si>
  <si>
    <t>Veteli</t>
  </si>
  <si>
    <t>000280</t>
  </si>
  <si>
    <t>Ylitornio</t>
  </si>
  <si>
    <t>000281</t>
  </si>
  <si>
    <t>Ylivieska</t>
  </si>
  <si>
    <t>000282</t>
  </si>
  <si>
    <t>Anjalankoski</t>
  </si>
  <si>
    <t>000284</t>
  </si>
  <si>
    <t>Elimäki</t>
  </si>
  <si>
    <t>000288</t>
  </si>
  <si>
    <t>Hartola</t>
  </si>
  <si>
    <t>000292</t>
  </si>
  <si>
    <t>Hirvensalmi</t>
  </si>
  <si>
    <t>000293</t>
  </si>
  <si>
    <t>Iitti</t>
  </si>
  <si>
    <t>000294</t>
  </si>
  <si>
    <t>Imatra</t>
  </si>
  <si>
    <t>000297</t>
  </si>
  <si>
    <t>Joutsa</t>
  </si>
  <si>
    <t>000298</t>
  </si>
  <si>
    <t>Joutseno</t>
  </si>
  <si>
    <t>000299</t>
  </si>
  <si>
    <t>Juva</t>
  </si>
  <si>
    <t>000300</t>
  </si>
  <si>
    <t>Kangasniemi</t>
  </si>
  <si>
    <t>000303</t>
  </si>
  <si>
    <t>Kitee</t>
  </si>
  <si>
    <t>000305</t>
  </si>
  <si>
    <t>Kouvola</t>
  </si>
  <si>
    <t>000306</t>
  </si>
  <si>
    <t>Kuusankoski</t>
  </si>
  <si>
    <t>000309</t>
  </si>
  <si>
    <t>Lappee</t>
  </si>
  <si>
    <t>000310</t>
  </si>
  <si>
    <t>Lappeenranta</t>
  </si>
  <si>
    <t>000311</t>
  </si>
  <si>
    <t>Lauritsala</t>
  </si>
  <si>
    <t>000313</t>
  </si>
  <si>
    <t>Lemi</t>
  </si>
  <si>
    <t>000315</t>
  </si>
  <si>
    <t>Luumäki</t>
  </si>
  <si>
    <t>000320</t>
  </si>
  <si>
    <t>Mäntyharju</t>
  </si>
  <si>
    <t>000322</t>
  </si>
  <si>
    <t>Parikkala</t>
  </si>
  <si>
    <t>000325</t>
  </si>
  <si>
    <t>Puumala</t>
  </si>
  <si>
    <t>000326</t>
  </si>
  <si>
    <t>Pyhtää-Pyttis</t>
  </si>
  <si>
    <t>000328</t>
  </si>
  <si>
    <t>Rautjärvi</t>
  </si>
  <si>
    <t>000330</t>
  </si>
  <si>
    <t>Ruokolahti</t>
  </si>
  <si>
    <t>000331</t>
  </si>
  <si>
    <t>Ruotsinpyhtää-Strömfors</t>
  </si>
  <si>
    <t>000333</t>
  </si>
  <si>
    <t>Savitaipale</t>
  </si>
  <si>
    <t>000338</t>
  </si>
  <si>
    <t>Sulkava</t>
  </si>
  <si>
    <t>000340</t>
  </si>
  <si>
    <t>Sysmä</t>
  </si>
  <si>
    <t>000342</t>
  </si>
  <si>
    <t>Taipalsaari</t>
  </si>
  <si>
    <t>000343</t>
  </si>
  <si>
    <t>Tohmajärvi</t>
  </si>
  <si>
    <t>000345</t>
  </si>
  <si>
    <t>Valkeala</t>
  </si>
  <si>
    <t>000350</t>
  </si>
  <si>
    <t>Eno</t>
  </si>
  <si>
    <t>000351</t>
  </si>
  <si>
    <t>Hankasalmi</t>
  </si>
  <si>
    <t>000352</t>
  </si>
  <si>
    <t>Heinävesi</t>
  </si>
  <si>
    <t>000353</t>
  </si>
  <si>
    <t>Hyrynsalmi</t>
  </si>
  <si>
    <t>000354</t>
  </si>
  <si>
    <t>Iisalmi</t>
  </si>
  <si>
    <t>000356</t>
  </si>
  <si>
    <t>Ilomantsi</t>
  </si>
  <si>
    <t>000357</t>
  </si>
  <si>
    <t>Joensuu</t>
  </si>
  <si>
    <t>000358</t>
  </si>
  <si>
    <t>Joroinen</t>
  </si>
  <si>
    <t>000360</t>
  </si>
  <si>
    <t>Juuka</t>
  </si>
  <si>
    <t>000363</t>
  </si>
  <si>
    <t>Kajaani</t>
  </si>
  <si>
    <t>000366</t>
  </si>
  <si>
    <t>Keitele</t>
  </si>
  <si>
    <t>000368</t>
  </si>
  <si>
    <t>Kiuruvesi</t>
  </si>
  <si>
    <t>000369</t>
  </si>
  <si>
    <t>Konnevesi</t>
  </si>
  <si>
    <t>000370</t>
  </si>
  <si>
    <t>Kontiolahti</t>
  </si>
  <si>
    <t>000371</t>
  </si>
  <si>
    <t>Kuhmo</t>
  </si>
  <si>
    <t>000372</t>
  </si>
  <si>
    <t>Kuopion Tuomiokirkko</t>
  </si>
  <si>
    <t>000373</t>
  </si>
  <si>
    <t>Kuopion Männistö</t>
  </si>
  <si>
    <t>000374</t>
  </si>
  <si>
    <t>Kuopion Kallavesi</t>
  </si>
  <si>
    <t>000375</t>
  </si>
  <si>
    <t>Outokumpu</t>
  </si>
  <si>
    <t>000376</t>
  </si>
  <si>
    <t>Lapinlahti</t>
  </si>
  <si>
    <t>000377</t>
  </si>
  <si>
    <t>Leppävirta</t>
  </si>
  <si>
    <t>000378</t>
  </si>
  <si>
    <t>Liperi</t>
  </si>
  <si>
    <t>000382</t>
  </si>
  <si>
    <t>Nurmes</t>
  </si>
  <si>
    <t>000383</t>
  </si>
  <si>
    <t>Paltamo</t>
  </si>
  <si>
    <t>000386</t>
  </si>
  <si>
    <t>Pielavesi</t>
  </si>
  <si>
    <t>000387</t>
  </si>
  <si>
    <t>Pielisensuu</t>
  </si>
  <si>
    <t>000388</t>
  </si>
  <si>
    <t>Lieksa</t>
  </si>
  <si>
    <t>000389</t>
  </si>
  <si>
    <t>Polvijärvi</t>
  </si>
  <si>
    <t>000390</t>
  </si>
  <si>
    <t>Puolanka</t>
  </si>
  <si>
    <t>000391</t>
  </si>
  <si>
    <t>Pyhäjärvi</t>
  </si>
  <si>
    <t>000392</t>
  </si>
  <si>
    <t>Pyhäselkä</t>
  </si>
  <si>
    <t>000393</t>
  </si>
  <si>
    <t>Rautalampi</t>
  </si>
  <si>
    <t>000394</t>
  </si>
  <si>
    <t>Rautavaara</t>
  </si>
  <si>
    <t>000396</t>
  </si>
  <si>
    <t>Ristijärvi</t>
  </si>
  <si>
    <t>000398</t>
  </si>
  <si>
    <t>Siilinjärvi</t>
  </si>
  <si>
    <t>000399</t>
  </si>
  <si>
    <t>Sonkajärvi</t>
  </si>
  <si>
    <t>000400</t>
  </si>
  <si>
    <t>Sotkamo</t>
  </si>
  <si>
    <t>000402</t>
  </si>
  <si>
    <t>Suomussalmi</t>
  </si>
  <si>
    <t>000403</t>
  </si>
  <si>
    <t>Suonenjoki</t>
  </si>
  <si>
    <t>000405</t>
  </si>
  <si>
    <t>Tervo</t>
  </si>
  <si>
    <t>000408</t>
  </si>
  <si>
    <t>Vaala</t>
  </si>
  <si>
    <t>000409</t>
  </si>
  <si>
    <t>Valtimo</t>
  </si>
  <si>
    <t>000410</t>
  </si>
  <si>
    <t>Varkaus</t>
  </si>
  <si>
    <t>000411</t>
  </si>
  <si>
    <t>Varpaisjärvi</t>
  </si>
  <si>
    <t>000413</t>
  </si>
  <si>
    <t>Vesanto</t>
  </si>
  <si>
    <t>000415</t>
  </si>
  <si>
    <t>Vieremä</t>
  </si>
  <si>
    <t>000420</t>
  </si>
  <si>
    <t>Alajärvi</t>
  </si>
  <si>
    <t>000421</t>
  </si>
  <si>
    <t>Alavus</t>
  </si>
  <si>
    <t>000422</t>
  </si>
  <si>
    <t>Evijärvi</t>
  </si>
  <si>
    <t>000423</t>
  </si>
  <si>
    <t>Honkajoki</t>
  </si>
  <si>
    <t>000424</t>
  </si>
  <si>
    <t>Ilmajoki</t>
  </si>
  <si>
    <t>000425</t>
  </si>
  <si>
    <t>Isojoki</t>
  </si>
  <si>
    <t>000426</t>
  </si>
  <si>
    <t>Isokyrö</t>
  </si>
  <si>
    <t>000432</t>
  </si>
  <si>
    <t>Karijoki</t>
  </si>
  <si>
    <t>000433</t>
  </si>
  <si>
    <t>Karstula</t>
  </si>
  <si>
    <t>000434</t>
  </si>
  <si>
    <t>Karvia</t>
  </si>
  <si>
    <t>000435</t>
  </si>
  <si>
    <t>Kauhajoki</t>
  </si>
  <si>
    <t>000436</t>
  </si>
  <si>
    <t>Kauhava</t>
  </si>
  <si>
    <t>000437</t>
  </si>
  <si>
    <t>Keuruu</t>
  </si>
  <si>
    <t>000438</t>
  </si>
  <si>
    <t>Kihniö</t>
  </si>
  <si>
    <t>000439</t>
  </si>
  <si>
    <t>Kinnula</t>
  </si>
  <si>
    <t>000444</t>
  </si>
  <si>
    <t>Kuortane</t>
  </si>
  <si>
    <t>000445</t>
  </si>
  <si>
    <t>Kurikka</t>
  </si>
  <si>
    <t>000446</t>
  </si>
  <si>
    <t>Kyyjärvi</t>
  </si>
  <si>
    <t>000447</t>
  </si>
  <si>
    <t>Laihia</t>
  </si>
  <si>
    <t>000448</t>
  </si>
  <si>
    <t>Lappajärvi</t>
  </si>
  <si>
    <t>000449</t>
  </si>
  <si>
    <t>Lapuan Tuomiokirkko</t>
  </si>
  <si>
    <t>000450</t>
  </si>
  <si>
    <t>Laukaa</t>
  </si>
  <si>
    <t>000452</t>
  </si>
  <si>
    <t>Multia</t>
  </si>
  <si>
    <t>000453</t>
  </si>
  <si>
    <t>Muurame</t>
  </si>
  <si>
    <t>000456</t>
  </si>
  <si>
    <t>Parkano</t>
  </si>
  <si>
    <t>000458</t>
  </si>
  <si>
    <t>Petäjävesi</t>
  </si>
  <si>
    <t>000459</t>
  </si>
  <si>
    <t>Pietarsaaren suom</t>
  </si>
  <si>
    <t>000461</t>
  </si>
  <si>
    <t>Pihtipudas</t>
  </si>
  <si>
    <t>000464</t>
  </si>
  <si>
    <t>Saarijärvi</t>
  </si>
  <si>
    <t>000465</t>
  </si>
  <si>
    <t>Seinäjoki</t>
  </si>
  <si>
    <t>000466</t>
  </si>
  <si>
    <t>Soini</t>
  </si>
  <si>
    <t>000470</t>
  </si>
  <si>
    <t>Teuva</t>
  </si>
  <si>
    <t>000471</t>
  </si>
  <si>
    <t>Toivakka</t>
  </si>
  <si>
    <t>000473</t>
  </si>
  <si>
    <t>Uurainen</t>
  </si>
  <si>
    <t>000474</t>
  </si>
  <si>
    <t>Vaasan suom</t>
  </si>
  <si>
    <t>000475</t>
  </si>
  <si>
    <t>Viitasaari</t>
  </si>
  <si>
    <t>000477</t>
  </si>
  <si>
    <t>Vimpeli</t>
  </si>
  <si>
    <t>000478</t>
  </si>
  <si>
    <t>Virrat</t>
  </si>
  <si>
    <t>000479</t>
  </si>
  <si>
    <t>Vähäkyrö</t>
  </si>
  <si>
    <t>000482</t>
  </si>
  <si>
    <t>Ähtäri</t>
  </si>
  <si>
    <t>000483</t>
  </si>
  <si>
    <t>Äänekoski</t>
  </si>
  <si>
    <t>000484</t>
  </si>
  <si>
    <t>Bergö</t>
  </si>
  <si>
    <t>000485</t>
  </si>
  <si>
    <t>Borgå sv.domk</t>
  </si>
  <si>
    <t>000489</t>
  </si>
  <si>
    <t>Eckerö</t>
  </si>
  <si>
    <t>000491</t>
  </si>
  <si>
    <t>Esbo sv</t>
  </si>
  <si>
    <t>000492</t>
  </si>
  <si>
    <t>Esse</t>
  </si>
  <si>
    <t>000493</t>
  </si>
  <si>
    <t>Finström-Geta</t>
  </si>
  <si>
    <t>000497</t>
  </si>
  <si>
    <t>Hammarland</t>
  </si>
  <si>
    <t>000498</t>
  </si>
  <si>
    <t>Ålands södra skärgård</t>
  </si>
  <si>
    <t>000499</t>
  </si>
  <si>
    <t>Hangö sv</t>
  </si>
  <si>
    <t>000500</t>
  </si>
  <si>
    <t>Vanda sv</t>
  </si>
  <si>
    <t>000503</t>
  </si>
  <si>
    <t>Ingå-Inkoo</t>
  </si>
  <si>
    <t>000505</t>
  </si>
  <si>
    <t>Jakobstads sv</t>
  </si>
  <si>
    <t>000507</t>
  </si>
  <si>
    <t>Jomala</t>
  </si>
  <si>
    <t>000509</t>
  </si>
  <si>
    <t>Karleby sv</t>
  </si>
  <si>
    <t>000510</t>
  </si>
  <si>
    <t>Kaskinen-Kaskö</t>
  </si>
  <si>
    <t>000513</t>
  </si>
  <si>
    <t>Korsholms sv</t>
  </si>
  <si>
    <t>000514</t>
  </si>
  <si>
    <t>Korsnäs</t>
  </si>
  <si>
    <t>000516</t>
  </si>
  <si>
    <t>Kronoby-Kruunupyy</t>
  </si>
  <si>
    <t>000518</t>
  </si>
  <si>
    <t>Kvevlax</t>
  </si>
  <si>
    <t>000519</t>
  </si>
  <si>
    <t>Kyrkslätts sv</t>
  </si>
  <si>
    <t>000522</t>
  </si>
  <si>
    <t>Lappträsks sv</t>
  </si>
  <si>
    <t>000523</t>
  </si>
  <si>
    <t>Larsmo</t>
  </si>
  <si>
    <t>000524</t>
  </si>
  <si>
    <t>Lemland-Lumparland</t>
  </si>
  <si>
    <t>000525</t>
  </si>
  <si>
    <t>Liljendal</t>
  </si>
  <si>
    <t>000526</t>
  </si>
  <si>
    <t>Lovisa sv</t>
  </si>
  <si>
    <t>000528</t>
  </si>
  <si>
    <t>Malax-Maalahti</t>
  </si>
  <si>
    <t>000529</t>
  </si>
  <si>
    <t>Mariehamn</t>
  </si>
  <si>
    <t>000533</t>
  </si>
  <si>
    <t>Nedervetil-Alaveteli</t>
  </si>
  <si>
    <t>000534</t>
  </si>
  <si>
    <t>Nykarleby-Uusikaarlepyy</t>
  </si>
  <si>
    <t>000535</t>
  </si>
  <si>
    <t>Närpes</t>
  </si>
  <si>
    <t>000538</t>
  </si>
  <si>
    <t>Pedersöre</t>
  </si>
  <si>
    <t>000539</t>
  </si>
  <si>
    <t>Pernå-Pernaja</t>
  </si>
  <si>
    <t>000540</t>
  </si>
  <si>
    <t>Petalax</t>
  </si>
  <si>
    <t>000542</t>
  </si>
  <si>
    <t>Purmo</t>
  </si>
  <si>
    <t>000544</t>
  </si>
  <si>
    <t>Replot</t>
  </si>
  <si>
    <t>000545</t>
  </si>
  <si>
    <t>Saltvik</t>
  </si>
  <si>
    <t>000546</t>
  </si>
  <si>
    <t>Sibbo sv</t>
  </si>
  <si>
    <t>000548</t>
  </si>
  <si>
    <t>Sjundeå sv</t>
  </si>
  <si>
    <t>000550</t>
  </si>
  <si>
    <t>Solf</t>
  </si>
  <si>
    <t>000552</t>
  </si>
  <si>
    <t>Sund-Vårdö</t>
  </si>
  <si>
    <t>000553</t>
  </si>
  <si>
    <t>Tammerfors sv</t>
  </si>
  <si>
    <t>000555</t>
  </si>
  <si>
    <t>Terjärv-Teerijärvi</t>
  </si>
  <si>
    <t>000556</t>
  </si>
  <si>
    <t>Vasa sv</t>
  </si>
  <si>
    <t>000559</t>
  </si>
  <si>
    <t>Vörå-Vöyri</t>
  </si>
  <si>
    <t>000560</t>
  </si>
  <si>
    <t>Åbo sv</t>
  </si>
  <si>
    <t>000562</t>
  </si>
  <si>
    <t>Tyska</t>
  </si>
  <si>
    <t>000564</t>
  </si>
  <si>
    <t>Korso</t>
  </si>
  <si>
    <t>000565</t>
  </si>
  <si>
    <t>Vantaankoski</t>
  </si>
  <si>
    <t>000566</t>
  </si>
  <si>
    <t>Sipoon suom</t>
  </si>
  <si>
    <t>000568</t>
  </si>
  <si>
    <t>Kuopion Alava</t>
  </si>
  <si>
    <t>000571</t>
  </si>
  <si>
    <t>Espoonlahti</t>
  </si>
  <si>
    <t>000572</t>
  </si>
  <si>
    <t>Olari</t>
  </si>
  <si>
    <t>000574</t>
  </si>
  <si>
    <t>Grankulla sv</t>
  </si>
  <si>
    <t>000575</t>
  </si>
  <si>
    <t>Kauniaisten suom</t>
  </si>
  <si>
    <t>000576</t>
  </si>
  <si>
    <t>Kristiinankaupungin suom</t>
  </si>
  <si>
    <t>000577</t>
  </si>
  <si>
    <t>Kuopion Puijo</t>
  </si>
  <si>
    <t>000579</t>
  </si>
  <si>
    <t>Rantakylä</t>
  </si>
  <si>
    <t>000582</t>
  </si>
  <si>
    <t>Hämeenkylä</t>
  </si>
  <si>
    <t>000583</t>
  </si>
  <si>
    <t>Rekola</t>
  </si>
  <si>
    <t>000584</t>
  </si>
  <si>
    <t>Hakunila</t>
  </si>
  <si>
    <t>000586</t>
  </si>
  <si>
    <t>Sammonlahti</t>
  </si>
  <si>
    <t>000587</t>
  </si>
  <si>
    <t>Kaarina</t>
  </si>
  <si>
    <t>000588</t>
  </si>
  <si>
    <t>Mustasaaren suom</t>
  </si>
  <si>
    <t>000592</t>
  </si>
  <si>
    <t>Matteus</t>
  </si>
  <si>
    <t>000598</t>
  </si>
  <si>
    <t>Brändö-Kumlinge</t>
  </si>
  <si>
    <t>000600</t>
  </si>
  <si>
    <t>Tuira</t>
  </si>
  <si>
    <t>000601</t>
  </si>
  <si>
    <t>Karjasilta</t>
  </si>
  <si>
    <t>000602</t>
  </si>
  <si>
    <t>Oulun Tuomiokirkko</t>
  </si>
  <si>
    <t>000603</t>
  </si>
  <si>
    <t>Oulujoki</t>
  </si>
  <si>
    <t>000604</t>
  </si>
  <si>
    <t>Kristinestads sv</t>
  </si>
  <si>
    <t>000606</t>
  </si>
  <si>
    <t>Vaara-Karjala</t>
  </si>
  <si>
    <t>000607</t>
  </si>
  <si>
    <t>Loimaa</t>
  </si>
  <si>
    <t>000613</t>
  </si>
  <si>
    <t>Herttoniemi</t>
  </si>
  <si>
    <t>000616</t>
  </si>
  <si>
    <t>Kallio</t>
  </si>
  <si>
    <t>000617</t>
  </si>
  <si>
    <t>Kannelmäki</t>
  </si>
  <si>
    <t>000620</t>
  </si>
  <si>
    <t>Lauttasaari</t>
  </si>
  <si>
    <t>000621</t>
  </si>
  <si>
    <t>Malmi</t>
  </si>
  <si>
    <t>000622</t>
  </si>
  <si>
    <t>Meilahti</t>
  </si>
  <si>
    <t>000623</t>
  </si>
  <si>
    <t>Munkkiniemi</t>
  </si>
  <si>
    <t>000625</t>
  </si>
  <si>
    <t>Oulunkylä</t>
  </si>
  <si>
    <t>000626</t>
  </si>
  <si>
    <t>Paavali</t>
  </si>
  <si>
    <t>000627</t>
  </si>
  <si>
    <t>Pakila</t>
  </si>
  <si>
    <t>000628</t>
  </si>
  <si>
    <t>Pitäjänmäki</t>
  </si>
  <si>
    <t>000629</t>
  </si>
  <si>
    <t>Roihuvuori</t>
  </si>
  <si>
    <t>000631</t>
  </si>
  <si>
    <t>Helsingin Tuomiokirkko</t>
  </si>
  <si>
    <t>000632</t>
  </si>
  <si>
    <t>Töölö</t>
  </si>
  <si>
    <t>000634</t>
  </si>
  <si>
    <t>Vartiokylä</t>
  </si>
  <si>
    <t>000635</t>
  </si>
  <si>
    <t>Vuosaari</t>
  </si>
  <si>
    <t>000636</t>
  </si>
  <si>
    <t>Helsingin Mikael</t>
  </si>
  <si>
    <t>000638</t>
  </si>
  <si>
    <t>Olaus Petri</t>
  </si>
  <si>
    <t>000640</t>
  </si>
  <si>
    <t>Kaustinen ja Ullava</t>
  </si>
  <si>
    <t>000641</t>
  </si>
  <si>
    <t>Siikalatva</t>
  </si>
  <si>
    <t>000644</t>
  </si>
  <si>
    <t>Hämeenlinna-Vanaja</t>
  </si>
  <si>
    <t>000645</t>
  </si>
  <si>
    <t>Pieksämäki</t>
  </si>
  <si>
    <t>000648</t>
  </si>
  <si>
    <t>Siuntion suom</t>
  </si>
  <si>
    <t>000801</t>
  </si>
  <si>
    <t>Espoon ev.lut.srky-Esbo ev.luth.ksamf</t>
  </si>
  <si>
    <t>000804</t>
  </si>
  <si>
    <t>Hangö ksamf-Hangon srky</t>
  </si>
  <si>
    <t>000806</t>
  </si>
  <si>
    <t>Helsingin srky-Helsingfors ksamf</t>
  </si>
  <si>
    <t>000808</t>
  </si>
  <si>
    <t>Joensuun ev.lut.srky</t>
  </si>
  <si>
    <t>000814</t>
  </si>
  <si>
    <t>Kirkkonummen srky-Kyrkslätts ksamf</t>
  </si>
  <si>
    <t>000816</t>
  </si>
  <si>
    <t>Kokkolan srky-Karleby ksamf</t>
  </si>
  <si>
    <t>000818</t>
  </si>
  <si>
    <t>Kronoby ksamf-Kruunupyyn srky</t>
  </si>
  <si>
    <t>000819</t>
  </si>
  <si>
    <t>Kuopion ev.lut.srky</t>
  </si>
  <si>
    <t>000820</t>
  </si>
  <si>
    <t>Lahden srky</t>
  </si>
  <si>
    <t>000822</t>
  </si>
  <si>
    <t>Lappeenrannan srky</t>
  </si>
  <si>
    <t>000826</t>
  </si>
  <si>
    <t>Oulun ev.lut.srky</t>
  </si>
  <si>
    <t>000827</t>
  </si>
  <si>
    <t>Pargas ksamf-Paraisten srky</t>
  </si>
  <si>
    <t>000828</t>
  </si>
  <si>
    <t>Pedersörenejdens ksamf-Pietarsaarenseudun srky</t>
  </si>
  <si>
    <t>000830</t>
  </si>
  <si>
    <t>Porin ev.lut.srky</t>
  </si>
  <si>
    <t>000831</t>
  </si>
  <si>
    <t>Porvoon srky-Borgå ksamf</t>
  </si>
  <si>
    <t>000835</t>
  </si>
  <si>
    <t>Sipoon srky-Sibbo ksamf</t>
  </si>
  <si>
    <t>000837</t>
  </si>
  <si>
    <t>Tampereen ev.lut.srky-Tammerfors ev.luth.ksamf</t>
  </si>
  <si>
    <t>000839</t>
  </si>
  <si>
    <t>Turun ja Kaarinan srky-Åbo och St.Karins ksamf</t>
  </si>
  <si>
    <t>000841</t>
  </si>
  <si>
    <t>Vaasan srky-Vasa ksamf</t>
  </si>
  <si>
    <t>000844</t>
  </si>
  <si>
    <t>Vantaan srky-Vanda ksamf</t>
  </si>
  <si>
    <t>000846</t>
  </si>
  <si>
    <t>Kauniaisten srky-Grankulla ksamf</t>
  </si>
  <si>
    <t>000847</t>
  </si>
  <si>
    <t>Kristinestads ksamf-Kristiinankaupungin srky</t>
  </si>
  <si>
    <t>000853</t>
  </si>
  <si>
    <t>Korsholms ksamf-Mustasaaren srky</t>
  </si>
  <si>
    <t>000860</t>
  </si>
  <si>
    <t>Malax ksamf-Maalahden srky</t>
  </si>
  <si>
    <t>000866</t>
  </si>
  <si>
    <t>Siuntion srky-Sjundeå ksamf</t>
  </si>
  <si>
    <t>001001</t>
  </si>
  <si>
    <t>Salo</t>
  </si>
  <si>
    <t>001002</t>
  </si>
  <si>
    <t>Jyväskylä</t>
  </si>
  <si>
    <t>001003</t>
  </si>
  <si>
    <t>Sastamala</t>
  </si>
  <si>
    <t>001004</t>
  </si>
  <si>
    <t>Mänttä-Vilppula</t>
  </si>
  <si>
    <t>001005</t>
  </si>
  <si>
    <t>Johannes</t>
  </si>
  <si>
    <t>001006</t>
  </si>
  <si>
    <t>Kimitoön-Kemiönsaari</t>
  </si>
  <si>
    <t>001007</t>
  </si>
  <si>
    <t>Petrus</t>
  </si>
  <si>
    <t>001008</t>
  </si>
  <si>
    <t>Väståbolands sv</t>
  </si>
  <si>
    <t>001009</t>
  </si>
  <si>
    <t>Länsi-Turunmaa</t>
  </si>
  <si>
    <t>001010</t>
  </si>
  <si>
    <t>Haaga</t>
  </si>
  <si>
    <t>001011</t>
  </si>
  <si>
    <t>Hamina</t>
  </si>
  <si>
    <t>001012</t>
  </si>
  <si>
    <t>Järvi-Kuopio</t>
  </si>
  <si>
    <t>001013</t>
  </si>
  <si>
    <t>Savonlinna</t>
  </si>
  <si>
    <t>001014</t>
  </si>
  <si>
    <t>Mikkelin Tuomiokirkko</t>
  </si>
  <si>
    <t>001015</t>
  </si>
  <si>
    <t>Tampereen Tuomiokirkko</t>
  </si>
  <si>
    <t>001016</t>
  </si>
  <si>
    <t>Tampereen Eteläinen</t>
  </si>
  <si>
    <t>001017</t>
  </si>
  <si>
    <t>Messukylä</t>
  </si>
  <si>
    <t>001018</t>
  </si>
  <si>
    <t>Meri-Pori</t>
  </si>
  <si>
    <t>001019</t>
  </si>
  <si>
    <t>Karis-Pojo sv</t>
  </si>
  <si>
    <t>001020</t>
  </si>
  <si>
    <t>Ekenäsnejdens sv</t>
  </si>
  <si>
    <t>001021</t>
  </si>
  <si>
    <t>Raaseporin suom</t>
  </si>
  <si>
    <t>001022</t>
  </si>
  <si>
    <t>Säkylä-Köyliö</t>
  </si>
  <si>
    <t>001023</t>
  </si>
  <si>
    <t>Kotka-Kymi</t>
  </si>
  <si>
    <t>004001</t>
  </si>
  <si>
    <t>Kouvolan srky</t>
  </si>
  <si>
    <t>004002</t>
  </si>
  <si>
    <t>Raseborgs ksamf-Raaseporin srky</t>
  </si>
  <si>
    <t>004004</t>
  </si>
  <si>
    <t>Naantalin srky</t>
  </si>
  <si>
    <t>004005</t>
  </si>
  <si>
    <t>Hämeenlinnan srky</t>
  </si>
  <si>
    <t>004006</t>
  </si>
  <si>
    <t>Loviisanseudun srky-Lovisanejdens ksamf</t>
  </si>
  <si>
    <t>004007</t>
  </si>
  <si>
    <t>Ylä-Savon srky</t>
  </si>
  <si>
    <t>004009</t>
  </si>
  <si>
    <t>Pohjois-Lapin srky</t>
  </si>
  <si>
    <t>PRVkoodi / prv-kod</t>
  </si>
  <si>
    <t>Kaikki seurakunnat ja seurakuntayhtymät / Alla församlingar och kyrkliga samfälligheter</t>
  </si>
  <si>
    <t>SRKY_koodi / samf_kod</t>
  </si>
  <si>
    <t>Seurakuntayhtymä, johon paikallisseurakunta kuuluu / Samfällighet församlingen hör till</t>
  </si>
  <si>
    <t>HPK_Koodi / stif_kod</t>
  </si>
  <si>
    <t>Hiippakunta / Stif</t>
  </si>
  <si>
    <t>RVK_koodi / prosteri_kod</t>
  </si>
  <si>
    <t>Rovastikunnan nimi / Prosteri</t>
  </si>
  <si>
    <t xml:space="preserve">Kpkisrk=1, maasrk=2 </t>
  </si>
  <si>
    <t>yksittäinen seurakunta - srkyhtymään kuuluva  / enskild förs. - hör till samf.</t>
  </si>
  <si>
    <t xml:space="preserve"> Lähetysseura Vapaaehtoinen yksityisiltä / Frivilliga enskilda gåvor</t>
  </si>
  <si>
    <t>SLEY Vapaaehtoinen yksityisiltä  / Frivilliga enskilda gåvor</t>
  </si>
  <si>
    <t>SLEF Vapaaehtoinen yksityisiltä / Frivilliga enskilda gåvor</t>
  </si>
  <si>
    <t>Pipliaseura Vapaaehtoinen yksityisiltä / Frivilliga enskilda gåvor</t>
  </si>
  <si>
    <t>SEKL Vapaaehtoinen yksityisiltä / Frivilliga enskilda gåvor</t>
  </si>
  <si>
    <t>Kylväjä Vapaaehtoinen yksityisiltä / Frivilliga enskilda gåvor</t>
  </si>
  <si>
    <t>SANSA Vapaaehtoinen yksityisiltä / Frivilliga enskilda gåvor</t>
  </si>
  <si>
    <t>KUA                                            Vapaaehtoinen yksityisiltä / Frivilliga enskilda gåvor</t>
  </si>
  <si>
    <t>Vapaaehtoinen yksityisiltä yhteensä  / Frivilliga enskilda gåvor totalt</t>
  </si>
  <si>
    <t>Lähetysseura vapaaehtoinen seurakunnilta/ Frivilliga församlingarna</t>
  </si>
  <si>
    <t>SLEY vapaaehtoinen seurakunnilta/ Frivilliga församlingarna</t>
  </si>
  <si>
    <t>SLEF vapaaehtoinen seurakunnilta/ Frivilliga församlingarna</t>
  </si>
  <si>
    <t>Pipliaseura vapaaehtoinen seurakunnilta/ Frivilliga församlingarna</t>
  </si>
  <si>
    <t>SEKL vapaaehtoinen seurakunnilta/ Frivilliga församlingarna</t>
  </si>
  <si>
    <t>Kylväjä vapaaehtoinen seurakunnilta/ Frivilliga församlingarna</t>
  </si>
  <si>
    <t>SANSA vapaaehtoinen seurakunnilta/ Frivilliga församlingarna</t>
  </si>
  <si>
    <t>KUA vapaaehtoinen seurakunnilta/ Frivilliga församlingarna</t>
  </si>
  <si>
    <t>Vapaaehtoinen seurakunnilta yhteensä / frivilliga församlingarna totalt</t>
  </si>
  <si>
    <t>Vapaaehtoinen kannatus yhteensä / Frivillig totalt</t>
  </si>
  <si>
    <t>Vapaaehtoinen € / jäsen /  Frivillig € / medlem</t>
  </si>
  <si>
    <t>Lähetysseura talousarvio-määräraha / budgetanslag</t>
  </si>
  <si>
    <t>SLEY talousarvio-määräraha / budgetanslag</t>
  </si>
  <si>
    <t>SLEF talousarvio-määräraha / budgetanslag</t>
  </si>
  <si>
    <t>Pipliaseura talousarvio-määräraha / budgetanslag</t>
  </si>
  <si>
    <t>SEKL talousarvio-määräraha / budgetanslag</t>
  </si>
  <si>
    <t>Kylväjä talousarvio-määräraha / budgetanslag</t>
  </si>
  <si>
    <t>SANSA talousarvio-määräraha / budgetanslag</t>
  </si>
  <si>
    <t>KUA talousarvio-määräraha / budgetanslag</t>
  </si>
  <si>
    <t>Yhteensä / Totalt</t>
  </si>
  <si>
    <t>Lähetysseura testamentit / testamenten</t>
  </si>
  <si>
    <t>SLEY testamentit / testamenten</t>
  </si>
  <si>
    <t>SLEF testamentit / testamenten</t>
  </si>
  <si>
    <t>Pipliaseura testamentit / testamenten</t>
  </si>
  <si>
    <t>SEKL testamentit / testamenten</t>
  </si>
  <si>
    <t>Kylväjä testamentit / testamenten</t>
  </si>
  <si>
    <t>SANSA testamentit / testamenten</t>
  </si>
  <si>
    <t>KUA testamentit / testamenten</t>
  </si>
  <si>
    <t>yhteensä / totalt</t>
  </si>
  <si>
    <t>Lähetysseura yhteensä / totalt</t>
  </si>
  <si>
    <t>SLEY yhteensä / totalt</t>
  </si>
  <si>
    <t>SLEF yhteensä / totalt</t>
  </si>
  <si>
    <t>Pipliaseura yhteensä / totalt</t>
  </si>
  <si>
    <t>SEKL yhteensä / totalt</t>
  </si>
  <si>
    <t>Kylväjä yhteensä / totalt</t>
  </si>
  <si>
    <t>SANSA yhteensä / totalt</t>
  </si>
  <si>
    <t>KUA yhteensä / totalt</t>
  </si>
  <si>
    <t>Kaikki yhteensä</t>
  </si>
  <si>
    <t>Kokonais-kannatus € / jäsen Totalt € / medlem</t>
  </si>
  <si>
    <t>Jäseniä</t>
  </si>
  <si>
    <t>Kunta n:o</t>
  </si>
  <si>
    <t>Kunta</t>
  </si>
  <si>
    <t>Vuosi</t>
  </si>
  <si>
    <t xml:space="preserve">000002  </t>
  </si>
  <si>
    <t xml:space="preserve">Askola                                                                                               </t>
  </si>
  <si>
    <t>H00008</t>
  </si>
  <si>
    <t>Helsinki</t>
  </si>
  <si>
    <t>R00077</t>
  </si>
  <si>
    <t>Porvoo</t>
  </si>
  <si>
    <t>msrk</t>
  </si>
  <si>
    <t>yksittäinen talous</t>
  </si>
  <si>
    <t xml:space="preserve">018  </t>
  </si>
  <si>
    <t xml:space="preserve">ASKOLA  </t>
  </si>
  <si>
    <t>2017</t>
  </si>
  <si>
    <t xml:space="preserve">000004  </t>
  </si>
  <si>
    <t xml:space="preserve">000801  </t>
  </si>
  <si>
    <t xml:space="preserve">Espoon ev.lut.srky-Esbo ev.luth.ksamf                                             </t>
  </si>
  <si>
    <t>H00009</t>
  </si>
  <si>
    <t>Espoo</t>
  </si>
  <si>
    <t>R00074</t>
  </si>
  <si>
    <t>Espoon tuomiorvk</t>
  </si>
  <si>
    <t>kaupunki</t>
  </si>
  <si>
    <t>seurakuntayhtymä</t>
  </si>
  <si>
    <t xml:space="preserve">049  </t>
  </si>
  <si>
    <t xml:space="preserve">ESPOO  </t>
  </si>
  <si>
    <t xml:space="preserve">000005  </t>
  </si>
  <si>
    <t xml:space="preserve">000006  </t>
  </si>
  <si>
    <t>R00079</t>
  </si>
  <si>
    <t xml:space="preserve">000007  </t>
  </si>
  <si>
    <t xml:space="preserve">000804  </t>
  </si>
  <si>
    <t xml:space="preserve">Hangö ksamf-Hangon srky                                                                                         </t>
  </si>
  <si>
    <t>R00075</t>
  </si>
  <si>
    <t xml:space="preserve">078  </t>
  </si>
  <si>
    <t xml:space="preserve">HANKO  </t>
  </si>
  <si>
    <t xml:space="preserve">000008  </t>
  </si>
  <si>
    <t xml:space="preserve">000844  </t>
  </si>
  <si>
    <t xml:space="preserve">Vantaan srky-Vanda ksamf                                                                                        </t>
  </si>
  <si>
    <t>R00073</t>
  </si>
  <si>
    <t>Vantaa</t>
  </si>
  <si>
    <t xml:space="preserve">092  </t>
  </si>
  <si>
    <t xml:space="preserve">VANTAA  </t>
  </si>
  <si>
    <t xml:space="preserve">000010  </t>
  </si>
  <si>
    <t xml:space="preserve">Hyvinkää                                                                                             </t>
  </si>
  <si>
    <t>R00078</t>
  </si>
  <si>
    <t xml:space="preserve">106  </t>
  </si>
  <si>
    <t xml:space="preserve">HYVINKÄÄ  </t>
  </si>
  <si>
    <t xml:space="preserve">000011  </t>
  </si>
  <si>
    <t xml:space="preserve">Järvenpää                                                                                            </t>
  </si>
  <si>
    <t>R00076</t>
  </si>
  <si>
    <t xml:space="preserve">186  </t>
  </si>
  <si>
    <t xml:space="preserve">JÄRVENPÄÄ  </t>
  </si>
  <si>
    <t xml:space="preserve">000013  </t>
  </si>
  <si>
    <t xml:space="preserve">Kerava                                                                                               </t>
  </si>
  <si>
    <t xml:space="preserve">245  </t>
  </si>
  <si>
    <t xml:space="preserve">KERAVA  </t>
  </si>
  <si>
    <t xml:space="preserve">000014  </t>
  </si>
  <si>
    <t xml:space="preserve">000814  </t>
  </si>
  <si>
    <t xml:space="preserve">257  </t>
  </si>
  <si>
    <t xml:space="preserve">KIRKKONUMMI  </t>
  </si>
  <si>
    <t xml:space="preserve">000015  </t>
  </si>
  <si>
    <t xml:space="preserve">004006  </t>
  </si>
  <si>
    <t xml:space="preserve">Loviisanseudun srky-Lovisanejdens ksamf </t>
  </si>
  <si>
    <t xml:space="preserve">407  </t>
  </si>
  <si>
    <t xml:space="preserve">LAPINJÄRVI  </t>
  </si>
  <si>
    <t xml:space="preserve">000016  </t>
  </si>
  <si>
    <t xml:space="preserve">Lohja                                                                                                </t>
  </si>
  <si>
    <t xml:space="preserve">444  </t>
  </si>
  <si>
    <t xml:space="preserve">LOHJA  </t>
  </si>
  <si>
    <t xml:space="preserve">000017  </t>
  </si>
  <si>
    <t xml:space="preserve">434  </t>
  </si>
  <si>
    <t xml:space="preserve">LOVIISA  </t>
  </si>
  <si>
    <t xml:space="preserve">000018  </t>
  </si>
  <si>
    <t xml:space="preserve">504  </t>
  </si>
  <si>
    <t xml:space="preserve">MYRSKYLÄ  </t>
  </si>
  <si>
    <t xml:space="preserve">000019  </t>
  </si>
  <si>
    <t xml:space="preserve">Mäntsälä                                                                                             </t>
  </si>
  <si>
    <t xml:space="preserve">505  </t>
  </si>
  <si>
    <t xml:space="preserve">MÄNTSÄLÄ  </t>
  </si>
  <si>
    <t xml:space="preserve">000021  </t>
  </si>
  <si>
    <t xml:space="preserve">Nurmijärvi                                                                                           </t>
  </si>
  <si>
    <t xml:space="preserve">543  </t>
  </si>
  <si>
    <t xml:space="preserve">NURMIJÄRVI  </t>
  </si>
  <si>
    <t xml:space="preserve">000022  </t>
  </si>
  <si>
    <t xml:space="preserve">Orimattila                                                                                           </t>
  </si>
  <si>
    <t>H00002</t>
  </si>
  <si>
    <t>Tampere</t>
  </si>
  <si>
    <t>R00017</t>
  </si>
  <si>
    <t xml:space="preserve">560  </t>
  </si>
  <si>
    <t xml:space="preserve">ORIMATTILA  </t>
  </si>
  <si>
    <t xml:space="preserve">000024  </t>
  </si>
  <si>
    <t xml:space="preserve">Pornainen                                                                                            </t>
  </si>
  <si>
    <t xml:space="preserve">611  </t>
  </si>
  <si>
    <t xml:space="preserve">PORNAINEN  </t>
  </si>
  <si>
    <t xml:space="preserve">000025  </t>
  </si>
  <si>
    <t xml:space="preserve">000831  </t>
  </si>
  <si>
    <t xml:space="preserve">638  </t>
  </si>
  <si>
    <t xml:space="preserve">PORVOO  </t>
  </si>
  <si>
    <t xml:space="preserve">000026  </t>
  </si>
  <si>
    <t xml:space="preserve">Pukkila                                                                                              </t>
  </si>
  <si>
    <t xml:space="preserve">616  </t>
  </si>
  <si>
    <t xml:space="preserve">PUKKILA  </t>
  </si>
  <si>
    <t xml:space="preserve">000028  </t>
  </si>
  <si>
    <t xml:space="preserve">Karkkila                                                                                             </t>
  </si>
  <si>
    <t xml:space="preserve">224  </t>
  </si>
  <si>
    <t xml:space="preserve">KARKKILA  </t>
  </si>
  <si>
    <t xml:space="preserve">000030  </t>
  </si>
  <si>
    <t xml:space="preserve">Tuusula                                                                                              </t>
  </si>
  <si>
    <t xml:space="preserve">858  </t>
  </si>
  <si>
    <t xml:space="preserve">TUUSULA  </t>
  </si>
  <si>
    <t xml:space="preserve">000031  </t>
  </si>
  <si>
    <t xml:space="preserve">Vihti                                                                                                </t>
  </si>
  <si>
    <t xml:space="preserve">927  </t>
  </si>
  <si>
    <t xml:space="preserve">VIHTI  </t>
  </si>
  <si>
    <t xml:space="preserve">000035  </t>
  </si>
  <si>
    <t xml:space="preserve">Aura                                                                                                 </t>
  </si>
  <si>
    <t>H00001</t>
  </si>
  <si>
    <t>Turku</t>
  </si>
  <si>
    <t>R00003</t>
  </si>
  <si>
    <t xml:space="preserve">019  </t>
  </si>
  <si>
    <t xml:space="preserve">AURA  </t>
  </si>
  <si>
    <t xml:space="preserve">000036  </t>
  </si>
  <si>
    <t xml:space="preserve">Eura                                                                                                 </t>
  </si>
  <si>
    <t>R00006</t>
  </si>
  <si>
    <t xml:space="preserve">050  </t>
  </si>
  <si>
    <t xml:space="preserve">EURA  </t>
  </si>
  <si>
    <t xml:space="preserve">000037  </t>
  </si>
  <si>
    <t xml:space="preserve">Eurajoki                                                                                             </t>
  </si>
  <si>
    <t xml:space="preserve">051  </t>
  </si>
  <si>
    <t xml:space="preserve">EURAJOKI  </t>
  </si>
  <si>
    <t xml:space="preserve">000039  </t>
  </si>
  <si>
    <t xml:space="preserve">Harjavalta                                                                                           </t>
  </si>
  <si>
    <t>R00008</t>
  </si>
  <si>
    <t xml:space="preserve">079  </t>
  </si>
  <si>
    <t xml:space="preserve">HARJAVALTA  </t>
  </si>
  <si>
    <t xml:space="preserve">000042  </t>
  </si>
  <si>
    <t xml:space="preserve">Huittinen                                                                                            </t>
  </si>
  <si>
    <t>R00010</t>
  </si>
  <si>
    <t>Tyrvää</t>
  </si>
  <si>
    <t xml:space="preserve">102  </t>
  </si>
  <si>
    <t xml:space="preserve">HUITTINEN  </t>
  </si>
  <si>
    <t xml:space="preserve">000044  </t>
  </si>
  <si>
    <t xml:space="preserve">Kankaanpää                                                                                           </t>
  </si>
  <si>
    <t>R00007</t>
  </si>
  <si>
    <t>Pori</t>
  </si>
  <si>
    <t xml:space="preserve">214  </t>
  </si>
  <si>
    <t xml:space="preserve">KANKAANPÄÄ  </t>
  </si>
  <si>
    <t xml:space="preserve">000056  </t>
  </si>
  <si>
    <t xml:space="preserve">Kokemäki                                                                                             </t>
  </si>
  <si>
    <t xml:space="preserve">271  </t>
  </si>
  <si>
    <t xml:space="preserve">KOKEMÄKI  </t>
  </si>
  <si>
    <t xml:space="preserve">000057  </t>
  </si>
  <si>
    <t xml:space="preserve">Koski Tl                                                                                             </t>
  </si>
  <si>
    <t xml:space="preserve">284  </t>
  </si>
  <si>
    <t xml:space="preserve">KOSKI TL  </t>
  </si>
  <si>
    <t xml:space="preserve">000059  </t>
  </si>
  <si>
    <t xml:space="preserve">Kustavi                                                                                              </t>
  </si>
  <si>
    <t>R00002</t>
  </si>
  <si>
    <t xml:space="preserve">304  </t>
  </si>
  <si>
    <t xml:space="preserve">KUSTAVI  </t>
  </si>
  <si>
    <t xml:space="preserve">000062  </t>
  </si>
  <si>
    <t xml:space="preserve">Laitila                                                                                              </t>
  </si>
  <si>
    <t xml:space="preserve">400  </t>
  </si>
  <si>
    <t xml:space="preserve">LAITILA  </t>
  </si>
  <si>
    <t xml:space="preserve">000064  </t>
  </si>
  <si>
    <t xml:space="preserve">000830  </t>
  </si>
  <si>
    <t xml:space="preserve">Porin ev.lut.srky                                                                                 </t>
  </si>
  <si>
    <t xml:space="preserve">609  </t>
  </si>
  <si>
    <t xml:space="preserve">PORI  </t>
  </si>
  <si>
    <t xml:space="preserve">000066  </t>
  </si>
  <si>
    <t xml:space="preserve">Lieto                                                                                                </t>
  </si>
  <si>
    <t xml:space="preserve">423  </t>
  </si>
  <si>
    <t xml:space="preserve">LIETO  </t>
  </si>
  <si>
    <t xml:space="preserve">000071  </t>
  </si>
  <si>
    <t xml:space="preserve">Marttila                                                                                             </t>
  </si>
  <si>
    <t xml:space="preserve">480  </t>
  </si>
  <si>
    <t xml:space="preserve">MARTTILA  </t>
  </si>
  <si>
    <t xml:space="preserve">000072  </t>
  </si>
  <si>
    <t xml:space="preserve">Masku                                                                                                </t>
  </si>
  <si>
    <t xml:space="preserve">481  </t>
  </si>
  <si>
    <t xml:space="preserve">MASKU  </t>
  </si>
  <si>
    <t xml:space="preserve">000074  </t>
  </si>
  <si>
    <t xml:space="preserve">Merikarvia                                                                                           </t>
  </si>
  <si>
    <t xml:space="preserve">484  </t>
  </si>
  <si>
    <t xml:space="preserve">MERIKARVIA  </t>
  </si>
  <si>
    <t xml:space="preserve">000075  </t>
  </si>
  <si>
    <t xml:space="preserve">004004  </t>
  </si>
  <si>
    <t xml:space="preserve">Naantalin srky                                                                                      </t>
  </si>
  <si>
    <t xml:space="preserve">529  </t>
  </si>
  <si>
    <t xml:space="preserve">NAANTALI  </t>
  </si>
  <si>
    <t xml:space="preserve">000080  </t>
  </si>
  <si>
    <t xml:space="preserve">Mynämäki                                                                                             </t>
  </si>
  <si>
    <t xml:space="preserve">503  </t>
  </si>
  <si>
    <t xml:space="preserve">MYNÄMÄKI  </t>
  </si>
  <si>
    <t xml:space="preserve">000081  </t>
  </si>
  <si>
    <t xml:space="preserve">000082  </t>
  </si>
  <si>
    <t xml:space="preserve">Nakkila                                                                                              </t>
  </si>
  <si>
    <t xml:space="preserve">531  </t>
  </si>
  <si>
    <t xml:space="preserve">NAKKILA  </t>
  </si>
  <si>
    <t xml:space="preserve">000083  </t>
  </si>
  <si>
    <t xml:space="preserve">000084  </t>
  </si>
  <si>
    <t xml:space="preserve">Nousiainen                                                                                           </t>
  </si>
  <si>
    <t xml:space="preserve">538  </t>
  </si>
  <si>
    <t xml:space="preserve">NOUSIAINEN  </t>
  </si>
  <si>
    <t xml:space="preserve">000086  </t>
  </si>
  <si>
    <t xml:space="preserve">000839  </t>
  </si>
  <si>
    <t xml:space="preserve">Turun ja Kaarinan srky-Åbo och St.Karins ksamf                                                                              </t>
  </si>
  <si>
    <t>R00001</t>
  </si>
  <si>
    <t>Turun tuomiorvk</t>
  </si>
  <si>
    <t xml:space="preserve">853  </t>
  </si>
  <si>
    <t xml:space="preserve">TURKU  </t>
  </si>
  <si>
    <t xml:space="preserve">000087  </t>
  </si>
  <si>
    <t xml:space="preserve">Paimio                                                                                               </t>
  </si>
  <si>
    <t xml:space="preserve">577  </t>
  </si>
  <si>
    <t xml:space="preserve">PAIMIO  </t>
  </si>
  <si>
    <t xml:space="preserve">000091  </t>
  </si>
  <si>
    <t xml:space="preserve">202  </t>
  </si>
  <si>
    <t xml:space="preserve">KAARINA  </t>
  </si>
  <si>
    <t xml:space="preserve">000092  </t>
  </si>
  <si>
    <t xml:space="preserve">Pomarkku                                                                                             </t>
  </si>
  <si>
    <t xml:space="preserve">608  </t>
  </si>
  <si>
    <t xml:space="preserve">POMARKKU  </t>
  </si>
  <si>
    <t xml:space="preserve">000093  </t>
  </si>
  <si>
    <t xml:space="preserve">Porin ev.lut.srky                                                                              </t>
  </si>
  <si>
    <t xml:space="preserve">000094  </t>
  </si>
  <si>
    <t xml:space="preserve">Porin ev.lut.srky                                                                               </t>
  </si>
  <si>
    <t xml:space="preserve">000096  </t>
  </si>
  <si>
    <t xml:space="preserve">Porin ev.lut.srky                                                                                </t>
  </si>
  <si>
    <t xml:space="preserve">000097  </t>
  </si>
  <si>
    <t xml:space="preserve">Punkalaidun                                                                                          </t>
  </si>
  <si>
    <t xml:space="preserve">619  </t>
  </si>
  <si>
    <t xml:space="preserve">PUNKALAIDUN  </t>
  </si>
  <si>
    <t xml:space="preserve">000099  </t>
  </si>
  <si>
    <t xml:space="preserve">Pyhäranta                                                                                            </t>
  </si>
  <si>
    <t xml:space="preserve">631  </t>
  </si>
  <si>
    <t xml:space="preserve">PYHÄRANTA  </t>
  </si>
  <si>
    <t xml:space="preserve">000100  </t>
  </si>
  <si>
    <t xml:space="preserve">Pöytyä                                                                                               </t>
  </si>
  <si>
    <t xml:space="preserve">636  </t>
  </si>
  <si>
    <t xml:space="preserve">PÖYTYÄ  </t>
  </si>
  <si>
    <t xml:space="preserve">000101  </t>
  </si>
  <si>
    <t xml:space="preserve">Raisio                                                                                               </t>
  </si>
  <si>
    <t xml:space="preserve">680  </t>
  </si>
  <si>
    <t xml:space="preserve">RAISIO  </t>
  </si>
  <si>
    <t xml:space="preserve">000102  </t>
  </si>
  <si>
    <t xml:space="preserve">Rauma                                                                                                </t>
  </si>
  <si>
    <t xml:space="preserve">684  </t>
  </si>
  <si>
    <t xml:space="preserve">RAUMA  </t>
  </si>
  <si>
    <t xml:space="preserve">000104  </t>
  </si>
  <si>
    <t xml:space="preserve">Rusko                                                                                                </t>
  </si>
  <si>
    <t xml:space="preserve">704  </t>
  </si>
  <si>
    <t xml:space="preserve">RUSKO  </t>
  </si>
  <si>
    <t xml:space="preserve">000105  </t>
  </si>
  <si>
    <t xml:space="preserve">000107  </t>
  </si>
  <si>
    <t xml:space="preserve">Sauvo-Karuna                                                                                         </t>
  </si>
  <si>
    <t xml:space="preserve">738  </t>
  </si>
  <si>
    <t xml:space="preserve">SAUVO  </t>
  </si>
  <si>
    <t xml:space="preserve">000108  </t>
  </si>
  <si>
    <t xml:space="preserve">Siikainen                                                                                            </t>
  </si>
  <si>
    <t xml:space="preserve">747  </t>
  </si>
  <si>
    <t xml:space="preserve">SIIKAINEN  </t>
  </si>
  <si>
    <t xml:space="preserve">000114  </t>
  </si>
  <si>
    <t xml:space="preserve">Taivassalo                                                                                           </t>
  </si>
  <si>
    <t xml:space="preserve">833  </t>
  </si>
  <si>
    <t xml:space="preserve">TAIVASSALO  </t>
  </si>
  <si>
    <t xml:space="preserve">000116  </t>
  </si>
  <si>
    <t>Turun Tuomiokirkkoseurakunta</t>
  </si>
  <si>
    <t xml:space="preserve">000117  </t>
  </si>
  <si>
    <t xml:space="preserve">000118  </t>
  </si>
  <si>
    <t xml:space="preserve">000119  </t>
  </si>
  <si>
    <t xml:space="preserve">000120  </t>
  </si>
  <si>
    <t xml:space="preserve">000121  </t>
  </si>
  <si>
    <t xml:space="preserve">000123  </t>
  </si>
  <si>
    <t xml:space="preserve">Ulvila                                                                                               </t>
  </si>
  <si>
    <t xml:space="preserve">886  </t>
  </si>
  <si>
    <t xml:space="preserve">ULVILA  </t>
  </si>
  <si>
    <t xml:space="preserve">000124  </t>
  </si>
  <si>
    <t xml:space="preserve">Uusikaupunki                                                                                         </t>
  </si>
  <si>
    <t xml:space="preserve">895  </t>
  </si>
  <si>
    <t xml:space="preserve">UUSIKAUPUNKI  </t>
  </si>
  <si>
    <t xml:space="preserve">000127  </t>
  </si>
  <si>
    <t xml:space="preserve">Vehmaa                                                                                               </t>
  </si>
  <si>
    <t xml:space="preserve">918  </t>
  </si>
  <si>
    <t xml:space="preserve">VEHMAA  </t>
  </si>
  <si>
    <t xml:space="preserve">000131  </t>
  </si>
  <si>
    <t xml:space="preserve">Akaa                                                                                                 </t>
  </si>
  <si>
    <t>R00015</t>
  </si>
  <si>
    <t xml:space="preserve">020  </t>
  </si>
  <si>
    <t xml:space="preserve">AKAA  </t>
  </si>
  <si>
    <t xml:space="preserve">000132  </t>
  </si>
  <si>
    <t xml:space="preserve">Asikkala                                                                                             </t>
  </si>
  <si>
    <t xml:space="preserve">016  </t>
  </si>
  <si>
    <t xml:space="preserve">ASIKKALA  </t>
  </si>
  <si>
    <t xml:space="preserve">000134  </t>
  </si>
  <si>
    <t xml:space="preserve">Forssa                                                                                               </t>
  </si>
  <si>
    <t>R00021</t>
  </si>
  <si>
    <t xml:space="preserve">061  </t>
  </si>
  <si>
    <t xml:space="preserve">FORSSA  </t>
  </si>
  <si>
    <t xml:space="preserve">000135  </t>
  </si>
  <si>
    <t xml:space="preserve">Hattula                                                                                              </t>
  </si>
  <si>
    <t>R00013</t>
  </si>
  <si>
    <t>Hämeenlinna</t>
  </si>
  <si>
    <t xml:space="preserve">082  </t>
  </si>
  <si>
    <t xml:space="preserve">HATTULA  </t>
  </si>
  <si>
    <t xml:space="preserve">000136  </t>
  </si>
  <si>
    <t xml:space="preserve">004005  </t>
  </si>
  <si>
    <t xml:space="preserve">Hämeenlinnan srky                                                                                   </t>
  </si>
  <si>
    <t xml:space="preserve">109  </t>
  </si>
  <si>
    <t xml:space="preserve">HÄMEENLINNA  </t>
  </si>
  <si>
    <t xml:space="preserve">000137  </t>
  </si>
  <si>
    <t xml:space="preserve">Hausjärvi                                                                                            </t>
  </si>
  <si>
    <t>R00016</t>
  </si>
  <si>
    <t xml:space="preserve">086  </t>
  </si>
  <si>
    <t xml:space="preserve">HAUSJÄRVI  </t>
  </si>
  <si>
    <t xml:space="preserve">000138  </t>
  </si>
  <si>
    <t xml:space="preserve">Hollola                                                                                              </t>
  </si>
  <si>
    <t xml:space="preserve">098  </t>
  </si>
  <si>
    <t xml:space="preserve">HOLLOLA  </t>
  </si>
  <si>
    <t xml:space="preserve">000139  </t>
  </si>
  <si>
    <t xml:space="preserve">Humppila                                                                                             </t>
  </si>
  <si>
    <t xml:space="preserve">103  </t>
  </si>
  <si>
    <t xml:space="preserve">HUMPPILA  </t>
  </si>
  <si>
    <t xml:space="preserve">000140  </t>
  </si>
  <si>
    <t xml:space="preserve">Hämeenkyrö                                                                                           </t>
  </si>
  <si>
    <t>R00020</t>
  </si>
  <si>
    <t xml:space="preserve">108  </t>
  </si>
  <si>
    <t xml:space="preserve">HÄMEENKYRÖ  </t>
  </si>
  <si>
    <t xml:space="preserve">000142  </t>
  </si>
  <si>
    <t xml:space="preserve">Ikaalinen                                                                                            </t>
  </si>
  <si>
    <t xml:space="preserve">143  </t>
  </si>
  <si>
    <t xml:space="preserve">IKAALINEN  </t>
  </si>
  <si>
    <t xml:space="preserve">000143  </t>
  </si>
  <si>
    <t xml:space="preserve">Janakkala                                                                                            </t>
  </si>
  <si>
    <t xml:space="preserve">165  </t>
  </si>
  <si>
    <t xml:space="preserve">JANAKKALA  </t>
  </si>
  <si>
    <t xml:space="preserve">000144  </t>
  </si>
  <si>
    <t xml:space="preserve">Jokioinen                                                                                            </t>
  </si>
  <si>
    <t xml:space="preserve">169  </t>
  </si>
  <si>
    <t xml:space="preserve">JOKIOINEN  </t>
  </si>
  <si>
    <t xml:space="preserve">000146  </t>
  </si>
  <si>
    <t xml:space="preserve">Jämijärvi                                                                                            </t>
  </si>
  <si>
    <t xml:space="preserve">181  </t>
  </si>
  <si>
    <t xml:space="preserve">JÄMIJÄRVI  </t>
  </si>
  <si>
    <t xml:space="preserve">000147  </t>
  </si>
  <si>
    <t xml:space="preserve">Jämsä                                                                                                </t>
  </si>
  <si>
    <t>R00019</t>
  </si>
  <si>
    <t xml:space="preserve">182  </t>
  </si>
  <si>
    <t xml:space="preserve">JÄMSÄ  </t>
  </si>
  <si>
    <t xml:space="preserve">000149  </t>
  </si>
  <si>
    <t xml:space="preserve">000150  </t>
  </si>
  <si>
    <t xml:space="preserve">Kangasala                                                                                            </t>
  </si>
  <si>
    <t xml:space="preserve">211  </t>
  </si>
  <si>
    <t xml:space="preserve">KANGASALA  </t>
  </si>
  <si>
    <t xml:space="preserve">000160  </t>
  </si>
  <si>
    <t xml:space="preserve">000820  </t>
  </si>
  <si>
    <t xml:space="preserve">Lahden srky                                                                                         </t>
  </si>
  <si>
    <t xml:space="preserve">398  </t>
  </si>
  <si>
    <t xml:space="preserve">LAHTI  </t>
  </si>
  <si>
    <t xml:space="preserve">000161  </t>
  </si>
  <si>
    <t xml:space="preserve">000162  </t>
  </si>
  <si>
    <t xml:space="preserve">000163  </t>
  </si>
  <si>
    <t xml:space="preserve">000164  </t>
  </si>
  <si>
    <t xml:space="preserve">000165  </t>
  </si>
  <si>
    <t xml:space="preserve">Lempäälä                                                                                             </t>
  </si>
  <si>
    <t xml:space="preserve">418  </t>
  </si>
  <si>
    <t xml:space="preserve">LEMPÄÄLÄ  </t>
  </si>
  <si>
    <t xml:space="preserve">000166  </t>
  </si>
  <si>
    <t xml:space="preserve">Loppi                                                                                                </t>
  </si>
  <si>
    <t xml:space="preserve">433  </t>
  </si>
  <si>
    <t xml:space="preserve">LOPPI  </t>
  </si>
  <si>
    <t xml:space="preserve">000169  </t>
  </si>
  <si>
    <t xml:space="preserve">000170  </t>
  </si>
  <si>
    <t xml:space="preserve">Nokia                                                                                                </t>
  </si>
  <si>
    <t xml:space="preserve">536  </t>
  </si>
  <si>
    <t xml:space="preserve">NOKIA  </t>
  </si>
  <si>
    <t xml:space="preserve">000171  </t>
  </si>
  <si>
    <t xml:space="preserve">Orivesi                                                                                              </t>
  </si>
  <si>
    <t xml:space="preserve">562  </t>
  </si>
  <si>
    <t xml:space="preserve">ORIVESI  </t>
  </si>
  <si>
    <t xml:space="preserve">000173  </t>
  </si>
  <si>
    <t xml:space="preserve">Pirkkala                                                                                             </t>
  </si>
  <si>
    <t xml:space="preserve">604  </t>
  </si>
  <si>
    <t xml:space="preserve">PIRKKALA  </t>
  </si>
  <si>
    <t xml:space="preserve">000174  </t>
  </si>
  <si>
    <t xml:space="preserve">Pälkäne                                                                                              </t>
  </si>
  <si>
    <t xml:space="preserve">635  </t>
  </si>
  <si>
    <t xml:space="preserve">PÄLKÄNE  </t>
  </si>
  <si>
    <t xml:space="preserve">000176  </t>
  </si>
  <si>
    <t xml:space="preserve">Riihimäki                                                                                            </t>
  </si>
  <si>
    <t xml:space="preserve">694  </t>
  </si>
  <si>
    <t xml:space="preserve">RIIHIMÄKI  </t>
  </si>
  <si>
    <t xml:space="preserve">000177  </t>
  </si>
  <si>
    <t xml:space="preserve">Ruovesi                                                                                              </t>
  </si>
  <si>
    <t xml:space="preserve">702  </t>
  </si>
  <si>
    <t xml:space="preserve">RUOVESI  </t>
  </si>
  <si>
    <t xml:space="preserve">000180  </t>
  </si>
  <si>
    <t xml:space="preserve">Somero                                                                                               </t>
  </si>
  <si>
    <t xml:space="preserve">761  </t>
  </si>
  <si>
    <t xml:space="preserve">SOMERO  </t>
  </si>
  <si>
    <t xml:space="preserve">000181  </t>
  </si>
  <si>
    <t xml:space="preserve">Sääksmäki                                                                                            </t>
  </si>
  <si>
    <t xml:space="preserve">908  </t>
  </si>
  <si>
    <t xml:space="preserve">VALKEAKOSKI  </t>
  </si>
  <si>
    <t xml:space="preserve">000182  </t>
  </si>
  <si>
    <t xml:space="preserve">Tammela                                                                                              </t>
  </si>
  <si>
    <t xml:space="preserve">834  </t>
  </si>
  <si>
    <t xml:space="preserve">TAMMELA  </t>
  </si>
  <si>
    <t xml:space="preserve">000189  </t>
  </si>
  <si>
    <t xml:space="preserve">000837  </t>
  </si>
  <si>
    <t>R00012</t>
  </si>
  <si>
    <t>Tampereen tuomiorvk</t>
  </si>
  <si>
    <t xml:space="preserve">837  </t>
  </si>
  <si>
    <t xml:space="preserve">TAMPERE  </t>
  </si>
  <si>
    <t xml:space="preserve">000192  </t>
  </si>
  <si>
    <t xml:space="preserve">000194  </t>
  </si>
  <si>
    <t xml:space="preserve">Urjala                                                                                               </t>
  </si>
  <si>
    <t xml:space="preserve">887  </t>
  </si>
  <si>
    <t xml:space="preserve">URJALA  </t>
  </si>
  <si>
    <t xml:space="preserve">000197  </t>
  </si>
  <si>
    <t xml:space="preserve">Vesilahti                                                                                            </t>
  </si>
  <si>
    <t xml:space="preserve">922  </t>
  </si>
  <si>
    <t xml:space="preserve">VESILAHTI  </t>
  </si>
  <si>
    <t xml:space="preserve">000200  </t>
  </si>
  <si>
    <t xml:space="preserve">Ylöjärvi                                                                                             </t>
  </si>
  <si>
    <t xml:space="preserve">980  </t>
  </si>
  <si>
    <t xml:space="preserve">YLÖJÄRVI  </t>
  </si>
  <si>
    <t xml:space="preserve">000201  </t>
  </si>
  <si>
    <t xml:space="preserve">Ypäjä                                                                                                </t>
  </si>
  <si>
    <t xml:space="preserve">981  </t>
  </si>
  <si>
    <t xml:space="preserve">YPÄJÄ  </t>
  </si>
  <si>
    <t xml:space="preserve">000203  </t>
  </si>
  <si>
    <t xml:space="preserve">Alavieska                                                                                            </t>
  </si>
  <si>
    <t>H00003</t>
  </si>
  <si>
    <t>Oulu</t>
  </si>
  <si>
    <t>R00026</t>
  </si>
  <si>
    <t xml:space="preserve">009  </t>
  </si>
  <si>
    <t xml:space="preserve">ALAVIESKA  </t>
  </si>
  <si>
    <t xml:space="preserve">000204  </t>
  </si>
  <si>
    <t xml:space="preserve">Enontekiö                                                                                            </t>
  </si>
  <si>
    <t>R00030</t>
  </si>
  <si>
    <t>Lappi</t>
  </si>
  <si>
    <t xml:space="preserve">047  </t>
  </si>
  <si>
    <t xml:space="preserve">ENONTEKIÖ  </t>
  </si>
  <si>
    <t xml:space="preserve">000205  </t>
  </si>
  <si>
    <t xml:space="preserve">Haapajärvi                                                                                           </t>
  </si>
  <si>
    <t xml:space="preserve">069  </t>
  </si>
  <si>
    <t xml:space="preserve">HAAPAJÄRVI  </t>
  </si>
  <si>
    <t xml:space="preserve">000206  </t>
  </si>
  <si>
    <t xml:space="preserve">Haapavesi                                                                                            </t>
  </si>
  <si>
    <t xml:space="preserve">071  </t>
  </si>
  <si>
    <t xml:space="preserve">HAAPAVESI  </t>
  </si>
  <si>
    <t xml:space="preserve">000207  </t>
  </si>
  <si>
    <t xml:space="preserve">Hailuoto                                                                                             </t>
  </si>
  <si>
    <t>R00023</t>
  </si>
  <si>
    <t xml:space="preserve">072  </t>
  </si>
  <si>
    <t xml:space="preserve">HAILUOTO  </t>
  </si>
  <si>
    <t xml:space="preserve">000208  </t>
  </si>
  <si>
    <t xml:space="preserve">Halsua                                                                                               </t>
  </si>
  <si>
    <t>R00027</t>
  </si>
  <si>
    <t>Kokkola</t>
  </si>
  <si>
    <t xml:space="preserve">074  </t>
  </si>
  <si>
    <t xml:space="preserve">HALSUA  </t>
  </si>
  <si>
    <t xml:space="preserve">000209  </t>
  </si>
  <si>
    <t xml:space="preserve">000826  </t>
  </si>
  <si>
    <t xml:space="preserve">Oulun ev.lut.srky                                                                                </t>
  </si>
  <si>
    <t>R00022</t>
  </si>
  <si>
    <t>Oulun tuomiorvk</t>
  </si>
  <si>
    <t xml:space="preserve">564  </t>
  </si>
  <si>
    <t xml:space="preserve">OULU  </t>
  </si>
  <si>
    <t xml:space="preserve">000211  </t>
  </si>
  <si>
    <t xml:space="preserve">Ii                                                                                                   </t>
  </si>
  <si>
    <t xml:space="preserve">139  </t>
  </si>
  <si>
    <t xml:space="preserve">II  </t>
  </si>
  <si>
    <t xml:space="preserve">000212  </t>
  </si>
  <si>
    <t xml:space="preserve">Inari                                                                                                </t>
  </si>
  <si>
    <t xml:space="preserve">148  </t>
  </si>
  <si>
    <t xml:space="preserve">INARI  </t>
  </si>
  <si>
    <t xml:space="preserve">000213  </t>
  </si>
  <si>
    <t xml:space="preserve">Kalajoki                                                                                             </t>
  </si>
  <si>
    <t xml:space="preserve">208  </t>
  </si>
  <si>
    <t xml:space="preserve">KALAJOKI  </t>
  </si>
  <si>
    <t xml:space="preserve">000214  </t>
  </si>
  <si>
    <t xml:space="preserve">Kannus                                                                                               </t>
  </si>
  <si>
    <t xml:space="preserve">217  </t>
  </si>
  <si>
    <t xml:space="preserve">KANNUS  </t>
  </si>
  <si>
    <t xml:space="preserve">000217  </t>
  </si>
  <si>
    <t xml:space="preserve">Kemi                                                                                                 </t>
  </si>
  <si>
    <t>R00029</t>
  </si>
  <si>
    <t>Kemi-Tornio</t>
  </si>
  <si>
    <t xml:space="preserve">240  </t>
  </si>
  <si>
    <t xml:space="preserve">KEMI  </t>
  </si>
  <si>
    <t xml:space="preserve">000218  </t>
  </si>
  <si>
    <t xml:space="preserve">Keminmaa                                                                                             </t>
  </si>
  <si>
    <t xml:space="preserve">241  </t>
  </si>
  <si>
    <t xml:space="preserve">KEMINMAA  </t>
  </si>
  <si>
    <t xml:space="preserve">000219  </t>
  </si>
  <si>
    <t xml:space="preserve">Kemijärvi                                                                                            </t>
  </si>
  <si>
    <t>R00028</t>
  </si>
  <si>
    <t xml:space="preserve">320  </t>
  </si>
  <si>
    <t xml:space="preserve">KEMIJÄRVI  </t>
  </si>
  <si>
    <t xml:space="preserve">000220  </t>
  </si>
  <si>
    <t xml:space="preserve">Kempele                                                                                              </t>
  </si>
  <si>
    <t xml:space="preserve">244  </t>
  </si>
  <si>
    <t xml:space="preserve">KEMPELE  </t>
  </si>
  <si>
    <t xml:space="preserve">000222  </t>
  </si>
  <si>
    <t xml:space="preserve">Oulun ev.lut.srky                                                                               </t>
  </si>
  <si>
    <t xml:space="preserve">000223  </t>
  </si>
  <si>
    <t xml:space="preserve">Kittilä                                                                                              </t>
  </si>
  <si>
    <t xml:space="preserve">261  </t>
  </si>
  <si>
    <t xml:space="preserve">KITTILÄ  </t>
  </si>
  <si>
    <t xml:space="preserve">000224  </t>
  </si>
  <si>
    <t xml:space="preserve">000816  </t>
  </si>
  <si>
    <t xml:space="preserve">272  </t>
  </si>
  <si>
    <t xml:space="preserve">KOKKOLA  </t>
  </si>
  <si>
    <t xml:space="preserve">000225  </t>
  </si>
  <si>
    <t xml:space="preserve">Kolari                                                                                               </t>
  </si>
  <si>
    <t xml:space="preserve">273  </t>
  </si>
  <si>
    <t xml:space="preserve">KOLARI  </t>
  </si>
  <si>
    <t xml:space="preserve">000227  </t>
  </si>
  <si>
    <t xml:space="preserve">Kuusamo                                                                                              </t>
  </si>
  <si>
    <t>R00083</t>
  </si>
  <si>
    <t>Koillismaa</t>
  </si>
  <si>
    <t xml:space="preserve">305  </t>
  </si>
  <si>
    <t xml:space="preserve">KUUSAMO  </t>
  </si>
  <si>
    <t xml:space="preserve">000228  </t>
  </si>
  <si>
    <t xml:space="preserve">000229  </t>
  </si>
  <si>
    <t xml:space="preserve">Kärsämäki                                                                                            </t>
  </si>
  <si>
    <t xml:space="preserve">317  </t>
  </si>
  <si>
    <t xml:space="preserve">KÄRSÄMÄKI  </t>
  </si>
  <si>
    <t xml:space="preserve">000231  </t>
  </si>
  <si>
    <t xml:space="preserve">Liminka                                                                                              </t>
  </si>
  <si>
    <t xml:space="preserve">425  </t>
  </si>
  <si>
    <t xml:space="preserve">LIMINKA  </t>
  </si>
  <si>
    <t xml:space="preserve">000232  </t>
  </si>
  <si>
    <t xml:space="preserve">000233  </t>
  </si>
  <si>
    <t xml:space="preserve">Lumijoki                                                                                             </t>
  </si>
  <si>
    <t xml:space="preserve">436  </t>
  </si>
  <si>
    <t xml:space="preserve">LUMIJOKI  </t>
  </si>
  <si>
    <t xml:space="preserve">000235  </t>
  </si>
  <si>
    <t xml:space="preserve">Muhos                                                                                                </t>
  </si>
  <si>
    <t xml:space="preserve">494  </t>
  </si>
  <si>
    <t xml:space="preserve">MUHOS  </t>
  </si>
  <si>
    <t xml:space="preserve">000236  </t>
  </si>
  <si>
    <t xml:space="preserve">Muonio                                                                                               </t>
  </si>
  <si>
    <t xml:space="preserve">498  </t>
  </si>
  <si>
    <t xml:space="preserve">MUONIO  </t>
  </si>
  <si>
    <t xml:space="preserve">000237  </t>
  </si>
  <si>
    <t xml:space="preserve">Nivala                                                                                               </t>
  </si>
  <si>
    <t xml:space="preserve">535  </t>
  </si>
  <si>
    <t xml:space="preserve">NIVALA  </t>
  </si>
  <si>
    <t xml:space="preserve">000238  </t>
  </si>
  <si>
    <t xml:space="preserve">Oulainen                                                                                             </t>
  </si>
  <si>
    <t xml:space="preserve">563  </t>
  </si>
  <si>
    <t xml:space="preserve">OULAINEN  </t>
  </si>
  <si>
    <t xml:space="preserve">000239  </t>
  </si>
  <si>
    <t xml:space="preserve">Heinola                                                                                              </t>
  </si>
  <si>
    <t>H00004</t>
  </si>
  <si>
    <t>Mikkeli</t>
  </si>
  <si>
    <t>R00038</t>
  </si>
  <si>
    <t xml:space="preserve">111  </t>
  </si>
  <si>
    <t xml:space="preserve">HEINOLA  </t>
  </si>
  <si>
    <t xml:space="preserve">000242  </t>
  </si>
  <si>
    <t xml:space="preserve">000245  </t>
  </si>
  <si>
    <t xml:space="preserve">Pelkosenniemi                                                                                        </t>
  </si>
  <si>
    <t xml:space="preserve">583  </t>
  </si>
  <si>
    <t xml:space="preserve">PELKOSENNIEMI  </t>
  </si>
  <si>
    <t xml:space="preserve">000246  </t>
  </si>
  <si>
    <t xml:space="preserve">Perho                                                                                                </t>
  </si>
  <si>
    <t xml:space="preserve">584  </t>
  </si>
  <si>
    <t xml:space="preserve">PERHO  </t>
  </si>
  <si>
    <t xml:space="preserve">000248  </t>
  </si>
  <si>
    <t xml:space="preserve">Posio                                                                                                </t>
  </si>
  <si>
    <t xml:space="preserve">614  </t>
  </si>
  <si>
    <t xml:space="preserve">POSIO  </t>
  </si>
  <si>
    <t xml:space="preserve">000249  </t>
  </si>
  <si>
    <t xml:space="preserve">Pudasjärvi                                                                                           </t>
  </si>
  <si>
    <t xml:space="preserve">615  </t>
  </si>
  <si>
    <t xml:space="preserve">PUDASJÄRVI  </t>
  </si>
  <si>
    <t xml:space="preserve">000251  </t>
  </si>
  <si>
    <t xml:space="preserve">Pyhäjoki                                                                                             </t>
  </si>
  <si>
    <t xml:space="preserve">625  </t>
  </si>
  <si>
    <t xml:space="preserve">PYHÄJOKI  </t>
  </si>
  <si>
    <t xml:space="preserve">000253  </t>
  </si>
  <si>
    <t xml:space="preserve">Raahe                                                                                                </t>
  </si>
  <si>
    <t>R00025</t>
  </si>
  <si>
    <t xml:space="preserve">678  </t>
  </si>
  <si>
    <t xml:space="preserve">RAAHE  </t>
  </si>
  <si>
    <t xml:space="preserve">000255  </t>
  </si>
  <si>
    <t xml:space="preserve">Ranua                                                                                                </t>
  </si>
  <si>
    <t xml:space="preserve">683  </t>
  </si>
  <si>
    <t xml:space="preserve">RANUA  </t>
  </si>
  <si>
    <t xml:space="preserve">000257  </t>
  </si>
  <si>
    <t xml:space="preserve">Reisjärvi                                                                                            </t>
  </si>
  <si>
    <t xml:space="preserve">691  </t>
  </si>
  <si>
    <t xml:space="preserve">REISJÄRVI  </t>
  </si>
  <si>
    <t xml:space="preserve">000259  </t>
  </si>
  <si>
    <t xml:space="preserve">Rovaniemi                                                                                            </t>
  </si>
  <si>
    <t xml:space="preserve">698  </t>
  </si>
  <si>
    <t xml:space="preserve">ROVANIEMI  </t>
  </si>
  <si>
    <t xml:space="preserve">000260  </t>
  </si>
  <si>
    <t xml:space="preserve">Salla                                                                                                </t>
  </si>
  <si>
    <t xml:space="preserve">732  </t>
  </si>
  <si>
    <t xml:space="preserve">SALLA  </t>
  </si>
  <si>
    <t xml:space="preserve">000262  </t>
  </si>
  <si>
    <t xml:space="preserve">Sievi                                                                                                </t>
  </si>
  <si>
    <t xml:space="preserve">746  </t>
  </si>
  <si>
    <t xml:space="preserve">SIEVI  </t>
  </si>
  <si>
    <t xml:space="preserve">000264  </t>
  </si>
  <si>
    <t xml:space="preserve">Simo                                                                                                 </t>
  </si>
  <si>
    <t xml:space="preserve">751  </t>
  </si>
  <si>
    <t xml:space="preserve">SIMO  </t>
  </si>
  <si>
    <t xml:space="preserve">000265  </t>
  </si>
  <si>
    <t xml:space="preserve">Sodankylä                                                                                            </t>
  </si>
  <si>
    <t xml:space="preserve">758  </t>
  </si>
  <si>
    <t xml:space="preserve">SODANKYLÄ  </t>
  </si>
  <si>
    <t xml:space="preserve">000266  </t>
  </si>
  <si>
    <t xml:space="preserve">Taivalkoski                                                                                          </t>
  </si>
  <si>
    <t xml:space="preserve">832  </t>
  </si>
  <si>
    <t xml:space="preserve">TAIVALKOSKI  </t>
  </si>
  <si>
    <t xml:space="preserve">000268  </t>
  </si>
  <si>
    <t xml:space="preserve">Tervola                                                                                              </t>
  </si>
  <si>
    <t xml:space="preserve">845  </t>
  </si>
  <si>
    <t xml:space="preserve">TERVOLA  </t>
  </si>
  <si>
    <t xml:space="preserve">000269  </t>
  </si>
  <si>
    <t xml:space="preserve">Toholampi                                                                                            </t>
  </si>
  <si>
    <t xml:space="preserve">849  </t>
  </si>
  <si>
    <t xml:space="preserve">TOHOLAMPI  </t>
  </si>
  <si>
    <t xml:space="preserve">000270  </t>
  </si>
  <si>
    <t xml:space="preserve">Tornio                                                                                               </t>
  </si>
  <si>
    <t xml:space="preserve">851  </t>
  </si>
  <si>
    <t xml:space="preserve">TORNIO  </t>
  </si>
  <si>
    <t xml:space="preserve">000271  </t>
  </si>
  <si>
    <t xml:space="preserve">Pello                                                                                                </t>
  </si>
  <si>
    <t xml:space="preserve">854  </t>
  </si>
  <si>
    <t xml:space="preserve">PELLO  </t>
  </si>
  <si>
    <t xml:space="preserve">000272  </t>
  </si>
  <si>
    <t xml:space="preserve">Tyrnävä                                                                                              </t>
  </si>
  <si>
    <t xml:space="preserve">859  </t>
  </si>
  <si>
    <t xml:space="preserve">TYRNÄVÄ  </t>
  </si>
  <si>
    <t xml:space="preserve">000274  </t>
  </si>
  <si>
    <t xml:space="preserve">Utajärvi                                                                                             </t>
  </si>
  <si>
    <t xml:space="preserve">889  </t>
  </si>
  <si>
    <t xml:space="preserve">UTAJÄRVI  </t>
  </si>
  <si>
    <t xml:space="preserve">000275  </t>
  </si>
  <si>
    <t xml:space="preserve">Utsjoki                                                                                              </t>
  </si>
  <si>
    <t xml:space="preserve">890  </t>
  </si>
  <si>
    <t xml:space="preserve">UTSJOKI  </t>
  </si>
  <si>
    <t xml:space="preserve">000276  </t>
  </si>
  <si>
    <t xml:space="preserve">Veteli                                                                                               </t>
  </si>
  <si>
    <t xml:space="preserve">924  </t>
  </si>
  <si>
    <t xml:space="preserve">VETELI  </t>
  </si>
  <si>
    <t xml:space="preserve">000280  </t>
  </si>
  <si>
    <t xml:space="preserve">Ylitornio                                                                                            </t>
  </si>
  <si>
    <t xml:space="preserve">976  </t>
  </si>
  <si>
    <t xml:space="preserve">YLITORNIO  </t>
  </si>
  <si>
    <t xml:space="preserve">000281  </t>
  </si>
  <si>
    <t xml:space="preserve">Ylivieska                                                                                            </t>
  </si>
  <si>
    <t xml:space="preserve">977  </t>
  </si>
  <si>
    <t xml:space="preserve">YLIVIESKA  </t>
  </si>
  <si>
    <t xml:space="preserve">000282  </t>
  </si>
  <si>
    <t xml:space="preserve">004001  </t>
  </si>
  <si>
    <t xml:space="preserve">Kouvolan srky                                                                                       </t>
  </si>
  <si>
    <t>R00036</t>
  </si>
  <si>
    <t xml:space="preserve">286  </t>
  </si>
  <si>
    <t xml:space="preserve">KOUVOLA  </t>
  </si>
  <si>
    <t xml:space="preserve">000284  </t>
  </si>
  <si>
    <t xml:space="preserve">000288  </t>
  </si>
  <si>
    <t xml:space="preserve">Hartola                                                                                              </t>
  </si>
  <si>
    <t xml:space="preserve">081  </t>
  </si>
  <si>
    <t xml:space="preserve">HARTOLA  </t>
  </si>
  <si>
    <t xml:space="preserve">000292  </t>
  </si>
  <si>
    <t xml:space="preserve">Hirvensalmi                                                                                          </t>
  </si>
  <si>
    <t>R00031</t>
  </si>
  <si>
    <t>Mikkelin tuomiorvk</t>
  </si>
  <si>
    <t xml:space="preserve">097  </t>
  </si>
  <si>
    <t xml:space="preserve">HIRVENSALMI  </t>
  </si>
  <si>
    <t xml:space="preserve">000293  </t>
  </si>
  <si>
    <t xml:space="preserve">Iitti                                                                                                </t>
  </si>
  <si>
    <t xml:space="preserve">142  </t>
  </si>
  <si>
    <t xml:space="preserve">IITTI  </t>
  </si>
  <si>
    <t xml:space="preserve">000294  </t>
  </si>
  <si>
    <t xml:space="preserve">Imatra                                                                                               </t>
  </si>
  <si>
    <t>R00034</t>
  </si>
  <si>
    <t xml:space="preserve">153  </t>
  </si>
  <si>
    <t xml:space="preserve">IMATRA  </t>
  </si>
  <si>
    <t xml:space="preserve">000297  </t>
  </si>
  <si>
    <t xml:space="preserve">Joutsa                                                                                               </t>
  </si>
  <si>
    <t xml:space="preserve">172  </t>
  </si>
  <si>
    <t xml:space="preserve">JOUTSA  </t>
  </si>
  <si>
    <t xml:space="preserve">000298  </t>
  </si>
  <si>
    <t xml:space="preserve">000822  </t>
  </si>
  <si>
    <t xml:space="preserve">Lappeenrannan srky                                                                                  </t>
  </si>
  <si>
    <t>R00035</t>
  </si>
  <si>
    <t xml:space="preserve">405  </t>
  </si>
  <si>
    <t xml:space="preserve">LAPPEENRANTA  </t>
  </si>
  <si>
    <t xml:space="preserve">000299  </t>
  </si>
  <si>
    <t xml:space="preserve">Juva                                                                                                 </t>
  </si>
  <si>
    <t xml:space="preserve">178  </t>
  </si>
  <si>
    <t xml:space="preserve">JUVA  </t>
  </si>
  <si>
    <t xml:space="preserve">000300  </t>
  </si>
  <si>
    <t xml:space="preserve">Kangasniemi                                                                                          </t>
  </si>
  <si>
    <t xml:space="preserve">213  </t>
  </si>
  <si>
    <t xml:space="preserve">KANGASNIEMI  </t>
  </si>
  <si>
    <t xml:space="preserve">000303  </t>
  </si>
  <si>
    <t xml:space="preserve">Kitee                                                                                                </t>
  </si>
  <si>
    <t>R00032</t>
  </si>
  <si>
    <t xml:space="preserve">260  </t>
  </si>
  <si>
    <t xml:space="preserve">KITEE  </t>
  </si>
  <si>
    <t xml:space="preserve">000305  </t>
  </si>
  <si>
    <t xml:space="preserve">000306  </t>
  </si>
  <si>
    <t xml:space="preserve">000309  </t>
  </si>
  <si>
    <t xml:space="preserve">000310  </t>
  </si>
  <si>
    <t xml:space="preserve">000311  </t>
  </si>
  <si>
    <t xml:space="preserve">000313  </t>
  </si>
  <si>
    <t xml:space="preserve">Lemi                                                                                                 </t>
  </si>
  <si>
    <t xml:space="preserve">416  </t>
  </si>
  <si>
    <t xml:space="preserve">LEMI  </t>
  </si>
  <si>
    <t xml:space="preserve">000315  </t>
  </si>
  <si>
    <t xml:space="preserve">Luumäki                                                                                              </t>
  </si>
  <si>
    <t xml:space="preserve">441  </t>
  </si>
  <si>
    <t xml:space="preserve">LUUMÄKI  </t>
  </si>
  <si>
    <t xml:space="preserve">000320  </t>
  </si>
  <si>
    <t xml:space="preserve">Mäntyharju                                                                                           </t>
  </si>
  <si>
    <t xml:space="preserve">507  </t>
  </si>
  <si>
    <t xml:space="preserve">MÄNTYHARJU  </t>
  </si>
  <si>
    <t xml:space="preserve">000322  </t>
  </si>
  <si>
    <t xml:space="preserve">Parikkala                                                                                            </t>
  </si>
  <si>
    <t xml:space="preserve">580  </t>
  </si>
  <si>
    <t xml:space="preserve">PARIKKALA  </t>
  </si>
  <si>
    <t xml:space="preserve">000325  </t>
  </si>
  <si>
    <t xml:space="preserve">Puumala                                                                                              </t>
  </si>
  <si>
    <t xml:space="preserve">623  </t>
  </si>
  <si>
    <t xml:space="preserve">PUUMALA  </t>
  </si>
  <si>
    <t xml:space="preserve">000326  </t>
  </si>
  <si>
    <t>R00037</t>
  </si>
  <si>
    <t>Kotka</t>
  </si>
  <si>
    <t xml:space="preserve">624  </t>
  </si>
  <si>
    <t xml:space="preserve">PYHTÄÄ  </t>
  </si>
  <si>
    <t xml:space="preserve">000328  </t>
  </si>
  <si>
    <t xml:space="preserve">Rautjärvi                                                                                            </t>
  </si>
  <si>
    <t xml:space="preserve">689  </t>
  </si>
  <si>
    <t xml:space="preserve">RAUTJÄRVI  </t>
  </si>
  <si>
    <t xml:space="preserve">000330  </t>
  </si>
  <si>
    <t xml:space="preserve">Ruokolahti                                                                                           </t>
  </si>
  <si>
    <t xml:space="preserve">700  </t>
  </si>
  <si>
    <t xml:space="preserve">RUOKOLAHTI  </t>
  </si>
  <si>
    <t xml:space="preserve">000331  </t>
  </si>
  <si>
    <t xml:space="preserve">000333  </t>
  </si>
  <si>
    <t xml:space="preserve">Savitaipale                                                                                          </t>
  </si>
  <si>
    <t xml:space="preserve">739  </t>
  </si>
  <si>
    <t xml:space="preserve">SAVITAIPALE  </t>
  </si>
  <si>
    <t xml:space="preserve">000338  </t>
  </si>
  <si>
    <t xml:space="preserve">Sulkava                                                                                              </t>
  </si>
  <si>
    <t xml:space="preserve">768  </t>
  </si>
  <si>
    <t xml:space="preserve">SULKAVA  </t>
  </si>
  <si>
    <t xml:space="preserve">000340  </t>
  </si>
  <si>
    <t xml:space="preserve">Sysmä                                                                                                </t>
  </si>
  <si>
    <t xml:space="preserve">781  </t>
  </si>
  <si>
    <t xml:space="preserve">SYSMÄ  </t>
  </si>
  <si>
    <t xml:space="preserve">000342  </t>
  </si>
  <si>
    <t xml:space="preserve">Taipalsaari                                                                                          </t>
  </si>
  <si>
    <t xml:space="preserve">831  </t>
  </si>
  <si>
    <t xml:space="preserve">TAIPALSAARI  </t>
  </si>
  <si>
    <t xml:space="preserve">000343  </t>
  </si>
  <si>
    <t xml:space="preserve">Tohmajärvi                                                                                           </t>
  </si>
  <si>
    <t xml:space="preserve">848  </t>
  </si>
  <si>
    <t xml:space="preserve">TOHMAJÄRVI  </t>
  </si>
  <si>
    <t xml:space="preserve">000345  </t>
  </si>
  <si>
    <t xml:space="preserve">000350  </t>
  </si>
  <si>
    <t xml:space="preserve">000808  </t>
  </si>
  <si>
    <t xml:space="preserve">Joensuun ev.lut.srky                                                                             </t>
  </si>
  <si>
    <t>H00006</t>
  </si>
  <si>
    <t>Kuopio</t>
  </si>
  <si>
    <t>R00054</t>
  </si>
  <si>
    <t xml:space="preserve">167  </t>
  </si>
  <si>
    <t xml:space="preserve">JOENSUU  </t>
  </si>
  <si>
    <t xml:space="preserve">000351  </t>
  </si>
  <si>
    <t xml:space="preserve">Hankasalmi                                                                                           </t>
  </si>
  <si>
    <t>R00084</t>
  </si>
  <si>
    <t xml:space="preserve">077  </t>
  </si>
  <si>
    <t xml:space="preserve">HANKASALMI  </t>
  </si>
  <si>
    <t xml:space="preserve">000352  </t>
  </si>
  <si>
    <t xml:space="preserve">Heinävesi                                                                                            </t>
  </si>
  <si>
    <t xml:space="preserve">090  </t>
  </si>
  <si>
    <t xml:space="preserve">HEINÄVESI  </t>
  </si>
  <si>
    <t xml:space="preserve">000353  </t>
  </si>
  <si>
    <t xml:space="preserve">Hyrynsalmi                                                                                           </t>
  </si>
  <si>
    <t>R00052</t>
  </si>
  <si>
    <t xml:space="preserve">105  </t>
  </si>
  <si>
    <t xml:space="preserve">HYRYNSALMI  </t>
  </si>
  <si>
    <t xml:space="preserve">000354  </t>
  </si>
  <si>
    <t xml:space="preserve">004007  </t>
  </si>
  <si>
    <t xml:space="preserve">Ylä-Savon srky                                                                                      </t>
  </si>
  <si>
    <t>R00051</t>
  </si>
  <si>
    <t xml:space="preserve">140  </t>
  </si>
  <si>
    <t xml:space="preserve">IISALMI  </t>
  </si>
  <si>
    <t xml:space="preserve">000356  </t>
  </si>
  <si>
    <t xml:space="preserve">Ilomantsi                                                                                            </t>
  </si>
  <si>
    <t xml:space="preserve">146  </t>
  </si>
  <si>
    <t xml:space="preserve">ILOMANTSI  </t>
  </si>
  <si>
    <t xml:space="preserve">000357  </t>
  </si>
  <si>
    <t xml:space="preserve">000358  </t>
  </si>
  <si>
    <t xml:space="preserve">Joroinen                                                                                             </t>
  </si>
  <si>
    <t xml:space="preserve">171  </t>
  </si>
  <si>
    <t xml:space="preserve">JOROINEN  </t>
  </si>
  <si>
    <t xml:space="preserve">000360  </t>
  </si>
  <si>
    <t xml:space="preserve">Juuka                                                                                                </t>
  </si>
  <si>
    <t xml:space="preserve">176  </t>
  </si>
  <si>
    <t xml:space="preserve">JUUKA  </t>
  </si>
  <si>
    <t xml:space="preserve">000363  </t>
  </si>
  <si>
    <t xml:space="preserve">Kajaani                                                                                              </t>
  </si>
  <si>
    <t xml:space="preserve">205  </t>
  </si>
  <si>
    <t xml:space="preserve">KAJAANI  </t>
  </si>
  <si>
    <t xml:space="preserve">000366  </t>
  </si>
  <si>
    <t xml:space="preserve">Keitele                                                                                              </t>
  </si>
  <si>
    <t>R00049</t>
  </si>
  <si>
    <t xml:space="preserve">239  </t>
  </si>
  <si>
    <t xml:space="preserve">KEITELE  </t>
  </si>
  <si>
    <t xml:space="preserve">000368  </t>
  </si>
  <si>
    <t xml:space="preserve">Kiuruvesi                                                                                            </t>
  </si>
  <si>
    <t xml:space="preserve">263  </t>
  </si>
  <si>
    <t xml:space="preserve">KIURUVESI  </t>
  </si>
  <si>
    <t xml:space="preserve">000369  </t>
  </si>
  <si>
    <t xml:space="preserve">Konnevesi                                                                                            </t>
  </si>
  <si>
    <t xml:space="preserve">275  </t>
  </si>
  <si>
    <t xml:space="preserve">KONNEVESI  </t>
  </si>
  <si>
    <t xml:space="preserve">000370  </t>
  </si>
  <si>
    <t xml:space="preserve">Kontiolahti                                                                                          </t>
  </si>
  <si>
    <t xml:space="preserve">276  </t>
  </si>
  <si>
    <t xml:space="preserve">KONTIOLAHTI  </t>
  </si>
  <si>
    <t xml:space="preserve">000371  </t>
  </si>
  <si>
    <t xml:space="preserve">Kuhmo                                                                                                </t>
  </si>
  <si>
    <t xml:space="preserve">290  </t>
  </si>
  <si>
    <t xml:space="preserve">KUHMO  </t>
  </si>
  <si>
    <t xml:space="preserve">000372  </t>
  </si>
  <si>
    <t xml:space="preserve">000819  </t>
  </si>
  <si>
    <t xml:space="preserve">Kuopion ev.lut.srky                                                                               </t>
  </si>
  <si>
    <t>R00048</t>
  </si>
  <si>
    <t>Kuopion tuomiorvk</t>
  </si>
  <si>
    <t xml:space="preserve">297  </t>
  </si>
  <si>
    <t xml:space="preserve">KUOPIO  </t>
  </si>
  <si>
    <t xml:space="preserve">000373  </t>
  </si>
  <si>
    <t xml:space="preserve">000374  </t>
  </si>
  <si>
    <t xml:space="preserve">000375  </t>
  </si>
  <si>
    <t xml:space="preserve">Outokumpu                                                                                            </t>
  </si>
  <si>
    <t xml:space="preserve">309  </t>
  </si>
  <si>
    <t xml:space="preserve">OUTOKUMPU  </t>
  </si>
  <si>
    <t xml:space="preserve">000376  </t>
  </si>
  <si>
    <t xml:space="preserve">402  </t>
  </si>
  <si>
    <t xml:space="preserve">LAPINLAHTI  </t>
  </si>
  <si>
    <t xml:space="preserve">000377  </t>
  </si>
  <si>
    <t xml:space="preserve">Leppävirta                                                                                           </t>
  </si>
  <si>
    <t xml:space="preserve">420  </t>
  </si>
  <si>
    <t xml:space="preserve">LEPPÄVIRTA  </t>
  </si>
  <si>
    <t xml:space="preserve">000378  </t>
  </si>
  <si>
    <t xml:space="preserve">Liperi                                                                                               </t>
  </si>
  <si>
    <t xml:space="preserve">426  </t>
  </si>
  <si>
    <t xml:space="preserve">LIPERI  </t>
  </si>
  <si>
    <t xml:space="preserve">000382  </t>
  </si>
  <si>
    <t xml:space="preserve">Nurmes                                                                                               </t>
  </si>
  <si>
    <t xml:space="preserve">541  </t>
  </si>
  <si>
    <t xml:space="preserve">NURMES  </t>
  </si>
  <si>
    <t xml:space="preserve">000383  </t>
  </si>
  <si>
    <t xml:space="preserve">Paltamo                                                                                              </t>
  </si>
  <si>
    <t xml:space="preserve">578  </t>
  </si>
  <si>
    <t xml:space="preserve">PALTAMO  </t>
  </si>
  <si>
    <t xml:space="preserve">000386  </t>
  </si>
  <si>
    <t xml:space="preserve">595  </t>
  </si>
  <si>
    <t xml:space="preserve">PIELAVESI  </t>
  </si>
  <si>
    <t xml:space="preserve">000387  </t>
  </si>
  <si>
    <t xml:space="preserve">000388  </t>
  </si>
  <si>
    <t xml:space="preserve">Lieksa                                                                                               </t>
  </si>
  <si>
    <t xml:space="preserve">422  </t>
  </si>
  <si>
    <t xml:space="preserve">LIEKSA  </t>
  </si>
  <si>
    <t xml:space="preserve">000389  </t>
  </si>
  <si>
    <t xml:space="preserve">Polvijärvi                                                                                           </t>
  </si>
  <si>
    <t xml:space="preserve">607  </t>
  </si>
  <si>
    <t xml:space="preserve">POLVIJÄRVI  </t>
  </si>
  <si>
    <t xml:space="preserve">000390  </t>
  </si>
  <si>
    <t xml:space="preserve">Puolanka                                                                                             </t>
  </si>
  <si>
    <t xml:space="preserve">620  </t>
  </si>
  <si>
    <t xml:space="preserve">PUOLANKA  </t>
  </si>
  <si>
    <t xml:space="preserve">000391  </t>
  </si>
  <si>
    <t xml:space="preserve">Pyhäjärvi                                                                                            </t>
  </si>
  <si>
    <t xml:space="preserve">626  </t>
  </si>
  <si>
    <t xml:space="preserve">PYHÄJÄRVI  </t>
  </si>
  <si>
    <t xml:space="preserve">000392  </t>
  </si>
  <si>
    <t xml:space="preserve">000393  </t>
  </si>
  <si>
    <t xml:space="preserve">Rautalampi                                                                                           </t>
  </si>
  <si>
    <t xml:space="preserve">686  </t>
  </si>
  <si>
    <t xml:space="preserve">RAUTALAMPI  </t>
  </si>
  <si>
    <t xml:space="preserve">000394  </t>
  </si>
  <si>
    <t xml:space="preserve">Rautavaara                                                                                           </t>
  </si>
  <si>
    <t xml:space="preserve">687  </t>
  </si>
  <si>
    <t xml:space="preserve">RAUTAVAARA  </t>
  </si>
  <si>
    <t xml:space="preserve">000396  </t>
  </si>
  <si>
    <t xml:space="preserve">Ristijärvi                                                                                           </t>
  </si>
  <si>
    <t xml:space="preserve">697  </t>
  </si>
  <si>
    <t xml:space="preserve">RISTIJÄRVI  </t>
  </si>
  <si>
    <t xml:space="preserve">000398  </t>
  </si>
  <si>
    <t xml:space="preserve">Siilinjärvi                                                                                          </t>
  </si>
  <si>
    <t xml:space="preserve">749  </t>
  </si>
  <si>
    <t xml:space="preserve">SIILINJÄRVI  </t>
  </si>
  <si>
    <t xml:space="preserve">000399  </t>
  </si>
  <si>
    <t xml:space="preserve">762  </t>
  </si>
  <si>
    <t xml:space="preserve">SONKAJÄRVI  </t>
  </si>
  <si>
    <t xml:space="preserve">000400  </t>
  </si>
  <si>
    <t xml:space="preserve">Sotkamo                                                                                              </t>
  </si>
  <si>
    <t xml:space="preserve">765  </t>
  </si>
  <si>
    <t xml:space="preserve">SOTKAMO  </t>
  </si>
  <si>
    <t xml:space="preserve">000402  </t>
  </si>
  <si>
    <t xml:space="preserve">Suomussalmi                                                                                          </t>
  </si>
  <si>
    <t xml:space="preserve">777  </t>
  </si>
  <si>
    <t xml:space="preserve">SUOMUSSALMI  </t>
  </si>
  <si>
    <t xml:space="preserve">000403  </t>
  </si>
  <si>
    <t xml:space="preserve">Suonenjoki                                                                                           </t>
  </si>
  <si>
    <t xml:space="preserve">778  </t>
  </si>
  <si>
    <t xml:space="preserve">SUONENJOKI  </t>
  </si>
  <si>
    <t xml:space="preserve">000405  </t>
  </si>
  <si>
    <t xml:space="preserve">Tervo                                                                                                </t>
  </si>
  <si>
    <t xml:space="preserve">844  </t>
  </si>
  <si>
    <t xml:space="preserve">TERVO  </t>
  </si>
  <si>
    <t xml:space="preserve">000408  </t>
  </si>
  <si>
    <t xml:space="preserve">Vaala                                                                                                </t>
  </si>
  <si>
    <t xml:space="preserve">785  </t>
  </si>
  <si>
    <t xml:space="preserve">VAALA  </t>
  </si>
  <si>
    <t xml:space="preserve">000409  </t>
  </si>
  <si>
    <t xml:space="preserve">Valtimo                                                                                              </t>
  </si>
  <si>
    <t xml:space="preserve">911  </t>
  </si>
  <si>
    <t xml:space="preserve">VALTIMO  </t>
  </si>
  <si>
    <t xml:space="preserve">000410  </t>
  </si>
  <si>
    <t xml:space="preserve">Varkaus                                                                                              </t>
  </si>
  <si>
    <t xml:space="preserve">915  </t>
  </si>
  <si>
    <t xml:space="preserve">VARKAUS  </t>
  </si>
  <si>
    <t xml:space="preserve">000411  </t>
  </si>
  <si>
    <t xml:space="preserve">000413  </t>
  </si>
  <si>
    <t xml:space="preserve">Vesanto                                                                                              </t>
  </si>
  <si>
    <t xml:space="preserve">921  </t>
  </si>
  <si>
    <t xml:space="preserve">VESANTO  </t>
  </si>
  <si>
    <t xml:space="preserve">000415  </t>
  </si>
  <si>
    <t xml:space="preserve">Vieremä                                                                                              </t>
  </si>
  <si>
    <t xml:space="preserve">925  </t>
  </si>
  <si>
    <t xml:space="preserve">VIEREMÄ  </t>
  </si>
  <si>
    <t xml:space="preserve">000420  </t>
  </si>
  <si>
    <t xml:space="preserve">Alajärvi                                                                                             </t>
  </si>
  <si>
    <t>H00007</t>
  </si>
  <si>
    <t>Lapua</t>
  </si>
  <si>
    <t>R00081</t>
  </si>
  <si>
    <t>Järvi-Pohjanmaa</t>
  </si>
  <si>
    <t xml:space="preserve">005  </t>
  </si>
  <si>
    <t xml:space="preserve">ALAJÄRVI  </t>
  </si>
  <si>
    <t xml:space="preserve">000421  </t>
  </si>
  <si>
    <t xml:space="preserve">Alavus                                                                                               </t>
  </si>
  <si>
    <t>R00080</t>
  </si>
  <si>
    <t>Etelä-Pohjanmaa</t>
  </si>
  <si>
    <t xml:space="preserve">010  </t>
  </si>
  <si>
    <t xml:space="preserve">ALAVUS  </t>
  </si>
  <si>
    <t xml:space="preserve">000422  </t>
  </si>
  <si>
    <t xml:space="preserve">Evijärvi                                                                                             </t>
  </si>
  <si>
    <t xml:space="preserve">052  </t>
  </si>
  <si>
    <t xml:space="preserve">EVIJÄRVI  </t>
  </si>
  <si>
    <t xml:space="preserve">000423  </t>
  </si>
  <si>
    <t xml:space="preserve">Honkajoki                                                                                            </t>
  </si>
  <si>
    <t>R00063</t>
  </si>
  <si>
    <t xml:space="preserve">099  </t>
  </si>
  <si>
    <t xml:space="preserve">HONKAJOKI  </t>
  </si>
  <si>
    <t xml:space="preserve">000424  </t>
  </si>
  <si>
    <t xml:space="preserve">Ilmajoki                                                                                             </t>
  </si>
  <si>
    <t xml:space="preserve">145  </t>
  </si>
  <si>
    <t xml:space="preserve">ILMAJOKI  </t>
  </si>
  <si>
    <t xml:space="preserve">000425  </t>
  </si>
  <si>
    <t xml:space="preserve">Isojoki                                                                                              </t>
  </si>
  <si>
    <t>R00061</t>
  </si>
  <si>
    <t xml:space="preserve">151  </t>
  </si>
  <si>
    <t xml:space="preserve">ISOJOKI  </t>
  </si>
  <si>
    <t xml:space="preserve">000426  </t>
  </si>
  <si>
    <t xml:space="preserve">Isokyrö                                                                                              </t>
  </si>
  <si>
    <t>R00062</t>
  </si>
  <si>
    <t>Isonkyrö</t>
  </si>
  <si>
    <t xml:space="preserve">152  </t>
  </si>
  <si>
    <t xml:space="preserve">ISOKYRÖ  </t>
  </si>
  <si>
    <t xml:space="preserve">000432  </t>
  </si>
  <si>
    <t xml:space="preserve">Karijoki                                                                                             </t>
  </si>
  <si>
    <t xml:space="preserve">218  </t>
  </si>
  <si>
    <t xml:space="preserve">KARIJOKI  </t>
  </si>
  <si>
    <t xml:space="preserve">000433  </t>
  </si>
  <si>
    <t xml:space="preserve">Karstula                                                                                             </t>
  </si>
  <si>
    <t>R00082</t>
  </si>
  <si>
    <t>Pohjoinen Keski-Suomi</t>
  </si>
  <si>
    <t xml:space="preserve">226  </t>
  </si>
  <si>
    <t xml:space="preserve">KARSTULA  </t>
  </si>
  <si>
    <t xml:space="preserve">000434  </t>
  </si>
  <si>
    <t xml:space="preserve">Karvia                                                                                               </t>
  </si>
  <si>
    <t xml:space="preserve">230  </t>
  </si>
  <si>
    <t xml:space="preserve">KARVIA  </t>
  </si>
  <si>
    <t xml:space="preserve">000435  </t>
  </si>
  <si>
    <t xml:space="preserve">Kauhajoki                                                                                            </t>
  </si>
  <si>
    <t xml:space="preserve">232  </t>
  </si>
  <si>
    <t xml:space="preserve">KAUHAJOKI  </t>
  </si>
  <si>
    <t xml:space="preserve">000436  </t>
  </si>
  <si>
    <t xml:space="preserve">Kauhava                                                                                              </t>
  </si>
  <si>
    <t xml:space="preserve">233  </t>
  </si>
  <si>
    <t xml:space="preserve">KAUHAVA  </t>
  </si>
  <si>
    <t xml:space="preserve">000437  </t>
  </si>
  <si>
    <t xml:space="preserve">Keuruu                                                                                               </t>
  </si>
  <si>
    <t>R00064</t>
  </si>
  <si>
    <t xml:space="preserve">249  </t>
  </si>
  <si>
    <t xml:space="preserve">KEURUU  </t>
  </si>
  <si>
    <t xml:space="preserve">000438  </t>
  </si>
  <si>
    <t xml:space="preserve">Kihniö                                                                                               </t>
  </si>
  <si>
    <t xml:space="preserve">250  </t>
  </si>
  <si>
    <t xml:space="preserve">KIHNIÖ  </t>
  </si>
  <si>
    <t xml:space="preserve">000439  </t>
  </si>
  <si>
    <t xml:space="preserve">Kinnula                                                                                              </t>
  </si>
  <si>
    <t xml:space="preserve">256  </t>
  </si>
  <si>
    <t xml:space="preserve">KINNULA  </t>
  </si>
  <si>
    <t xml:space="preserve">000444  </t>
  </si>
  <si>
    <t xml:space="preserve">Kuortane                                                                                             </t>
  </si>
  <si>
    <t xml:space="preserve">300  </t>
  </si>
  <si>
    <t xml:space="preserve">KUORTANE  </t>
  </si>
  <si>
    <t xml:space="preserve">000445  </t>
  </si>
  <si>
    <t xml:space="preserve">Kurikka                                                                                              </t>
  </si>
  <si>
    <t xml:space="preserve">301  </t>
  </si>
  <si>
    <t xml:space="preserve">KURIKKA  </t>
  </si>
  <si>
    <t xml:space="preserve">000446  </t>
  </si>
  <si>
    <t xml:space="preserve">Kyyjärvi                                                                                             </t>
  </si>
  <si>
    <t xml:space="preserve">312  </t>
  </si>
  <si>
    <t xml:space="preserve">KYYJÄRVI  </t>
  </si>
  <si>
    <t xml:space="preserve">000447  </t>
  </si>
  <si>
    <t xml:space="preserve">Laihia                                                                                               </t>
  </si>
  <si>
    <t xml:space="preserve">399  </t>
  </si>
  <si>
    <t xml:space="preserve">LAIHIA  </t>
  </si>
  <si>
    <t xml:space="preserve">000448  </t>
  </si>
  <si>
    <t xml:space="preserve">Lappajärvi                                                                                           </t>
  </si>
  <si>
    <t xml:space="preserve">403  </t>
  </si>
  <si>
    <t xml:space="preserve">LAPPAJÄRVI  </t>
  </si>
  <si>
    <t xml:space="preserve">000449  </t>
  </si>
  <si>
    <t xml:space="preserve">408  </t>
  </si>
  <si>
    <t xml:space="preserve">LAPUA  </t>
  </si>
  <si>
    <t xml:space="preserve">000450  </t>
  </si>
  <si>
    <t xml:space="preserve">Laukaa                                                                                               </t>
  </si>
  <si>
    <t xml:space="preserve">410  </t>
  </si>
  <si>
    <t xml:space="preserve">LAUKAA  </t>
  </si>
  <si>
    <t xml:space="preserve">000452  </t>
  </si>
  <si>
    <t xml:space="preserve">Multia                                                                                               </t>
  </si>
  <si>
    <t xml:space="preserve">495  </t>
  </si>
  <si>
    <t xml:space="preserve">MULTIA  </t>
  </si>
  <si>
    <t xml:space="preserve">000453  </t>
  </si>
  <si>
    <t xml:space="preserve">Muurame                                                                                              </t>
  </si>
  <si>
    <t xml:space="preserve">500  </t>
  </si>
  <si>
    <t xml:space="preserve">MUURAME  </t>
  </si>
  <si>
    <t xml:space="preserve">000456  </t>
  </si>
  <si>
    <t xml:space="preserve">Parkano                                                                                              </t>
  </si>
  <si>
    <t xml:space="preserve">581  </t>
  </si>
  <si>
    <t xml:space="preserve">PARKANO  </t>
  </si>
  <si>
    <t xml:space="preserve">000458  </t>
  </si>
  <si>
    <t xml:space="preserve">Petäjävesi                                                                                           </t>
  </si>
  <si>
    <t xml:space="preserve">592  </t>
  </si>
  <si>
    <t xml:space="preserve">PETÄJÄVESI  </t>
  </si>
  <si>
    <t xml:space="preserve">000459  </t>
  </si>
  <si>
    <t xml:space="preserve">000828  </t>
  </si>
  <si>
    <t xml:space="preserve">598  </t>
  </si>
  <si>
    <t xml:space="preserve">PIETARSAARI  </t>
  </si>
  <si>
    <t xml:space="preserve">000461  </t>
  </si>
  <si>
    <t xml:space="preserve">Pihtipudas                                                                                           </t>
  </si>
  <si>
    <t xml:space="preserve">601  </t>
  </si>
  <si>
    <t xml:space="preserve">PIHTIPUDAS  </t>
  </si>
  <si>
    <t xml:space="preserve">000464  </t>
  </si>
  <si>
    <t xml:space="preserve">Saarijärvi                                                                                           </t>
  </si>
  <si>
    <t xml:space="preserve">729  </t>
  </si>
  <si>
    <t xml:space="preserve">SAARIJÄRVI  </t>
  </si>
  <si>
    <t xml:space="preserve">000465  </t>
  </si>
  <si>
    <t xml:space="preserve">Seinäjoki                                                                                            </t>
  </si>
  <si>
    <t xml:space="preserve">743  </t>
  </si>
  <si>
    <t xml:space="preserve">SEINÄJOKI  </t>
  </si>
  <si>
    <t xml:space="preserve">000466  </t>
  </si>
  <si>
    <t xml:space="preserve">Soini                                                                                                </t>
  </si>
  <si>
    <t xml:space="preserve">759  </t>
  </si>
  <si>
    <t xml:space="preserve">SOINI  </t>
  </si>
  <si>
    <t xml:space="preserve">000470  </t>
  </si>
  <si>
    <t xml:space="preserve">Teuva                                                                                                </t>
  </si>
  <si>
    <t xml:space="preserve">846  </t>
  </si>
  <si>
    <t xml:space="preserve">TEUVA  </t>
  </si>
  <si>
    <t xml:space="preserve">000471  </t>
  </si>
  <si>
    <t xml:space="preserve">Toivakka                                                                                             </t>
  </si>
  <si>
    <t xml:space="preserve">850  </t>
  </si>
  <si>
    <t xml:space="preserve">TOIVAKKA  </t>
  </si>
  <si>
    <t xml:space="preserve">000473  </t>
  </si>
  <si>
    <t xml:space="preserve">Uurainen                                                                                             </t>
  </si>
  <si>
    <t xml:space="preserve">892  </t>
  </si>
  <si>
    <t xml:space="preserve">UURAINEN  </t>
  </si>
  <si>
    <t xml:space="preserve">000474  </t>
  </si>
  <si>
    <t xml:space="preserve">000841  </t>
  </si>
  <si>
    <t xml:space="preserve">Vaasan srky-Vasa ksamf                                                                                     </t>
  </si>
  <si>
    <t xml:space="preserve">905  </t>
  </si>
  <si>
    <t xml:space="preserve">VAASA  </t>
  </si>
  <si>
    <t xml:space="preserve">000475  </t>
  </si>
  <si>
    <t xml:space="preserve">Viitasaari                                                                                           </t>
  </si>
  <si>
    <t xml:space="preserve">931  </t>
  </si>
  <si>
    <t xml:space="preserve">VIITASAARI  </t>
  </si>
  <si>
    <t xml:space="preserve">000477  </t>
  </si>
  <si>
    <t xml:space="preserve">Vimpeli                                                                                              </t>
  </si>
  <si>
    <t xml:space="preserve">934  </t>
  </si>
  <si>
    <t xml:space="preserve">VIMPELI  </t>
  </si>
  <si>
    <t xml:space="preserve">000478  </t>
  </si>
  <si>
    <t xml:space="preserve">Virrat                                                                                               </t>
  </si>
  <si>
    <t xml:space="preserve">936  </t>
  </si>
  <si>
    <t xml:space="preserve">VIRRAT  </t>
  </si>
  <si>
    <t xml:space="preserve">000479  </t>
  </si>
  <si>
    <t xml:space="preserve">000482  </t>
  </si>
  <si>
    <t xml:space="preserve">Ähtäri                                                                                               </t>
  </si>
  <si>
    <t xml:space="preserve">989  </t>
  </si>
  <si>
    <t xml:space="preserve">ÄHTÄRI  </t>
  </si>
  <si>
    <t xml:space="preserve">000483  </t>
  </si>
  <si>
    <t xml:space="preserve">Äänekoski                                                                                            </t>
  </si>
  <si>
    <t xml:space="preserve">992  </t>
  </si>
  <si>
    <t xml:space="preserve">ÄÄNEKOSKI  </t>
  </si>
  <si>
    <t xml:space="preserve">000484  </t>
  </si>
  <si>
    <t xml:space="preserve">000860  </t>
  </si>
  <si>
    <t xml:space="preserve">Malax ksamf-Maalahden srky                                                                                      </t>
  </si>
  <si>
    <t>H00005</t>
  </si>
  <si>
    <t>Borgå</t>
  </si>
  <si>
    <t>R00046</t>
  </si>
  <si>
    <t>Korsholm</t>
  </si>
  <si>
    <t xml:space="preserve">475  </t>
  </si>
  <si>
    <t xml:space="preserve">MAALAHTI  </t>
  </si>
  <si>
    <t xml:space="preserve">000485  </t>
  </si>
  <si>
    <t>R00039</t>
  </si>
  <si>
    <t xml:space="preserve">Borgå dompr. </t>
  </si>
  <si>
    <t xml:space="preserve">000489  </t>
  </si>
  <si>
    <t xml:space="preserve">Eckerö                                                                                               </t>
  </si>
  <si>
    <t>R00044</t>
  </si>
  <si>
    <t>Åland</t>
  </si>
  <si>
    <t xml:space="preserve">043  </t>
  </si>
  <si>
    <t xml:space="preserve">ECKERÖ  </t>
  </si>
  <si>
    <t xml:space="preserve">000491  </t>
  </si>
  <si>
    <t>R00041</t>
  </si>
  <si>
    <t>Mellersta nyland</t>
  </si>
  <si>
    <t xml:space="preserve">000492  </t>
  </si>
  <si>
    <t>R00047</t>
  </si>
  <si>
    <t xml:space="preserve">Pedersöre </t>
  </si>
  <si>
    <t xml:space="preserve">599  </t>
  </si>
  <si>
    <t xml:space="preserve">PEDERSÖREN KUNTA  </t>
  </si>
  <si>
    <t xml:space="preserve">000493  </t>
  </si>
  <si>
    <t xml:space="preserve">Finström-Geta                                                                                        </t>
  </si>
  <si>
    <t xml:space="preserve">060  </t>
  </si>
  <si>
    <t xml:space="preserve">FINSTRÖM  </t>
  </si>
  <si>
    <t xml:space="preserve">000497  </t>
  </si>
  <si>
    <t xml:space="preserve">Hammarland                                                                                           </t>
  </si>
  <si>
    <t xml:space="preserve">076  </t>
  </si>
  <si>
    <t xml:space="preserve">HAMMARLAND  </t>
  </si>
  <si>
    <t xml:space="preserve">000498  </t>
  </si>
  <si>
    <t xml:space="preserve">Ålands södra skärgård                                                                                </t>
  </si>
  <si>
    <t xml:space="preserve">062  </t>
  </si>
  <si>
    <t xml:space="preserve">FÖGLÖ  </t>
  </si>
  <si>
    <t xml:space="preserve">000499  </t>
  </si>
  <si>
    <t>R00042</t>
  </si>
  <si>
    <t>Raseborg</t>
  </si>
  <si>
    <t xml:space="preserve">000500  </t>
  </si>
  <si>
    <t xml:space="preserve">000503  </t>
  </si>
  <si>
    <t xml:space="preserve">Ingå-Inkoo                                                                                                </t>
  </si>
  <si>
    <t xml:space="preserve">149  </t>
  </si>
  <si>
    <t xml:space="preserve">INKOO  </t>
  </si>
  <si>
    <t xml:space="preserve">000505  </t>
  </si>
  <si>
    <t xml:space="preserve">000507  </t>
  </si>
  <si>
    <t xml:space="preserve">Jomala                                                                                               </t>
  </si>
  <si>
    <t xml:space="preserve">170  </t>
  </si>
  <si>
    <t xml:space="preserve">JOMALA  </t>
  </si>
  <si>
    <t xml:space="preserve">000509  </t>
  </si>
  <si>
    <t xml:space="preserve">000510  </t>
  </si>
  <si>
    <t xml:space="preserve">Kaskinen-Kaskö                                     </t>
  </si>
  <si>
    <t xml:space="preserve">231  </t>
  </si>
  <si>
    <t xml:space="preserve">KASKINEN  </t>
  </si>
  <si>
    <t xml:space="preserve">000513  </t>
  </si>
  <si>
    <t xml:space="preserve">000853  </t>
  </si>
  <si>
    <t xml:space="preserve">Korsholms ksamf-Mustasaaren srky                                                                                    </t>
  </si>
  <si>
    <t xml:space="preserve">499  </t>
  </si>
  <si>
    <t xml:space="preserve">MUSTASAARI  </t>
  </si>
  <si>
    <t xml:space="preserve">000514  </t>
  </si>
  <si>
    <t xml:space="preserve">Korsnäs                                                                                              </t>
  </si>
  <si>
    <t>R00045</t>
  </si>
  <si>
    <t xml:space="preserve">Närpes </t>
  </si>
  <si>
    <t xml:space="preserve">280  </t>
  </si>
  <si>
    <t xml:space="preserve">KORSNÄS  </t>
  </si>
  <si>
    <t xml:space="preserve">000516  </t>
  </si>
  <si>
    <t xml:space="preserve">000818  </t>
  </si>
  <si>
    <t xml:space="preserve">Kronoby ksamf-Kruunupyyn srky                                                                                     </t>
  </si>
  <si>
    <t xml:space="preserve">288  </t>
  </si>
  <si>
    <t xml:space="preserve">KRUUNUPYY  </t>
  </si>
  <si>
    <t xml:space="preserve">000518  </t>
  </si>
  <si>
    <t xml:space="preserve">000519  </t>
  </si>
  <si>
    <t xml:space="preserve">000522  </t>
  </si>
  <si>
    <t xml:space="preserve">000523  </t>
  </si>
  <si>
    <t xml:space="preserve">Larsmo                                                                                               </t>
  </si>
  <si>
    <t xml:space="preserve">440  </t>
  </si>
  <si>
    <t xml:space="preserve">LUOTO  </t>
  </si>
  <si>
    <t xml:space="preserve">000524  </t>
  </si>
  <si>
    <t xml:space="preserve">Lemland-Lumparland                                                                                   </t>
  </si>
  <si>
    <t xml:space="preserve">417  </t>
  </si>
  <si>
    <t xml:space="preserve">LEMLAND  </t>
  </si>
  <si>
    <t xml:space="preserve">000525  </t>
  </si>
  <si>
    <t xml:space="preserve">000526  </t>
  </si>
  <si>
    <t xml:space="preserve">000528  </t>
  </si>
  <si>
    <t xml:space="preserve">000529  </t>
  </si>
  <si>
    <t xml:space="preserve">Mariehamn                                                                                            </t>
  </si>
  <si>
    <t xml:space="preserve">478  </t>
  </si>
  <si>
    <t xml:space="preserve">MAARIANHAMINA  </t>
  </si>
  <si>
    <t xml:space="preserve">000533  </t>
  </si>
  <si>
    <t xml:space="preserve">000534  </t>
  </si>
  <si>
    <t xml:space="preserve">Nykarleby-Uusikaarlepyy                                                                                        </t>
  </si>
  <si>
    <t xml:space="preserve">893  </t>
  </si>
  <si>
    <t xml:space="preserve">UUSIKAARLEPYY  </t>
  </si>
  <si>
    <t xml:space="preserve">000535  </t>
  </si>
  <si>
    <t xml:space="preserve">Närpes                                                                                               </t>
  </si>
  <si>
    <t xml:space="preserve">545  </t>
  </si>
  <si>
    <t xml:space="preserve">NÄRPIÖ  </t>
  </si>
  <si>
    <t xml:space="preserve">000538  </t>
  </si>
  <si>
    <t xml:space="preserve">000539  </t>
  </si>
  <si>
    <t xml:space="preserve">000540  </t>
  </si>
  <si>
    <t xml:space="preserve">000542  </t>
  </si>
  <si>
    <t xml:space="preserve">000544  </t>
  </si>
  <si>
    <t xml:space="preserve">000545  </t>
  </si>
  <si>
    <t xml:space="preserve">Saltvik                                                                                              </t>
  </si>
  <si>
    <t xml:space="preserve">736  </t>
  </si>
  <si>
    <t xml:space="preserve">SALTVIK  </t>
  </si>
  <si>
    <t xml:space="preserve">000546  </t>
  </si>
  <si>
    <t xml:space="preserve">000835  </t>
  </si>
  <si>
    <t xml:space="preserve">Sipoon srky-Sibbo ksamf                                                                                       </t>
  </si>
  <si>
    <t xml:space="preserve">753  </t>
  </si>
  <si>
    <t xml:space="preserve">SIPOO  </t>
  </si>
  <si>
    <t xml:space="preserve">000548  </t>
  </si>
  <si>
    <t xml:space="preserve">000866  </t>
  </si>
  <si>
    <t xml:space="preserve">Siuntion srky-Sjundeå ksamf                                                                                     </t>
  </si>
  <si>
    <t xml:space="preserve">755  </t>
  </si>
  <si>
    <t xml:space="preserve">SIUNTIO  </t>
  </si>
  <si>
    <t xml:space="preserve">000550  </t>
  </si>
  <si>
    <t xml:space="preserve">000552  </t>
  </si>
  <si>
    <t xml:space="preserve">Sund-Vårdö                                                                                           </t>
  </si>
  <si>
    <t xml:space="preserve">771  </t>
  </si>
  <si>
    <t xml:space="preserve">SUND  </t>
  </si>
  <si>
    <t xml:space="preserve">000553  </t>
  </si>
  <si>
    <t xml:space="preserve">000555  </t>
  </si>
  <si>
    <t xml:space="preserve">000556  </t>
  </si>
  <si>
    <t xml:space="preserve">000559  </t>
  </si>
  <si>
    <t xml:space="preserve">Vörå-Vöyri                                                                                                </t>
  </si>
  <si>
    <t xml:space="preserve">946  </t>
  </si>
  <si>
    <t xml:space="preserve">VÖYRI  </t>
  </si>
  <si>
    <t xml:space="preserve">000560  </t>
  </si>
  <si>
    <t>R00043</t>
  </si>
  <si>
    <t>Åboland</t>
  </si>
  <si>
    <t xml:space="preserve">000562  </t>
  </si>
  <si>
    <t xml:space="preserve">Tyska                                                                                                </t>
  </si>
  <si>
    <t>R00040</t>
  </si>
  <si>
    <t xml:space="preserve">Helsingfors </t>
  </si>
  <si>
    <t xml:space="preserve">091  </t>
  </si>
  <si>
    <t xml:space="preserve">HELSINKI  </t>
  </si>
  <si>
    <t xml:space="preserve">000564  </t>
  </si>
  <si>
    <t xml:space="preserve">000565  </t>
  </si>
  <si>
    <t xml:space="preserve">000566  </t>
  </si>
  <si>
    <t xml:space="preserve">000568  </t>
  </si>
  <si>
    <t xml:space="preserve">000571  </t>
  </si>
  <si>
    <t xml:space="preserve">000572  </t>
  </si>
  <si>
    <t xml:space="preserve">000574  </t>
  </si>
  <si>
    <t xml:space="preserve">000846  </t>
  </si>
  <si>
    <t xml:space="preserve">235  </t>
  </si>
  <si>
    <t xml:space="preserve">KAUNIAINEN  </t>
  </si>
  <si>
    <t xml:space="preserve">000575  </t>
  </si>
  <si>
    <t xml:space="preserve">000576  </t>
  </si>
  <si>
    <t xml:space="preserve">000847  </t>
  </si>
  <si>
    <t xml:space="preserve">Kristinestads ksamf-Kristiinankaupungin srky                                                                            </t>
  </si>
  <si>
    <t xml:space="preserve">287  </t>
  </si>
  <si>
    <t xml:space="preserve">KRISTIINANKAUPUNKI  </t>
  </si>
  <si>
    <t xml:space="preserve">000577  </t>
  </si>
  <si>
    <t xml:space="preserve">000579  </t>
  </si>
  <si>
    <t xml:space="preserve">000582  </t>
  </si>
  <si>
    <t xml:space="preserve">000583  </t>
  </si>
  <si>
    <t xml:space="preserve">000584  </t>
  </si>
  <si>
    <t xml:space="preserve">000586  </t>
  </si>
  <si>
    <t xml:space="preserve">000587  </t>
  </si>
  <si>
    <t xml:space="preserve">000588  </t>
  </si>
  <si>
    <t xml:space="preserve">000592  </t>
  </si>
  <si>
    <t xml:space="preserve">000806  </t>
  </si>
  <si>
    <t xml:space="preserve">Helsingin srky-Helsingfors ksamf                                                                               </t>
  </si>
  <si>
    <t xml:space="preserve">000598  </t>
  </si>
  <si>
    <t xml:space="preserve">Brändö-Kumlinge                                                                                      </t>
  </si>
  <si>
    <t xml:space="preserve">035  </t>
  </si>
  <si>
    <t xml:space="preserve">BRÄNDÖ  </t>
  </si>
  <si>
    <t xml:space="preserve">000600  </t>
  </si>
  <si>
    <t xml:space="preserve">Oulun ev.lut.srky                                                                                 </t>
  </si>
  <si>
    <t xml:space="preserve">000601  </t>
  </si>
  <si>
    <t xml:space="preserve">Oulun ev.lut.srky                                                                            </t>
  </si>
  <si>
    <t xml:space="preserve">000602  </t>
  </si>
  <si>
    <t xml:space="preserve">000603  </t>
  </si>
  <si>
    <t xml:space="preserve">000604  </t>
  </si>
  <si>
    <t xml:space="preserve">000606  </t>
  </si>
  <si>
    <t xml:space="preserve">000607  </t>
  </si>
  <si>
    <t xml:space="preserve">Loimaa                                                                                               </t>
  </si>
  <si>
    <t xml:space="preserve">430  </t>
  </si>
  <si>
    <t xml:space="preserve">LOIMAA  </t>
  </si>
  <si>
    <t xml:space="preserve">000613  </t>
  </si>
  <si>
    <t>R00072</t>
  </si>
  <si>
    <t xml:space="preserve">000616  </t>
  </si>
  <si>
    <t>R00068</t>
  </si>
  <si>
    <t>Helsingin tuomiorvk</t>
  </si>
  <si>
    <t xml:space="preserve">000617  </t>
  </si>
  <si>
    <t>R00070</t>
  </si>
  <si>
    <t>Huopalahti</t>
  </si>
  <si>
    <t xml:space="preserve">000620  </t>
  </si>
  <si>
    <t xml:space="preserve">000621  </t>
  </si>
  <si>
    <t>R00071</t>
  </si>
  <si>
    <t xml:space="preserve">000622  </t>
  </si>
  <si>
    <t xml:space="preserve">000623  </t>
  </si>
  <si>
    <t xml:space="preserve">000625  </t>
  </si>
  <si>
    <t xml:space="preserve">000626  </t>
  </si>
  <si>
    <t xml:space="preserve">000627  </t>
  </si>
  <si>
    <t xml:space="preserve">000628  </t>
  </si>
  <si>
    <t xml:space="preserve">000629  </t>
  </si>
  <si>
    <t xml:space="preserve">000631  </t>
  </si>
  <si>
    <t xml:space="preserve">000632  </t>
  </si>
  <si>
    <t xml:space="preserve">000634  </t>
  </si>
  <si>
    <t xml:space="preserve">000635  </t>
  </si>
  <si>
    <t xml:space="preserve">000636  </t>
  </si>
  <si>
    <t xml:space="preserve">000638  </t>
  </si>
  <si>
    <t xml:space="preserve">Olaus Petri                                                                                          </t>
  </si>
  <si>
    <t xml:space="preserve">000640  </t>
  </si>
  <si>
    <t xml:space="preserve">236  </t>
  </si>
  <si>
    <t xml:space="preserve">KAUSTINEN  </t>
  </si>
  <si>
    <t xml:space="preserve">000641  </t>
  </si>
  <si>
    <t xml:space="preserve">Siikalatva                                                                                           </t>
  </si>
  <si>
    <t xml:space="preserve">791  </t>
  </si>
  <si>
    <t xml:space="preserve">SIIKALATVA  </t>
  </si>
  <si>
    <t xml:space="preserve">000644  </t>
  </si>
  <si>
    <t xml:space="preserve">000645  </t>
  </si>
  <si>
    <t xml:space="preserve">Pieksämäki                                                                                           </t>
  </si>
  <si>
    <t xml:space="preserve">593  </t>
  </si>
  <si>
    <t xml:space="preserve">PIEKSÄMÄKI  </t>
  </si>
  <si>
    <t xml:space="preserve">000648  </t>
  </si>
  <si>
    <t xml:space="preserve">000827  </t>
  </si>
  <si>
    <t xml:space="preserve">Pargas ksamf-Paraisten srky                                                                                       </t>
  </si>
  <si>
    <t xml:space="preserve">445  </t>
  </si>
  <si>
    <t xml:space="preserve">PARAINEN  </t>
  </si>
  <si>
    <t xml:space="preserve">001001  </t>
  </si>
  <si>
    <t xml:space="preserve">Salo                                                                                                 </t>
  </si>
  <si>
    <t xml:space="preserve">734  </t>
  </si>
  <si>
    <t xml:space="preserve">SALO  </t>
  </si>
  <si>
    <t xml:space="preserve">001002  </t>
  </si>
  <si>
    <t xml:space="preserve">Jyväskylä                                                                                            </t>
  </si>
  <si>
    <t xml:space="preserve">179  </t>
  </si>
  <si>
    <t xml:space="preserve">JYVÄSKYLÄ  </t>
  </si>
  <si>
    <t xml:space="preserve">001003  </t>
  </si>
  <si>
    <t xml:space="preserve">Sastamala                                                                                            </t>
  </si>
  <si>
    <t xml:space="preserve">790  </t>
  </si>
  <si>
    <t xml:space="preserve">SASTAMALA  </t>
  </si>
  <si>
    <t xml:space="preserve">001004  </t>
  </si>
  <si>
    <t xml:space="preserve">Mänttä-Vilppula                                                                                      </t>
  </si>
  <si>
    <t xml:space="preserve">508  </t>
  </si>
  <si>
    <t xml:space="preserve">MÄNTTÄ-VILPPULA  </t>
  </si>
  <si>
    <t xml:space="preserve">001005  </t>
  </si>
  <si>
    <t xml:space="preserve">001006  </t>
  </si>
  <si>
    <t xml:space="preserve">Kimitoön-Kemiönsaari                                                                                          </t>
  </si>
  <si>
    <t xml:space="preserve">322  </t>
  </si>
  <si>
    <t xml:space="preserve">KEMIÖNSAARI  </t>
  </si>
  <si>
    <t xml:space="preserve">001007  </t>
  </si>
  <si>
    <t xml:space="preserve">001008  </t>
  </si>
  <si>
    <t xml:space="preserve">001009  </t>
  </si>
  <si>
    <t xml:space="preserve">001010  </t>
  </si>
  <si>
    <t xml:space="preserve">001011  </t>
  </si>
  <si>
    <t xml:space="preserve">Hamina                                                                                               </t>
  </si>
  <si>
    <t xml:space="preserve">075  </t>
  </si>
  <si>
    <t xml:space="preserve">HAMINA  </t>
  </si>
  <si>
    <t xml:space="preserve">001012  </t>
  </si>
  <si>
    <t xml:space="preserve">174  </t>
  </si>
  <si>
    <t xml:space="preserve">JUANKOSKI  </t>
  </si>
  <si>
    <t xml:space="preserve">001013  </t>
  </si>
  <si>
    <t xml:space="preserve">Savonlinna                                                                                           </t>
  </si>
  <si>
    <t xml:space="preserve">740  </t>
  </si>
  <si>
    <t xml:space="preserve">SAVONLINNA  </t>
  </si>
  <si>
    <t xml:space="preserve">001014  </t>
  </si>
  <si>
    <t xml:space="preserve">491  </t>
  </si>
  <si>
    <t xml:space="preserve">MIKKELI  </t>
  </si>
  <si>
    <t xml:space="preserve">001015  </t>
  </si>
  <si>
    <t xml:space="preserve">001016  </t>
  </si>
  <si>
    <t xml:space="preserve">001017  </t>
  </si>
  <si>
    <t xml:space="preserve">001018  </t>
  </si>
  <si>
    <t xml:space="preserve">Porin ev.lut.srky                                                                            </t>
  </si>
  <si>
    <t xml:space="preserve">001019  </t>
  </si>
  <si>
    <t xml:space="preserve">004002  </t>
  </si>
  <si>
    <t xml:space="preserve">Raseborgs ksamf-Raaseporin srky                                                                                     </t>
  </si>
  <si>
    <t xml:space="preserve">710  </t>
  </si>
  <si>
    <t xml:space="preserve">RAASEPORI  </t>
  </si>
  <si>
    <t xml:space="preserve">001020  </t>
  </si>
  <si>
    <t xml:space="preserve">001021  </t>
  </si>
  <si>
    <t xml:space="preserve">783  </t>
  </si>
  <si>
    <t>SÄKYLÄ</t>
  </si>
  <si>
    <t xml:space="preserve">001023  </t>
  </si>
  <si>
    <t xml:space="preserve">285  </t>
  </si>
  <si>
    <t xml:space="preserve">KOTKA  </t>
  </si>
  <si>
    <t>Seurakunnat yhteensä</t>
  </si>
  <si>
    <t>Ulkomailta tulleet lahjoitukset</t>
  </si>
  <si>
    <t>-</t>
  </si>
  <si>
    <t>The Internat. Ev.Lut.Church in Finland</t>
  </si>
  <si>
    <t>Lähetysyhdistys Betel</t>
  </si>
  <si>
    <t>Kohdistamattomat/odefinierad</t>
  </si>
  <si>
    <t xml:space="preserve"> SLS Vapaaehtoinen yksityisiltä /Frivilliga enskilda gåvor</t>
  </si>
  <si>
    <t>SLEY Vapaaehtoinen yksityisiltä  /Frivilliga enskilda gåvor</t>
  </si>
  <si>
    <t>SLEF Vapaaehtoinen yksityisiltä  /Frivilliga enskilda gåvor</t>
  </si>
  <si>
    <t>SPS Vapaaehtoinen yksityisiltä  /Frivilliga enskilda gåvor</t>
  </si>
  <si>
    <t>SEKL Vapaaehtoinen yksityisiltä  /Frivilliga enskilda gåvor</t>
  </si>
  <si>
    <t>ELK Vapaaehtoinen yksityisiltä  /Frivilliga enskilda gåvor</t>
  </si>
  <si>
    <t>SANSA Vapaaehtoinen yksityisiltä  /Frivilliga enskilda gåvor</t>
  </si>
  <si>
    <t>KUA                                            Vapaaehtoinen yksityisiltä  /Frivilliga enskilda gåvor</t>
  </si>
  <si>
    <t>Vapaaehtoinen yksityisiltä yhteensä  /Frivilliga enskilda gåvor totalt</t>
  </si>
  <si>
    <t>SLS vapaaehtoinen seurakunnilta/ Frivilliga församlingarna</t>
  </si>
  <si>
    <t>SPS vapaaehtoinen seurakunnilta/ Frivilliga församlingarna</t>
  </si>
  <si>
    <t>ELK vapaaehtoinen seurakunnilta/ Frivilliga församlingarna</t>
  </si>
  <si>
    <t>SLS talousarvio-määräraha / budgetanslag</t>
  </si>
  <si>
    <t>SPS talousarvio-määräraha / budgetanslag</t>
  </si>
  <si>
    <t>ELK talousarvio-määräraha / budgetanslag</t>
  </si>
  <si>
    <t>SLS testamentit / testamenten</t>
  </si>
  <si>
    <t>SPS testamentit / testamenten</t>
  </si>
  <si>
    <t>ELK testamentit / testamenten</t>
  </si>
  <si>
    <t>SLS yhteensä / totalt</t>
  </si>
  <si>
    <t>SPS yhteensä / totalt</t>
  </si>
  <si>
    <t>ELK yhteensä / totalt</t>
  </si>
  <si>
    <t xml:space="preserve"> 1= yksittäinen seurakunta, 2=srkyhtymään kuuluva  / 1=enskild förs. 2 = hör till samf.</t>
  </si>
  <si>
    <t>Helsingin hpk.</t>
  </si>
  <si>
    <t>Porvoon rvk.</t>
  </si>
  <si>
    <t>Espoon srky</t>
  </si>
  <si>
    <t>Espoon hpk.</t>
  </si>
  <si>
    <t>Espoon trvk.</t>
  </si>
  <si>
    <t>Tapiolan rvk.</t>
  </si>
  <si>
    <t>Hangö k.samf</t>
  </si>
  <si>
    <t>Lojo prost.</t>
  </si>
  <si>
    <t>Vantaan srky</t>
  </si>
  <si>
    <t>Vantaan rvk.</t>
  </si>
  <si>
    <t>Nurmijärven rvk.</t>
  </si>
  <si>
    <t>Tuusulan rvk.</t>
  </si>
  <si>
    <t>Kirkkonummen srky</t>
  </si>
  <si>
    <t>Loviisanseudun seurakuntayhtymä</t>
  </si>
  <si>
    <t>Lohjan rvk.</t>
  </si>
  <si>
    <t>Tampereen hpk.</t>
  </si>
  <si>
    <t>Hollolan rvk.</t>
  </si>
  <si>
    <t>Porvoon srky</t>
  </si>
  <si>
    <t>Turun arkkihpk.</t>
  </si>
  <si>
    <t>Paimion rvk.</t>
  </si>
  <si>
    <t>R00085</t>
  </si>
  <si>
    <t>Ala-Satakunnan rvk.</t>
  </si>
  <si>
    <t>Porin rvk.</t>
  </si>
  <si>
    <t>R00009</t>
  </si>
  <si>
    <t>Loimaan rvk.</t>
  </si>
  <si>
    <t>R00005</t>
  </si>
  <si>
    <t>Vehmaan rvk.</t>
  </si>
  <si>
    <t>Porin srky</t>
  </si>
  <si>
    <t>Naantalin rvk.</t>
  </si>
  <si>
    <t>Naantalin srky.</t>
  </si>
  <si>
    <t>Turku ja Kaarinan srky</t>
  </si>
  <si>
    <t>Turun trvk.</t>
  </si>
  <si>
    <t>Sääksmäen rvk.</t>
  </si>
  <si>
    <t>Tammelan rvk.</t>
  </si>
  <si>
    <t>Hämeenlinnan rvk.</t>
  </si>
  <si>
    <t>Hämeenlinnan srky.</t>
  </si>
  <si>
    <t>Janakkalan rvk.</t>
  </si>
  <si>
    <t>Hämeenkyrön rvk.</t>
  </si>
  <si>
    <t>Ruoveden rvk.</t>
  </si>
  <si>
    <t>Tampereen srky</t>
  </si>
  <si>
    <t>Tampereen trvk.</t>
  </si>
  <si>
    <t>Oulun hpk.</t>
  </si>
  <si>
    <t>Kalajoen rvk.</t>
  </si>
  <si>
    <t>Lapin rvk.</t>
  </si>
  <si>
    <t>Limingan rvk.</t>
  </si>
  <si>
    <t>Kokkolan rvk.</t>
  </si>
  <si>
    <t>Oulun srky</t>
  </si>
  <si>
    <t>Oulun trvk.</t>
  </si>
  <si>
    <t>Kemi-Tornion rvk.</t>
  </si>
  <si>
    <t>Rovaniemen rvk.</t>
  </si>
  <si>
    <t>Kokkolan srky.</t>
  </si>
  <si>
    <t>Koillismaan rvk.</t>
  </si>
  <si>
    <t>Mikkelin hpk.</t>
  </si>
  <si>
    <t>Heinolan rvk.</t>
  </si>
  <si>
    <t>Raahen rvk.</t>
  </si>
  <si>
    <t>Kouvolan srky.</t>
  </si>
  <si>
    <t>Kouvolan rvk.</t>
  </si>
  <si>
    <t>Mikkelin trvk.</t>
  </si>
  <si>
    <t>Imatran rvk.</t>
  </si>
  <si>
    <t>Lappeenrannan rvk.</t>
  </si>
  <si>
    <t>Savonlinnan rvk.</t>
  </si>
  <si>
    <t>000817</t>
  </si>
  <si>
    <t>Kotkan srky</t>
  </si>
  <si>
    <t>Kotkan rvk.</t>
  </si>
  <si>
    <t>Joensuun ev.-lut. srky.</t>
  </si>
  <si>
    <t>Kuopion hpk.</t>
  </si>
  <si>
    <t>Joensuun rvk.</t>
  </si>
  <si>
    <t>Rautalammin rvk.</t>
  </si>
  <si>
    <t>Kajaanin rvk.</t>
  </si>
  <si>
    <t>Ylä-Savon seurakuntayhtymä</t>
  </si>
  <si>
    <t>Iisalmen rvk.</t>
  </si>
  <si>
    <t>Siilinjärven rvk.</t>
  </si>
  <si>
    <t>Kuopion srky</t>
  </si>
  <si>
    <t>Kuopion trvk.</t>
  </si>
  <si>
    <t>Lapuan hpk.</t>
  </si>
  <si>
    <t>Järvi-Pohjanmaan rvk.</t>
  </si>
  <si>
    <t>Etelä-Pohjanmaan rvk.</t>
  </si>
  <si>
    <t>Parkanon rvk.</t>
  </si>
  <si>
    <t>Kauhajoen rvk.</t>
  </si>
  <si>
    <t>Isonkyrön rvk.</t>
  </si>
  <si>
    <t>Pohjoisen Keski-Suomen rvk.</t>
  </si>
  <si>
    <t>Jyväskylän rvk.</t>
  </si>
  <si>
    <t>Pedersörenejdens ksamf</t>
  </si>
  <si>
    <t>Vaasan srky</t>
  </si>
  <si>
    <t>Malax ksamf.</t>
  </si>
  <si>
    <t>Borgå stift</t>
  </si>
  <si>
    <t>Korsholms prost.</t>
  </si>
  <si>
    <t>Porvoon trvk.</t>
  </si>
  <si>
    <t>Ålands prost.</t>
  </si>
  <si>
    <t>Mellersta nylands prost.</t>
  </si>
  <si>
    <t>Pedersöre prost.</t>
  </si>
  <si>
    <t>Raseborgs prost.</t>
  </si>
  <si>
    <t>Korsholms ksamf.</t>
  </si>
  <si>
    <t>Närpes prost.</t>
  </si>
  <si>
    <t>Kronoby kyrkliga samfällighet</t>
  </si>
  <si>
    <t>Sipoon srky</t>
  </si>
  <si>
    <t>Siuntion srky.</t>
  </si>
  <si>
    <t>Mustasaaren rvk.</t>
  </si>
  <si>
    <t>Åbolands prost.</t>
  </si>
  <si>
    <t>Helsingfors prost.</t>
  </si>
  <si>
    <t>Kauniaisten srky</t>
  </si>
  <si>
    <t>Kristinestads ksamf.</t>
  </si>
  <si>
    <t>Helsingin srky</t>
  </si>
  <si>
    <t>Vartiokylän rvk.</t>
  </si>
  <si>
    <t>Helsingin trvk.</t>
  </si>
  <si>
    <t>Huopalahden rvk.</t>
  </si>
  <si>
    <t>Malmin rvk.</t>
  </si>
  <si>
    <t>Kirkkonummi</t>
  </si>
  <si>
    <t>Pargas ksamf.</t>
  </si>
  <si>
    <t>Åbo ärkestift</t>
  </si>
  <si>
    <t>Pemars prost.</t>
  </si>
  <si>
    <t>Raseborgs ksamf.</t>
  </si>
  <si>
    <t>Espoon tuomiokirkkoseurakunta</t>
  </si>
  <si>
    <t>Hangon suom.srk.</t>
  </si>
  <si>
    <t>Kirkkonummen suom.srk.</t>
  </si>
  <si>
    <t>Lapinjärven suom.srk.</t>
  </si>
  <si>
    <t xml:space="preserve">Lohja </t>
  </si>
  <si>
    <t>Loviisan suom.srk.</t>
  </si>
  <si>
    <t>Myrskylä</t>
  </si>
  <si>
    <t>Porvoon suom.srk.</t>
  </si>
  <si>
    <t>Luvia</t>
  </si>
  <si>
    <t>000070</t>
  </si>
  <si>
    <t>Oripää</t>
  </si>
  <si>
    <t>000085</t>
  </si>
  <si>
    <t>Turun tuomiokirkkoseurakunta</t>
  </si>
  <si>
    <t>Turun Martinseurakunta</t>
  </si>
  <si>
    <t>Turun Mikaelinseurakunta</t>
  </si>
  <si>
    <t>Turun Henrikinseurakunta</t>
  </si>
  <si>
    <t>Turun Katariinanseurakunta</t>
  </si>
  <si>
    <t>Kuhmoinen</t>
  </si>
  <si>
    <t>000155</t>
  </si>
  <si>
    <t>Kärkölä</t>
  </si>
  <si>
    <t>000159</t>
  </si>
  <si>
    <t>Padasjoki</t>
  </si>
  <si>
    <t>000172</t>
  </si>
  <si>
    <t>Kokkolan suom.srk.</t>
  </si>
  <si>
    <t>000304</t>
  </si>
  <si>
    <t>Kymi</t>
  </si>
  <si>
    <t>000307</t>
  </si>
  <si>
    <t>Langinkoski</t>
  </si>
  <si>
    <t>000308</t>
  </si>
  <si>
    <t>Pyhtää</t>
  </si>
  <si>
    <t>Ruotsinpyhtää</t>
  </si>
  <si>
    <t>Kuopion tuomiok.srk.</t>
  </si>
  <si>
    <t>Männistö</t>
  </si>
  <si>
    <t>Kallavesi</t>
  </si>
  <si>
    <t>Rääkkylä</t>
  </si>
  <si>
    <t>000397</t>
  </si>
  <si>
    <t>Lapuan Tuomiok.srk.</t>
  </si>
  <si>
    <t>Pietarsaaren suom.srk.</t>
  </si>
  <si>
    <t>Vaasan suom.srk.</t>
  </si>
  <si>
    <t>Borgå sv.domk.förs.</t>
  </si>
  <si>
    <t>Esbo sv.förs.</t>
  </si>
  <si>
    <t>Ålands södra skärgårdsförsamling</t>
  </si>
  <si>
    <t>Hangö sv.förs.</t>
  </si>
  <si>
    <t>Vanda sv.förs.</t>
  </si>
  <si>
    <t>Ingå</t>
  </si>
  <si>
    <t>Jakobstads sv.förs.</t>
  </si>
  <si>
    <t>Karleby sv.förs.</t>
  </si>
  <si>
    <t>Kaskinen</t>
  </si>
  <si>
    <t>Korsholms sv.förs.</t>
  </si>
  <si>
    <t>Kronoby</t>
  </si>
  <si>
    <t>Kyrkslätts sv.förs.</t>
  </si>
  <si>
    <t>Lappträsks sv.förs.</t>
  </si>
  <si>
    <t>Lovisa sv.förs.</t>
  </si>
  <si>
    <t>Malax</t>
  </si>
  <si>
    <t>Nedervetil</t>
  </si>
  <si>
    <t>Nykarleby</t>
  </si>
  <si>
    <t>Pernå</t>
  </si>
  <si>
    <t>Sibbo sv.förs.</t>
  </si>
  <si>
    <t>Sjundeå sv.förs.</t>
  </si>
  <si>
    <t>Tammerfors sv.förs.</t>
  </si>
  <si>
    <t>Terjärv</t>
  </si>
  <si>
    <t>Vasa sv.förs</t>
  </si>
  <si>
    <t>Vörå</t>
  </si>
  <si>
    <t>Åbo sv.förs.</t>
  </si>
  <si>
    <t>Tyska församling</t>
  </si>
  <si>
    <t>Sipoon suom.srk.</t>
  </si>
  <si>
    <t>Grankulla sv.förs.</t>
  </si>
  <si>
    <t>Kauniaisten suom.srk.</t>
  </si>
  <si>
    <t>Kristiinankaupungin suom.srk.</t>
  </si>
  <si>
    <t>Puijo</t>
  </si>
  <si>
    <t>Mustasaaren suom.srk.</t>
  </si>
  <si>
    <t>Oulun tuomiok.srk.</t>
  </si>
  <si>
    <t>Kristinestads sv.förs.</t>
  </si>
  <si>
    <t>Vaara-Karjalan seurakunta</t>
  </si>
  <si>
    <t>Loimaan seurakunta</t>
  </si>
  <si>
    <t>Helsingin tuomiok.srk.</t>
  </si>
  <si>
    <t>Helsingin Mikaelin srk.</t>
  </si>
  <si>
    <t>Kaustisen ja Ullavan seurakunta</t>
  </si>
  <si>
    <t>Hämeenlinna-Vanajan srk</t>
  </si>
  <si>
    <t>Siuntion suomenk. srk.</t>
  </si>
  <si>
    <t>Espoon ev.-lut. srky.</t>
  </si>
  <si>
    <t>Hangö ksamf.</t>
  </si>
  <si>
    <t>Helsingin srky.</t>
  </si>
  <si>
    <t>Kirkkonummen srky.</t>
  </si>
  <si>
    <t>Kotka-Kymin srky.</t>
  </si>
  <si>
    <t>Kronoby ksamf.</t>
  </si>
  <si>
    <t>Kuopion ev.-lut. srky.</t>
  </si>
  <si>
    <t>Lahden srky.</t>
  </si>
  <si>
    <t>Lappeenrannan srky.</t>
  </si>
  <si>
    <t>Oulun ev.-lut. srky.</t>
  </si>
  <si>
    <t>Pedersörenejdens ksamf.</t>
  </si>
  <si>
    <t>Porin ev.-lut. srky.</t>
  </si>
  <si>
    <t>Porvoon srky.</t>
  </si>
  <si>
    <t>Sipoon srky.</t>
  </si>
  <si>
    <t>Tampereen ev.-lut. srky.</t>
  </si>
  <si>
    <t>Turun ja Kaarinan srky.</t>
  </si>
  <si>
    <t>Vaasan srky.</t>
  </si>
  <si>
    <t>Vantaan srky.</t>
  </si>
  <si>
    <t>Kauniaisten srky.</t>
  </si>
  <si>
    <t>Kimitoöns förs.</t>
  </si>
  <si>
    <t>Väståbolands svenska förs.</t>
  </si>
  <si>
    <t>Länsi-Turunmaan suomalainen seurakunta</t>
  </si>
  <si>
    <t>Mikkelin tuomiok.srk.</t>
  </si>
  <si>
    <t>Tampereen Tuomiok.srk.</t>
  </si>
  <si>
    <t>Tampereen Eteläinen srk.</t>
  </si>
  <si>
    <t xml:space="preserve">Messukylä </t>
  </si>
  <si>
    <t>Karis-Pojo sv.förs.</t>
  </si>
  <si>
    <t>Ekenäsnejdens sv.förs.</t>
  </si>
  <si>
    <t>Raaseporin suom.srk.</t>
  </si>
  <si>
    <t>Kouvolan seurakuntayhtymä</t>
  </si>
  <si>
    <t>Raseborgs kyrkliga samfälligeht</t>
  </si>
  <si>
    <t>Naantalin seurakuntayhtymä</t>
  </si>
  <si>
    <t>Hämeenlinnan seurakuntayhtymä</t>
  </si>
  <si>
    <t>yhteensä / totalt2</t>
  </si>
  <si>
    <t>Sarake3</t>
  </si>
  <si>
    <t>Sarake4</t>
  </si>
  <si>
    <t>Borgå sv. domk.</t>
  </si>
  <si>
    <t>Ekenäsnejdens svenska församling</t>
  </si>
  <si>
    <t>Esbo sv.</t>
  </si>
  <si>
    <t>Espoon tuomiok.</t>
  </si>
  <si>
    <t>Grankulla sv.</t>
  </si>
  <si>
    <t>Hangon suom.</t>
  </si>
  <si>
    <t>Hangö sv.</t>
  </si>
  <si>
    <t>Helsingin tuomiok.</t>
  </si>
  <si>
    <t>Jakobstads sv.</t>
  </si>
  <si>
    <t xml:space="preserve">001019 </t>
  </si>
  <si>
    <t>Karjaan-Pohjan ruotsalainen seurakunta</t>
  </si>
  <si>
    <t>Karleby sv.</t>
  </si>
  <si>
    <t>Kauniaisten suom.</t>
  </si>
  <si>
    <t>Kimitoön</t>
  </si>
  <si>
    <t>Kirkkonummen suom.</t>
  </si>
  <si>
    <t>Kokkolan suom.</t>
  </si>
  <si>
    <t>Korsholms sv.</t>
  </si>
  <si>
    <t>Kristiinankaupungin suom.</t>
  </si>
  <si>
    <t>Kyrkslätts sv.</t>
  </si>
  <si>
    <t>Lapinjärven suom.</t>
  </si>
  <si>
    <t>Lappträsks sv.</t>
  </si>
  <si>
    <t>Lapuan tuomiok.</t>
  </si>
  <si>
    <t>Loviisan suom.</t>
  </si>
  <si>
    <t>Lovisa sv.</t>
  </si>
  <si>
    <t>Meri-Porin seurakunta</t>
  </si>
  <si>
    <t>Mustasaaren suom.</t>
  </si>
  <si>
    <t>Oulun tuomiok.</t>
  </si>
  <si>
    <t>Pietarsaaren suom.</t>
  </si>
  <si>
    <t>Porvoon suom.</t>
  </si>
  <si>
    <t>Raaseporin suomalainen srk</t>
  </si>
  <si>
    <t>Sibbo sv.</t>
  </si>
  <si>
    <t>Sipoon suom.</t>
  </si>
  <si>
    <t>Siuntion suom.</t>
  </si>
  <si>
    <t>Sjundeå sv.</t>
  </si>
  <si>
    <t>Turun Mikaeliseurakunta</t>
  </si>
  <si>
    <t>Turun tuomiok.</t>
  </si>
  <si>
    <t>Vaasan suom.</t>
  </si>
  <si>
    <t>Vanda sv.</t>
  </si>
  <si>
    <t>Vasa sv.</t>
  </si>
  <si>
    <t>Väståbolands sv.</t>
  </si>
  <si>
    <t>Åbo sv.</t>
  </si>
  <si>
    <t>Koko kirkko vuonna - Hela kyrkan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</si>
  <si>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</si>
  <si>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</si>
  <si>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</si>
  <si>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</si>
  <si>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</si>
  <si>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</si>
  <si>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</si>
  <si>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</si>
  <si>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</si>
  <si>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Seurakunnan nimi</t>
  </si>
  <si>
    <t>Jäsenmäärä</t>
  </si>
  <si>
    <t>Tampereen Messukylä</t>
  </si>
  <si>
    <t>(tyhjä)</t>
  </si>
  <si>
    <t>Suomen Lähetysseura</t>
  </si>
  <si>
    <t>PIETARSAARI</t>
  </si>
  <si>
    <t xml:space="preserve">    Seurakuntien antama taloudellinen kannatus</t>
  </si>
  <si>
    <t>prv-koodi</t>
  </si>
  <si>
    <t>Tiedot tulevat näkyviin, kun kirjoitat tämän yläpuolelle seurakunnan nimen tai valitset sen pudotusvalikosta. Nimen voi myös täydentää käyttämällä merkkiä * (esim. *Mikaelin*)</t>
  </si>
  <si>
    <t>vapaaehtoinen yksityisiltä</t>
  </si>
  <si>
    <t>vapaaehtoinen seurakunnalta</t>
  </si>
  <si>
    <t>vapaaehtoinen yhteensä</t>
  </si>
  <si>
    <t>vapaaehtoinen prosenttia</t>
  </si>
  <si>
    <t>talousarvio-määräraha</t>
  </si>
  <si>
    <t>talousarvio- määräraha prosenttiosuus</t>
  </si>
  <si>
    <t>testamentit</t>
  </si>
  <si>
    <t>yhteensä</t>
  </si>
  <si>
    <t>2018 kannatus/jäsen</t>
  </si>
  <si>
    <t>2017    Yhteensä</t>
  </si>
  <si>
    <t>2017 Kannatus/jäsen</t>
  </si>
  <si>
    <t>2016    Yhteensä</t>
  </si>
  <si>
    <t>2016 Kannatus/jäsen</t>
  </si>
  <si>
    <t>SLEY</t>
  </si>
  <si>
    <t>SLEF</t>
  </si>
  <si>
    <t>SPS</t>
  </si>
  <si>
    <t>SEKL</t>
  </si>
  <si>
    <t>SANSA</t>
  </si>
  <si>
    <t>KUA</t>
  </si>
  <si>
    <t xml:space="preserve"> </t>
  </si>
  <si>
    <t>SLEY =</t>
  </si>
  <si>
    <t>Suomen Luterilainen Evankeliumiyhdistys</t>
  </si>
  <si>
    <t>SLEF =</t>
  </si>
  <si>
    <t>Svenska Lutherska Evangeliföreningen i Finland</t>
  </si>
  <si>
    <t>SPS =</t>
  </si>
  <si>
    <t>Suomen Pipliaseura</t>
  </si>
  <si>
    <t>SEKL =</t>
  </si>
  <si>
    <t>Suomen Evankelisluterilainen Kansanlähetys</t>
  </si>
  <si>
    <t>Lähetysyhdistys Kylväjä</t>
  </si>
  <si>
    <t>SANSA =</t>
  </si>
  <si>
    <t>Medialähetys Sanansaattajat</t>
  </si>
  <si>
    <t>KUA =</t>
  </si>
  <si>
    <t>Kirkon Ulkomaanapu</t>
  </si>
  <si>
    <r>
      <t>Lisätietoja, tarkennuksia ja korjausehdotuksia voit lähettää osoitteeseen</t>
    </r>
    <r>
      <rPr>
        <b/>
        <sz val="14"/>
        <color theme="1"/>
        <rFont val="Calibri"/>
        <family val="2"/>
        <scheme val="minor"/>
      </rPr>
      <t xml:space="preserve"> kannatustilasto@evl.fi.</t>
    </r>
  </si>
  <si>
    <t>Jäseniä yhtymässä</t>
  </si>
  <si>
    <t xml:space="preserve">yksittäinen  </t>
  </si>
  <si>
    <t>yhtymä</t>
  </si>
  <si>
    <t xml:space="preserve">Hauho    </t>
  </si>
  <si>
    <t>Inar</t>
  </si>
  <si>
    <t>Sarake1</t>
  </si>
  <si>
    <t>Kylväjä</t>
  </si>
  <si>
    <t>Kylväjä =</t>
  </si>
  <si>
    <t>Seurakunnat ja seurakuntayhtymät</t>
  </si>
  <si>
    <t>Summa FELM Yksityisiltä vapaaehtoinen - Enskilda gåvor</t>
  </si>
  <si>
    <t>Summa SLEY Yksityisiltä vapaaehtoinen - Enskilda gåvor</t>
  </si>
  <si>
    <t>Summa SLEF Yksityisiltä vapaaehtoinen - Enskilda gåvor</t>
  </si>
  <si>
    <t>Summa SPS Yksityisiltä vapaaehtoinen - Enskilda gåvor</t>
  </si>
  <si>
    <t>Summa SEKL Yksityisiltä vapaaehtoinen - Enskilda gåvor</t>
  </si>
  <si>
    <t>Summa Kylväjä Yksityisiltä vapaaehtoinen - Enskilda gåvor</t>
  </si>
  <si>
    <t>Summa Sansa Yksityisiltä vapaaehtoinen - Enskilda gåvor</t>
  </si>
  <si>
    <t>Summa KUA Yksityisiltä vapaaehtoinen - Enskilda gåvor</t>
  </si>
  <si>
    <t>Summa FELM Seurakunnilta - Församlingarna</t>
  </si>
  <si>
    <t>Summa SLEY Seurakunnilta - Församlingarna</t>
  </si>
  <si>
    <t>Summa SLEF Seurakunnilta - Församlingarna</t>
  </si>
  <si>
    <t>Summa SPS Seurakunnilta - Församlingarna</t>
  </si>
  <si>
    <t>Summa SEKL Seurakunnilta - Församlingarna</t>
  </si>
  <si>
    <t>Summa Kylväjä Seurakunnilta - Församlingarna</t>
  </si>
  <si>
    <t>Summa Sansa Seurakunnilta - Församlingarna</t>
  </si>
  <si>
    <t>Summa KUA Seurakunnilta - Församlingarna</t>
  </si>
  <si>
    <t>Summa FELM Talousarvioavustukset - Budgetanslag</t>
  </si>
  <si>
    <t>Summa SLEY Talousarvioavustukset - Budgetanslag</t>
  </si>
  <si>
    <t>Summa SLEF Talousarvioavustukset - Budgetanslag</t>
  </si>
  <si>
    <t>Summa SPS Talousarvioavustukset - Budgetanslag</t>
  </si>
  <si>
    <t>Summa SEKL Talousarvioavustukset - Budgetanslag</t>
  </si>
  <si>
    <t>Summa Kylväjä Talousarvioavustukset - Budgetanslag</t>
  </si>
  <si>
    <t>Summa Sansa Talousarvioavustukset - Budgetanslag</t>
  </si>
  <si>
    <t>Summa KUA Talousarvioavustukset - Budgetanslag</t>
  </si>
  <si>
    <t>Summa FELM Testamentit - Testamenten</t>
  </si>
  <si>
    <t>Summa SLEY Testamentit - Testamenten</t>
  </si>
  <si>
    <t>Summa SLEF Testamentit - Testamenten</t>
  </si>
  <si>
    <t>Summa SPS Testamentit - Testamenten</t>
  </si>
  <si>
    <t>Summa SEKL Testamentit - Testamenten</t>
  </si>
  <si>
    <t>Summa Kylväjä Testamentit - Testamenten</t>
  </si>
  <si>
    <t>Summa Sansa Testamentit - Testamenten</t>
  </si>
  <si>
    <t>Summa KUA Testamentit - Testamenten</t>
  </si>
  <si>
    <t>Summa FELM Yhteensä - Total</t>
  </si>
  <si>
    <t>Summa SLEY Yhteensä - Total</t>
  </si>
  <si>
    <t>Summa SLEF Yhteensä - Total</t>
  </si>
  <si>
    <t>Summa SPS Yhteensä - Total</t>
  </si>
  <si>
    <t>Summa SEKL Yhteensä - Total</t>
  </si>
  <si>
    <t>Summa Kylväjä Yhteensä - Total</t>
  </si>
  <si>
    <t>Summa Sansa Yhteensä - Total</t>
  </si>
  <si>
    <t>Summa KUA Yhteensä - Total</t>
  </si>
  <si>
    <t xml:space="preserve">SLS = </t>
  </si>
  <si>
    <t>SLS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</si>
</sst>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\ 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2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148C8"/>
        <bgColor indexed="64"/>
      </patternFill>
    </fill>
    <fill>
      <patternFill patternType="solid">
        <fgColor rgb="FF8F45C7"/>
        <bgColor indexed="64"/>
      </patternFill>
    </fill>
  </fills>
  <borders count="3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auto="1"/>
      </bottom>
      <diagonal/>
    </border>
    <border>
      <left/>
      <right/>
      <top style="thin">
        <color theme="5"/>
      </top>
      <bottom style="thin">
        <color auto="1"/>
      </bottom>
      <diagonal/>
    </border>
    <border>
      <left/>
      <right style="thin">
        <color theme="5"/>
      </right>
      <top style="thin">
        <color theme="5"/>
      </top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auto="1"/>
      </bottom>
      <diagonal/>
    </border>
    <border>
      <left/>
      <right/>
      <top style="thin">
        <color theme="4"/>
      </top>
      <bottom style="thin">
        <color auto="1"/>
      </bottom>
      <diagonal/>
    </border>
    <border>
      <left/>
      <right style="thin">
        <color theme="4"/>
      </right>
      <top style="thin">
        <color theme="4"/>
      </top>
      <bottom style="thin">
        <color auto="1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double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double">
        <color rgb="FF3F3F3F"/>
      </right>
      <top/>
      <bottom/>
      <diagonal/>
    </border>
    <border>
      <left style="double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thin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double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2" applyNumberFormat="0" applyAlignment="0" applyProtection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4" fillId="0" borderId="3" xfId="0" quotePrefix="1" applyFont="1" applyBorder="1" applyAlignment="1">
      <alignment horizontal="left"/>
    </xf>
    <xf numFmtId="0" fontId="4" fillId="0" borderId="3" xfId="0" quotePrefix="1" applyFont="1" applyBorder="1" applyAlignment="1">
      <alignment horizontal="center"/>
    </xf>
    <xf numFmtId="0" fontId="4" fillId="0" borderId="0" xfId="0" applyFont="1"/>
    <xf numFmtId="0" fontId="4" fillId="0" borderId="0" xfId="0" quotePrefix="1" applyFont="1" applyAlignment="1">
      <alignment horizontal="left" vertical="top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horizontal="left" vertical="top"/>
    </xf>
    <xf numFmtId="0" fontId="5" fillId="0" borderId="0" xfId="0" applyFont="1" applyAlignment="1">
      <alignment vertical="center"/>
    </xf>
    <xf numFmtId="0" fontId="4" fillId="0" borderId="3" xfId="0" applyFont="1" applyBorder="1"/>
    <xf numFmtId="3" fontId="4" fillId="0" borderId="3" xfId="0" applyNumberFormat="1" applyFont="1" applyBorder="1" applyAlignment="1">
      <alignment horizontal="right"/>
    </xf>
    <xf numFmtId="3" fontId="4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3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3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3" fontId="4" fillId="0" borderId="12" xfId="0" applyNumberFormat="1" applyFont="1" applyBorder="1" applyAlignment="1">
      <alignment vertical="center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3" fontId="4" fillId="0" borderId="15" xfId="0" applyNumberFormat="1" applyFont="1" applyBorder="1" applyAlignment="1">
      <alignment vertical="center"/>
    </xf>
    <xf numFmtId="0" fontId="4" fillId="0" borderId="16" xfId="0" applyFont="1" applyBorder="1"/>
    <xf numFmtId="3" fontId="4" fillId="0" borderId="17" xfId="0" applyNumberFormat="1" applyFont="1" applyBorder="1" applyAlignment="1">
      <alignment vertical="center"/>
    </xf>
    <xf numFmtId="3" fontId="4" fillId="0" borderId="0" xfId="0" applyNumberFormat="1" applyFont="1"/>
    <xf numFmtId="0" fontId="0" fillId="0" borderId="0" xfId="0" applyAlignment="1">
      <alignment horizontal="left"/>
    </xf>
    <xf numFmtId="0" fontId="6" fillId="5" borderId="0" xfId="0" applyFont="1" applyFill="1" applyBorder="1" applyAlignment="1">
      <alignment horizontal="center" vertical="top" wrapText="1"/>
    </xf>
    <xf numFmtId="0" fontId="3" fillId="5" borderId="0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top" wrapText="1"/>
    </xf>
    <xf numFmtId="3" fontId="7" fillId="5" borderId="0" xfId="0" applyNumberFormat="1" applyFont="1" applyFill="1" applyBorder="1" applyAlignment="1">
      <alignment horizontal="center" vertical="top"/>
    </xf>
    <xf numFmtId="0" fontId="3" fillId="5" borderId="21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center" vertical="top" wrapText="1"/>
    </xf>
    <xf numFmtId="3" fontId="8" fillId="0" borderId="18" xfId="0" applyNumberFormat="1" applyFont="1" applyBorder="1" applyAlignment="1">
      <alignment horizontal="center" vertical="top" wrapText="1"/>
    </xf>
    <xf numFmtId="3" fontId="8" fillId="4" borderId="1" xfId="0" applyNumberFormat="1" applyFont="1" applyFill="1" applyBorder="1" applyAlignment="1">
      <alignment horizontal="center" vertical="top" wrapText="1"/>
    </xf>
    <xf numFmtId="3" fontId="8" fillId="0" borderId="22" xfId="0" applyNumberFormat="1" applyFont="1" applyBorder="1" applyAlignment="1">
      <alignment horizontal="center" vertical="top" wrapText="1"/>
    </xf>
    <xf numFmtId="3" fontId="9" fillId="0" borderId="0" xfId="0" applyNumberFormat="1" applyFont="1" applyBorder="1" applyAlignment="1">
      <alignment horizontal="left" wrapText="1"/>
    </xf>
    <xf numFmtId="164" fontId="10" fillId="0" borderId="23" xfId="0" applyNumberFormat="1" applyFont="1" applyBorder="1" applyAlignment="1">
      <alignment horizontal="right"/>
    </xf>
    <xf numFmtId="165" fontId="10" fillId="0" borderId="23" xfId="1" applyNumberFormat="1" applyFont="1" applyBorder="1" applyAlignment="1">
      <alignment horizontal="right"/>
    </xf>
    <xf numFmtId="164" fontId="10" fillId="4" borderId="24" xfId="0" applyNumberFormat="1" applyFont="1" applyFill="1" applyBorder="1" applyAlignment="1">
      <alignment horizontal="right"/>
    </xf>
    <xf numFmtId="164" fontId="10" fillId="0" borderId="25" xfId="0" applyNumberFormat="1" applyFont="1" applyBorder="1" applyAlignment="1">
      <alignment horizontal="right"/>
    </xf>
    <xf numFmtId="4" fontId="11" fillId="3" borderId="26" xfId="0" applyNumberFormat="1" applyFont="1" applyFill="1" applyBorder="1" applyAlignment="1">
      <alignment horizontal="right"/>
    </xf>
    <xf numFmtId="4" fontId="11" fillId="3" borderId="24" xfId="0" applyNumberFormat="1" applyFont="1" applyFill="1" applyBorder="1" applyAlignment="1">
      <alignment horizontal="right"/>
    </xf>
    <xf numFmtId="0" fontId="10" fillId="0" borderId="0" xfId="0" applyFont="1" applyBorder="1"/>
    <xf numFmtId="164" fontId="10" fillId="0" borderId="24" xfId="0" applyNumberFormat="1" applyFont="1" applyBorder="1" applyAlignment="1">
      <alignment horizontal="right"/>
    </xf>
    <xf numFmtId="165" fontId="10" fillId="0" borderId="24" xfId="1" applyNumberFormat="1" applyFont="1" applyBorder="1" applyAlignment="1">
      <alignment horizontal="right"/>
    </xf>
    <xf numFmtId="164" fontId="10" fillId="4" borderId="27" xfId="0" applyNumberFormat="1" applyFont="1" applyFill="1" applyBorder="1" applyAlignment="1">
      <alignment horizontal="right"/>
    </xf>
    <xf numFmtId="0" fontId="12" fillId="2" borderId="2" xfId="2" applyFont="1"/>
    <xf numFmtId="164" fontId="12" fillId="2" borderId="28" xfId="2" applyNumberFormat="1" applyFont="1" applyBorder="1" applyAlignment="1"/>
    <xf numFmtId="164" fontId="12" fillId="2" borderId="29" xfId="2" applyNumberFormat="1" applyFont="1" applyBorder="1" applyAlignment="1"/>
    <xf numFmtId="165" fontId="12" fillId="2" borderId="29" xfId="1" applyNumberFormat="1" applyFont="1" applyFill="1" applyBorder="1" applyAlignment="1"/>
    <xf numFmtId="4" fontId="13" fillId="2" borderId="29" xfId="2" applyNumberFormat="1" applyFont="1" applyBorder="1" applyAlignment="1"/>
    <xf numFmtId="4" fontId="13" fillId="2" borderId="30" xfId="2" applyNumberFormat="1" applyFont="1" applyBorder="1" applyAlignment="1"/>
    <xf numFmtId="3" fontId="9" fillId="0" borderId="0" xfId="0" applyNumberFormat="1" applyFont="1" applyBorder="1" applyAlignment="1">
      <alignment horizontal="right" wrapText="1"/>
    </xf>
    <xf numFmtId="0" fontId="10" fillId="0" borderId="0" xfId="0" applyFont="1" applyBorder="1" applyAlignment="1">
      <alignment horizontal="right"/>
    </xf>
    <xf numFmtId="0" fontId="10" fillId="0" borderId="31" xfId="0" applyFont="1" applyFill="1" applyBorder="1" applyAlignment="1">
      <alignment horizontal="left"/>
    </xf>
    <xf numFmtId="0" fontId="0" fillId="0" borderId="32" xfId="0" applyBorder="1"/>
    <xf numFmtId="0" fontId="0" fillId="0" borderId="33" xfId="0" applyBorder="1"/>
    <xf numFmtId="0" fontId="0" fillId="3" borderId="0" xfId="0" applyFont="1" applyFill="1" applyBorder="1" applyAlignment="1">
      <alignment horizontal="center" vertical="top" wrapText="1"/>
    </xf>
    <xf numFmtId="0" fontId="0" fillId="3" borderId="34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top" wrapText="1"/>
    </xf>
    <xf numFmtId="0" fontId="0" fillId="3" borderId="36" xfId="0" applyFont="1" applyFill="1" applyBorder="1" applyAlignment="1">
      <alignment horizontal="center" vertical="top" wrapText="1"/>
    </xf>
    <xf numFmtId="0" fontId="0" fillId="3" borderId="35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/>
    </xf>
    <xf numFmtId="0" fontId="4" fillId="0" borderId="5" xfId="0" quotePrefix="1" applyFont="1" applyBorder="1" applyAlignment="1">
      <alignment horizontal="left" vertical="top"/>
    </xf>
    <xf numFmtId="3" fontId="4" fillId="0" borderId="0" xfId="0" applyNumberFormat="1" applyFont="1" applyBorder="1" applyAlignment="1">
      <alignment vertical="center"/>
    </xf>
    <xf numFmtId="0" fontId="4" fillId="0" borderId="4" xfId="0" quotePrefix="1" applyFont="1" applyBorder="1" applyAlignment="1">
      <alignment horizontal="left" vertical="top"/>
    </xf>
    <xf numFmtId="4" fontId="0" fillId="0" borderId="0" xfId="0" applyNumberFormat="1"/>
    <xf numFmtId="4" fontId="0" fillId="0" borderId="0" xfId="0" applyNumberFormat="1" applyAlignment="1">
      <alignment horizontal="left"/>
    </xf>
    <xf numFmtId="0" fontId="6" fillId="5" borderId="0" xfId="0" applyFont="1" applyFill="1" applyBorder="1" applyAlignment="1">
      <alignment horizontal="left" vertical="top" wrapText="1"/>
    </xf>
    <xf numFmtId="0" fontId="7" fillId="7" borderId="18" xfId="0" applyFont="1" applyFill="1" applyBorder="1" applyAlignment="1">
      <alignment horizontal="center" wrapText="1"/>
    </xf>
    <xf numFmtId="0" fontId="7" fillId="7" borderId="19" xfId="0" applyFont="1" applyFill="1" applyBorder="1" applyAlignment="1">
      <alignment horizontal="center" wrapText="1"/>
    </xf>
    <xf numFmtId="0" fontId="7" fillId="7" borderId="20" xfId="0" applyFont="1" applyFill="1" applyBorder="1" applyAlignment="1">
      <alignment horizontal="center" wrapText="1"/>
    </xf>
    <xf numFmtId="0" fontId="3" fillId="5" borderId="19" xfId="0" applyFont="1" applyFill="1" applyBorder="1" applyAlignment="1">
      <alignment horizontal="left" vertical="top" wrapText="1"/>
    </xf>
  </cellXfs>
  <cellStyles count="6">
    <cellStyle name="Normaali" xfId="0" builtinId="0"/>
    <cellStyle name="Normaali 2" xfId="5" xr:uid="{AF4A6056-A0EB-4C47-A5F4-80A8D3DF15FA}"/>
    <cellStyle name="Normaali 3" xfId="3" xr:uid="{D37D28FE-2B48-476F-9F47-9F83DAAB312C}"/>
    <cellStyle name="Normaali 5" xfId="4" xr:uid="{A76B55FC-A726-4E1B-B579-37935242919E}"/>
    <cellStyle name="Prosenttia" xfId="1" builtinId="5"/>
    <cellStyle name="Tarkistussolu" xfId="2" builtinId="23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color theme="0"/>
      </font>
      <numFmt numFmtId="0" formatCode="General"/>
    </dxf>
    <dxf>
      <font>
        <color theme="0"/>
      </font>
      <numFmt numFmtId="0" formatCode="General"/>
    </dxf>
    <dxf>
      <font>
        <color theme="0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38891D1-9936-4AEC-86A0-039A8089A69C}" name="Tiedot" displayName="Tiedot" ref="A1:AZ435" totalsRowShown="0">
  <autoFilter ref="A1:AZ435" xr:uid="{40D72A19-63C8-4A86-A08B-E1B68CD53B94}"/>
  <sortState xmlns:xlrd2="http://schemas.microsoft.com/office/spreadsheetml/2017/richdata2" ref="A2:AZ435">
    <sortCondition ref="A1:A435"/>
  </sortState>
  <tableColumns count="52">
    <tableColumn id="1" xr3:uid="{9965749E-3228-485D-95B3-6FF9AA34276B}" name="Seurakunnat ja seurakuntayhtymät"/>
    <tableColumn id="2" xr3:uid="{EA2F6D6D-B0CC-464C-90E0-17B8EFE0097D}" name="Summa FELM Yksityisiltä vapaaehtoinen - Enskilda gåvor"/>
    <tableColumn id="3" xr3:uid="{D58913F7-51E6-4EDF-AEBA-4B370EAFFC14}" name="Summa SLEY Yksityisiltä vapaaehtoinen - Enskilda gåvor"/>
    <tableColumn id="4" xr3:uid="{99B1B299-D8D4-41CD-A3D9-5E36FFD19E85}" name="Summa SLEF Yksityisiltä vapaaehtoinen - Enskilda gåvor"/>
    <tableColumn id="5" xr3:uid="{CC6573C6-76E9-46E2-BDFD-E1A707586272}" name="Summa SPS Yksityisiltä vapaaehtoinen - Enskilda gåvor"/>
    <tableColumn id="6" xr3:uid="{A530B0D2-4110-473B-AE87-DC1F545B50E2}" name="Summa SEKL Yksityisiltä vapaaehtoinen - Enskilda gåvor"/>
    <tableColumn id="7" xr3:uid="{D0B0FC50-0866-4464-92FA-E241AD13D37C}" name="Summa Kylväjä Yksityisiltä vapaaehtoinen - Enskilda gåvor"/>
    <tableColumn id="8" xr3:uid="{D35B767F-80FC-465A-B347-F7C0921CA287}" name="Summa Sansa Yksityisiltä vapaaehtoinen - Enskilda gåvor"/>
    <tableColumn id="9" xr3:uid="{F8182DDB-66D0-4486-8511-CA5E240038F5}" name="Summa KUA Yksityisiltä vapaaehtoinen - Enskilda gåvor"/>
    <tableColumn id="10" xr3:uid="{60E001B4-974E-498C-BFF5-57FE1916EABF}" name="Summa FELM Seurakunnilta - Församlingarna"/>
    <tableColumn id="11" xr3:uid="{1F81F74F-9C7C-4102-9A82-47C4EFE40B14}" name="Summa SLEY Seurakunnilta - Församlingarna"/>
    <tableColumn id="12" xr3:uid="{1095C9C9-427A-46B0-8F63-F27B83579FCD}" name="Summa SLEF Seurakunnilta - Församlingarna"/>
    <tableColumn id="13" xr3:uid="{F9D9BF6B-9651-47B3-9304-E2E25EF7758B}" name="Summa SPS Seurakunnilta - Församlingarna"/>
    <tableColumn id="14" xr3:uid="{53994FB0-62ED-4A23-8E7D-879851841626}" name="Summa SEKL Seurakunnilta - Församlingarna"/>
    <tableColumn id="15" xr3:uid="{B203790C-918C-44E2-8336-A373F105EAD5}" name="Summa Kylväjä Seurakunnilta - Församlingarna"/>
    <tableColumn id="16" xr3:uid="{268909E8-E342-4897-A6A3-C90858CA4A3E}" name="Summa Sansa Seurakunnilta - Församlingarna"/>
    <tableColumn id="17" xr3:uid="{5383BF01-1B2A-429A-BD40-6119B69E5B06}" name="Summa KUA Seurakunnilta - Församlingarna"/>
    <tableColumn id="18" xr3:uid="{26CD2530-700D-4DBB-BA03-432C8EBAAD03}" name="Summa FELM Talousarvioavustukset - Budgetanslag"/>
    <tableColumn id="19" xr3:uid="{543D60E3-4A1E-441C-ADFA-C8A84DB99FF0}" name="Summa SLEY Talousarvioavustukset - Budgetanslag"/>
    <tableColumn id="20" xr3:uid="{14E48F79-8FA0-42C7-9D92-D0F56430BDD7}" name="Summa SLEF Talousarvioavustukset - Budgetanslag"/>
    <tableColumn id="21" xr3:uid="{8E7B8F7B-2E83-4A2A-8516-4EE1F560522E}" name="Summa SPS Talousarvioavustukset - Budgetanslag"/>
    <tableColumn id="22" xr3:uid="{F9F19C7B-F120-4E45-964B-B2EEB786C9C9}" name="Summa SEKL Talousarvioavustukset - Budgetanslag"/>
    <tableColumn id="23" xr3:uid="{A60F20E0-4BA6-46DF-9665-B29E4FEFFC99}" name="Summa Kylväjä Talousarvioavustukset - Budgetanslag"/>
    <tableColumn id="24" xr3:uid="{9EADA753-EE32-47A5-97FE-BB6F7475C064}" name="Summa Sansa Talousarvioavustukset - Budgetanslag"/>
    <tableColumn id="25" xr3:uid="{55360A8D-C3CA-4C28-81D2-6357D598D517}" name="Summa KUA Talousarvioavustukset - Budgetanslag"/>
    <tableColumn id="26" xr3:uid="{6E21803A-C64A-433D-97FA-CACC4BF865F8}" name="Summa FELM Testamentit - Testamenten"/>
    <tableColumn id="27" xr3:uid="{780B1B6F-3EFF-430B-B073-51D95858E340}" name="Summa SLEY Testamentit - Testamenten"/>
    <tableColumn id="28" xr3:uid="{7BCEA724-000B-4EA4-8406-0F344322DA3B}" name="Summa SLEF Testamentit - Testamenten"/>
    <tableColumn id="29" xr3:uid="{D2B58147-9CAE-4D63-B4B7-1108642760A8}" name="Summa SPS Testamentit - Testamenten"/>
    <tableColumn id="30" xr3:uid="{05C4BD31-1E5C-4917-88D6-808DD6DD5EF9}" name="Summa SEKL Testamentit - Testamenten"/>
    <tableColumn id="31" xr3:uid="{426B04A0-4566-4730-8213-CB16C8D90655}" name="Summa Kylväjä Testamentit - Testamenten"/>
    <tableColumn id="32" xr3:uid="{D991C766-E738-4C41-B501-8E8EA056668F}" name="Summa Sansa Testamentit - Testamenten"/>
    <tableColumn id="33" xr3:uid="{7F571916-4BB8-4C98-944E-6C268FDA216D}" name="Summa KUA Testamentit - Testamenten"/>
    <tableColumn id="34" xr3:uid="{C0B5374A-D370-4355-A8C2-99E3AFE281E1}" name="Summa FELM Yhteensä - Total"/>
    <tableColumn id="35" xr3:uid="{C4C955A5-982F-450A-9ED4-B11A1490D314}" name="Summa SLEY Yhteensä - Total"/>
    <tableColumn id="36" xr3:uid="{513F86D8-FEBF-4808-B044-3B1238127E63}" name="Summa SLEF Yhteensä - Total"/>
    <tableColumn id="37" xr3:uid="{3A08127B-11A7-4A86-B250-D76ABA7C0BA3}" name="Summa SPS Yhteensä - Total"/>
    <tableColumn id="38" xr3:uid="{629D63B1-C193-4E8C-AF2B-66D333D63431}" name="Summa SEKL Yhteensä - Total"/>
    <tableColumn id="39" xr3:uid="{194EFAEC-EF70-4ACC-AA3C-28CD2A1E50E2}" name="Summa Kylväjä Yhteensä - Total"/>
    <tableColumn id="40" xr3:uid="{53B56409-D3D7-4BAE-B054-DE18733B6241}" name="Summa Sansa Yhteensä - Total"/>
    <tableColumn id="41" xr3:uid="{172B2DDC-2570-4543-95E7-E2427936FBD7}" name="Summa KUA Yhteensä - Total"/>
    <tableColumn id="42" xr3:uid="{F218971A-E23D-45B2-B21A-BC6F919CBCB5}" name="Jäseniä"/>
    <tableColumn id="43" xr3:uid="{6A1368E1-8870-4000-8B86-6F56376FCE32}" name="PRVkoodi / prv-kod"/>
    <tableColumn id="44" xr3:uid="{3EBA51A6-F702-4A12-BA35-6B43E2C43854}" name="HPK_Koodi / stif_kod"/>
    <tableColumn id="45" xr3:uid="{D698D154-0473-48C4-B24B-60BF9129F8A3}" name="Hiippakunta / Stif"/>
    <tableColumn id="46" xr3:uid="{312F2892-C63D-4569-884D-32A517486031}" name="RVK_koodi / prosteri_kod"/>
    <tableColumn id="47" xr3:uid="{B4D480F5-D5EB-41A9-89ED-0F8AF79BE4E0}" name="Rovastikunnan nimi / Prosteri"/>
    <tableColumn id="48" xr3:uid="{1F4C3DF4-6F38-4852-9CE5-9E5AF3431CE8}" name="Kpkisrk=1, maasrk=2 "/>
    <tableColumn id="49" xr3:uid="{ED7C9BD6-2C19-4A08-8482-0E228D8A21EA}" name="yksittäinen seurakunta - srkyhtymään kuuluva  / enskild förs. - hör till samf."/>
    <tableColumn id="50" xr3:uid="{167C389F-1F51-4928-8625-77E5E038A3FD}" name="Kunta n:o"/>
    <tableColumn id="51" xr3:uid="{8A2B39F4-3655-476E-9FBE-1A5E94A6F2EC}" name="Kunta"/>
    <tableColumn id="52" xr3:uid="{67B9BD95-C100-4E9D-A626-4E2604E722C7}" name="Vuosi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857E32-B48A-4F23-8C91-4008CD12163F}" name="Tiedot2016" displayName="Tiedot2016" ref="A1:BE447" totalsRowShown="0">
  <autoFilter ref="A1:BE447" xr:uid="{1101C2FB-1FE1-4205-BB13-C4FEF2B8ADE9}"/>
  <sortState xmlns:xlrd2="http://schemas.microsoft.com/office/spreadsheetml/2017/richdata2" ref="A2:BE447">
    <sortCondition ref="A1:A447"/>
  </sortState>
  <tableColumns count="57">
    <tableColumn id="1" xr3:uid="{791E0089-F9FB-4AAF-8F6B-9DBC77BFC82E}" name="Kaikki seurakunnat ja seurakuntayhtymät / Alla församlingar och kyrkliga samfälligheter"/>
    <tableColumn id="2" xr3:uid="{F68D9AD0-BD60-4937-AFE2-C3FF497CE408}" name=" SLS Vapaaehtoinen yksityisiltä /Frivilliga enskilda gåvor"/>
    <tableColumn id="3" xr3:uid="{9CE29FE0-283C-4B5C-847E-4CA5D704E29D}" name="SLEY Vapaaehtoinen yksityisiltä  /Frivilliga enskilda gåvor"/>
    <tableColumn id="4" xr3:uid="{9EEB242C-832B-4F3A-91E6-87CAD883F08E}" name="SLEF Vapaaehtoinen yksityisiltä  /Frivilliga enskilda gåvor"/>
    <tableColumn id="5" xr3:uid="{F8CDDB89-7268-4128-A616-FDE2D36C1A35}" name="SPS Vapaaehtoinen yksityisiltä  /Frivilliga enskilda gåvor"/>
    <tableColumn id="6" xr3:uid="{789AA337-27B3-416E-88AF-09C4D796C1AD}" name="SEKL Vapaaehtoinen yksityisiltä  /Frivilliga enskilda gåvor"/>
    <tableColumn id="7" xr3:uid="{6830CFE7-4F48-485B-8B27-206C7AB35A13}" name="ELK Vapaaehtoinen yksityisiltä  /Frivilliga enskilda gåvor"/>
    <tableColumn id="8" xr3:uid="{D1B8E134-5BFF-4AB4-9E25-AC31C6C1668A}" name="SANSA Vapaaehtoinen yksityisiltä  /Frivilliga enskilda gåvor"/>
    <tableColumn id="9" xr3:uid="{6F45BAD4-0C1A-4D56-9A9B-9DF68D78503C}" name="KUA                                            Vapaaehtoinen yksityisiltä  /Frivilliga enskilda gåvor"/>
    <tableColumn id="10" xr3:uid="{59809BF9-B1A9-4F0D-90FA-955CD58FE999}" name="Vapaaehtoinen yksityisiltä yhteensä  /Frivilliga enskilda gåvor totalt"/>
    <tableColumn id="11" xr3:uid="{BE158024-6080-4582-B08A-D617F172F45E}" name="SLS vapaaehtoinen seurakunnilta/ Frivilliga församlingarna"/>
    <tableColumn id="12" xr3:uid="{6826941F-ACC1-49EF-A401-A998834EFE11}" name="SLEY vapaaehtoinen seurakunnilta/ Frivilliga församlingarna"/>
    <tableColumn id="13" xr3:uid="{1F534F4A-0529-4AEC-A00A-A427CCB97A5A}" name="SLEF vapaaehtoinen seurakunnilta/ Frivilliga församlingarna"/>
    <tableColumn id="14" xr3:uid="{AD077ECC-E485-4D76-B6ED-F13E0BE4587F}" name="SPS vapaaehtoinen seurakunnilta/ Frivilliga församlingarna"/>
    <tableColumn id="15" xr3:uid="{9F85D91E-0E9B-4ACE-A115-DCD087E63C1D}" name="SEKL vapaaehtoinen seurakunnilta/ Frivilliga församlingarna"/>
    <tableColumn id="16" xr3:uid="{59F0512F-B297-427C-9742-89F54B61FEED}" name="ELK vapaaehtoinen seurakunnilta/ Frivilliga församlingarna"/>
    <tableColumn id="17" xr3:uid="{19939D84-BC93-40D4-BAD1-98A739A27BF0}" name="SANSA vapaaehtoinen seurakunnilta/ Frivilliga församlingarna"/>
    <tableColumn id="18" xr3:uid="{86B742FC-8982-42A9-BE36-5724180F4015}" name="KUA vapaaehtoinen seurakunnilta/ Frivilliga församlingarna"/>
    <tableColumn id="19" xr3:uid="{F3BB5481-3934-4A15-8810-D8D28F3E8FAF}" name="Vapaaehtoinen seurakunnilta yhteensä / frivilliga församlingarna totalt"/>
    <tableColumn id="20" xr3:uid="{4E00097D-F3FF-4B4F-9236-A656189B07DD}" name="SLS talousarvio-määräraha / budgetanslag"/>
    <tableColumn id="21" xr3:uid="{F4FA4D6E-4EEE-4A84-9336-71D79CC8EDE0}" name="SLEY talousarvio-määräraha / budgetanslag"/>
    <tableColumn id="22" xr3:uid="{9041727E-3B10-4621-8E9A-5040DCAD0D2A}" name="SLEF talousarvio-määräraha / budgetanslag"/>
    <tableColumn id="23" xr3:uid="{51EC7931-0F0B-4E02-BD27-CF97173F5823}" name="SPS talousarvio-määräraha / budgetanslag"/>
    <tableColumn id="24" xr3:uid="{9A01BD49-C5A9-430D-8B08-DD71C4CF72AB}" name="SEKL talousarvio-määräraha / budgetanslag"/>
    <tableColumn id="25" xr3:uid="{B8961704-2C08-479D-9A44-7B8AD9D5D67F}" name="ELK talousarvio-määräraha / budgetanslag"/>
    <tableColumn id="26" xr3:uid="{C3F6E15A-754E-490C-890B-96BD0BD4B71F}" name="SANSA talousarvio-määräraha / budgetanslag"/>
    <tableColumn id="27" xr3:uid="{90111034-D0D5-4222-8D65-09CFE2713EE2}" name="KUA talousarvio-määräraha / budgetanslag"/>
    <tableColumn id="28" xr3:uid="{F8065CC5-2AB3-44D8-B33C-23DD920F7A3E}" name="Yhteensä / Totalt"/>
    <tableColumn id="29" xr3:uid="{D2E0FF05-80A8-4055-AC5A-681330482BE1}" name="SLS testamentit / testamenten"/>
    <tableColumn id="30" xr3:uid="{A3B1F43C-E5B8-48DA-81DC-F6B4534268D5}" name="SLEY testamentit / testamenten"/>
    <tableColumn id="31" xr3:uid="{738FD49B-0428-4EB7-AA9D-50EDB03E5736}" name="SLEF testamentit / testamenten"/>
    <tableColumn id="32" xr3:uid="{CEB73B85-6D6C-42E8-BE85-105AC438F43A}" name="SPS testamentit / testamenten"/>
    <tableColumn id="33" xr3:uid="{0F665935-91FA-403D-80BD-ECC3FC5BFFAE}" name="SEKL testamentit / testamenten"/>
    <tableColumn id="34" xr3:uid="{D869D34B-35EF-4CE8-99E5-331D02EB4EEC}" name="ELK testamentit / testamenten"/>
    <tableColumn id="35" xr3:uid="{AAFDCA9B-2AE4-4117-B09D-A459599E9997}" name="SANSA testamentit / testamenten"/>
    <tableColumn id="36" xr3:uid="{1813B2C2-A9E2-45AA-8F77-6E77AA26F975}" name="KUA testamentit / testamenten"/>
    <tableColumn id="37" xr3:uid="{8BF1721D-CFD5-4CA6-8935-46904C8882AD}" name="yhteensä / totalt2"/>
    <tableColumn id="38" xr3:uid="{1AC9C8B9-966B-4935-BA67-33E91DEC5DB6}" name="SLS yhteensä / totalt"/>
    <tableColumn id="39" xr3:uid="{2B70C377-A16F-4344-AF44-A1EA6908C0A1}" name="SLEY yhteensä / totalt"/>
    <tableColumn id="40" xr3:uid="{9E54B38B-668E-4615-8B85-A270B6620374}" name="SLEF yhteensä / totalt"/>
    <tableColumn id="41" xr3:uid="{44B0451D-C06A-4C72-A63C-69483B75D8D4}" name="SPS yhteensä / totalt"/>
    <tableColumn id="42" xr3:uid="{E4D8985B-E04F-49E9-9BBA-68F2DEED3C57}" name="SEKL yhteensä / totalt"/>
    <tableColumn id="43" xr3:uid="{67F4F3AD-257B-42B9-8708-8B9AC46D81C6}" name="ELK yhteensä / totalt"/>
    <tableColumn id="44" xr3:uid="{C9645A8F-3C7F-4DB1-B86D-BA17FE11F910}" name="SANSA yhteensä / totalt"/>
    <tableColumn id="45" xr3:uid="{C84DF246-508E-40B6-8A6D-AB5C6842DF27}" name="KUA yhteensä / totalt"/>
    <tableColumn id="46" xr3:uid="{3245B13E-D4A4-45E9-8F03-D9D806812F59}" name="Kaikki yhteensä"/>
    <tableColumn id="47" xr3:uid="{6C7D21A7-2B0B-4880-90CC-7702C093319A}" name="Kokonais-kannatus € / jäsen Totalt € / medlem"/>
    <tableColumn id="48" xr3:uid="{CAA51324-6E93-46F2-82C8-347C48A2DB2D}" name="Jäseniä"/>
    <tableColumn id="49" xr3:uid="{2CD41D6E-BBD6-44F7-A809-8988C0C2EAF2}" name="PRVkoodi / prv-kod"/>
    <tableColumn id="50" xr3:uid="{A3DA5469-335E-4FCA-AD01-5EEE2075CF54}" name="Sarake3"/>
    <tableColumn id="51" xr3:uid="{89CDBF55-AC2D-4A79-B113-021B616F19B6}" name="Sarake4"/>
    <tableColumn id="52" xr3:uid="{3B511107-4EFB-4C35-81F5-F4742B785E62}" name="HPK_Koodi / stif_kod"/>
    <tableColumn id="53" xr3:uid="{8AB1AD4E-D28B-4859-A194-E2BF7DD1A541}" name="Hiippakunta / Stif"/>
    <tableColumn id="54" xr3:uid="{CA15F27D-F6F2-423C-96CB-AF62E7D4159F}" name="RVK_koodi / prosteri_kod"/>
    <tableColumn id="55" xr3:uid="{A5F53E42-56F9-4002-A0E5-9360364B1A1D}" name="Rovastikunnan nimi / Prosteri"/>
    <tableColumn id="56" xr3:uid="{6D663D4B-6A5D-4AC6-92CD-7E908D861F52}" name="Kpkisrk=1, maasrk=2 "/>
    <tableColumn id="57" xr3:uid="{1E0EDF3F-6ECC-451E-835C-34F3A4296133}" name=" 1= yksittäinen seurakunta, 2=srkyhtymään kuuluva  / 1=enskild förs. 2 = hör till samf."/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EB7B8D-9AE5-48DE-A833-C29A41A8471B}" name="Jäsenet2017" displayName="Jäsenet2017" ref="A1:C433" totalsRowShown="0" headerRowBorderDxfId="7">
  <autoFilter ref="A1:C433" xr:uid="{20EEBBE4-4906-4621-A3CF-DD987BE11EC4}"/>
  <tableColumns count="3">
    <tableColumn id="1" xr3:uid="{8ABA1FBC-D19F-45B9-B440-664448D0C667}" name="prv" dataDxfId="6"/>
    <tableColumn id="2" xr3:uid="{F9A811C8-B9F5-43BB-8B66-2F604B531328}" name="seurakunta" dataDxfId="5"/>
    <tableColumn id="3" xr3:uid="{6AD95D29-8742-4E5C-BC79-1D352C07C7F2}" name="jäsenet" dataDxfId="4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21B724E-4168-46B9-877F-288DD46A00A8}" name="Jäsenet20082016" displayName="Jäsenet20082016" ref="A1:K410" totalsRowShown="0">
  <autoFilter ref="A1:K410" xr:uid="{3F42781D-3990-4702-B1A4-6FAFB9272BEA}"/>
  <tableColumns count="11">
    <tableColumn id="1" xr3:uid="{FDF3B3B8-AE16-41CD-911B-8E5A7CC0A45C}" name="prv"/>
    <tableColumn id="2" xr3:uid="{15A5061D-F933-45FF-BD67-002753D930E3}" name="seurakunta"/>
    <tableColumn id="3" xr3:uid="{4E3DD1A6-F20E-4B66-93F4-888442AB89E0}" name="2008"/>
    <tableColumn id="4" xr3:uid="{561D0F20-D560-4794-B9F8-3F4A5DAE25BE}" name="2009"/>
    <tableColumn id="5" xr3:uid="{BFFCCA5A-5347-483B-9981-1E265A422FC0}" name="2010"/>
    <tableColumn id="6" xr3:uid="{DF6F2724-5014-447E-8679-AF7983AFEC95}" name="2011"/>
    <tableColumn id="7" xr3:uid="{C84031C9-4ECF-4069-8336-5BC51B56D9F9}" name="2012"/>
    <tableColumn id="8" xr3:uid="{C9586B8B-03FA-4278-826A-678803E136F1}" name="2013"/>
    <tableColumn id="9" xr3:uid="{A1E228CB-253F-43F6-8632-85A9B2A3F70F}" name="2014"/>
    <tableColumn id="10" xr3:uid="{421AF9DD-D90B-4B51-8F57-308641B60688}" name="2015"/>
    <tableColumn id="11" xr3:uid="{F70D4743-7A0C-4385-A717-BEC96A72DD7B}" name="2016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E967020-6784-4CF2-B642-1493EC07C4CD}" name="Jäsenet2018" displayName="Jäsenet2018" ref="A1:C403" totalsRowShown="0" headerRowBorderDxfId="3">
  <autoFilter ref="A1:C403" xr:uid="{AD89EDCE-E6CE-48B7-9382-F8A11A028F01}"/>
  <sortState xmlns:xlrd2="http://schemas.microsoft.com/office/spreadsheetml/2017/richdata2" ref="A2:C403">
    <sortCondition ref="A1:A403"/>
  </sortState>
  <tableColumns count="3">
    <tableColumn id="2" xr3:uid="{2925BCD9-538E-454D-AC54-9C77DE739475}" name="Seurakunnan nimi" dataDxfId="2"/>
    <tableColumn id="1" xr3:uid="{F7E46739-CBBF-4A62-8C4D-F803379F6E1D}" name="Sarake1" dataDxfId="1"/>
    <tableColumn id="3" xr3:uid="{3F1350D2-25A4-4B81-9A78-2FDBFD4733BE}" name="Jäsenmäärä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B1D89-0535-4750-92D3-FECA461CDA5A}">
  <sheetPr codeName="Taul1"/>
  <dimension ref="A1:S24"/>
  <sheetViews>
    <sheetView tabSelected="1" workbookViewId="0">
      <selection activeCell="B2" sqref="B2:F2"/>
    </sheetView>
  </sheetViews>
  <sheetFormatPr defaultRowHeight="15" x14ac:dyDescent="0.25"/>
  <cols>
    <col min="1" max="1" width="19.42578125" customWidth="1"/>
    <col min="2" max="2" width="16.140625" customWidth="1"/>
    <col min="3" max="4" width="15.7109375" customWidth="1"/>
    <col min="5" max="6" width="15.85546875" customWidth="1"/>
    <col min="7" max="7" width="17.140625" customWidth="1"/>
    <col min="8" max="8" width="16.140625" customWidth="1"/>
    <col min="9" max="9" width="17.5703125" customWidth="1"/>
    <col min="10" max="10" width="18.28515625" customWidth="1"/>
    <col min="11" max="11" width="14" customWidth="1"/>
    <col min="12" max="12" width="15.140625" customWidth="1"/>
    <col min="13" max="13" width="14" customWidth="1"/>
    <col min="14" max="14" width="15.140625" customWidth="1"/>
    <col min="17" max="17" width="29.85546875" customWidth="1"/>
  </cols>
  <sheetData>
    <row r="1" spans="1:19" ht="30.75" customHeight="1" x14ac:dyDescent="0.25">
      <c r="A1" s="27">
        <v>2018</v>
      </c>
      <c r="B1" s="71" t="s">
        <v>2635</v>
      </c>
      <c r="C1" s="71"/>
      <c r="D1" s="71"/>
      <c r="E1" s="71"/>
      <c r="F1" s="71"/>
      <c r="G1" s="71"/>
      <c r="H1" s="28"/>
      <c r="I1" s="28"/>
      <c r="J1" s="28"/>
      <c r="K1" s="60"/>
      <c r="L1" s="60"/>
      <c r="M1" s="60"/>
      <c r="N1" s="60"/>
    </row>
    <row r="2" spans="1:19" ht="39.75" customHeight="1" x14ac:dyDescent="0.35">
      <c r="A2" s="29" t="s">
        <v>2636</v>
      </c>
      <c r="B2" s="72"/>
      <c r="C2" s="73"/>
      <c r="D2" s="73"/>
      <c r="E2" s="73"/>
      <c r="F2" s="74"/>
      <c r="G2" s="29" t="s">
        <v>925</v>
      </c>
      <c r="H2" s="28"/>
      <c r="I2" s="28"/>
      <c r="J2" s="28"/>
      <c r="K2" s="60"/>
      <c r="L2" s="60"/>
      <c r="M2" s="60"/>
      <c r="N2" s="60"/>
    </row>
    <row r="3" spans="1:19" ht="48" customHeight="1" x14ac:dyDescent="0.35">
      <c r="A3" s="30" t="e">
        <f>VLOOKUP($B$2,Jäsenet2018!$A$2:$C$432,2,FALSE)</f>
        <v>#N/A</v>
      </c>
      <c r="B3" s="75" t="s">
        <v>2637</v>
      </c>
      <c r="C3" s="75"/>
      <c r="D3" s="75"/>
      <c r="E3" s="75"/>
      <c r="F3" s="75"/>
      <c r="G3" s="31" t="e">
        <f>VLOOKUP($B$2,Jäsenet2018!A2:C433,3,FALSE)</f>
        <v>#N/A</v>
      </c>
      <c r="H3" s="32"/>
      <c r="I3" s="33"/>
      <c r="J3" s="28"/>
      <c r="K3" s="60"/>
      <c r="L3" s="60"/>
      <c r="M3" s="60"/>
      <c r="N3" s="60"/>
    </row>
    <row r="4" spans="1:19" ht="47.25" x14ac:dyDescent="0.25">
      <c r="B4" s="34" t="s">
        <v>2638</v>
      </c>
      <c r="C4" s="35" t="s">
        <v>2639</v>
      </c>
      <c r="D4" s="35" t="s">
        <v>2640</v>
      </c>
      <c r="E4" s="35" t="s">
        <v>2641</v>
      </c>
      <c r="F4" s="34" t="s">
        <v>2642</v>
      </c>
      <c r="G4" s="35" t="s">
        <v>2643</v>
      </c>
      <c r="H4" s="35" t="s">
        <v>2644</v>
      </c>
      <c r="I4" s="36" t="s">
        <v>2645</v>
      </c>
      <c r="J4" s="37" t="s">
        <v>2646</v>
      </c>
      <c r="K4" s="63" t="s">
        <v>2647</v>
      </c>
      <c r="L4" s="64" t="s">
        <v>2648</v>
      </c>
      <c r="M4" s="61" t="s">
        <v>2649</v>
      </c>
      <c r="N4" s="62" t="s">
        <v>2650</v>
      </c>
    </row>
    <row r="5" spans="1:19" ht="18.75" x14ac:dyDescent="0.3">
      <c r="A5" s="38" t="s">
        <v>2722</v>
      </c>
      <c r="B5" s="39" t="e">
        <f>VLOOKUP($B$2,Tiedot!$A$2:$AP$432,2,FALSE)</f>
        <v>#N/A</v>
      </c>
      <c r="C5" s="39" t="e">
        <f>VLOOKUP($B$2,Tiedot!$A$2:$AP$432,10,FALSE)</f>
        <v>#N/A</v>
      </c>
      <c r="D5" s="39" t="e">
        <f>SUM(B5:C5)</f>
        <v>#N/A</v>
      </c>
      <c r="E5" s="40" t="e">
        <f>(D5/D13)</f>
        <v>#N/A</v>
      </c>
      <c r="F5" s="39" t="e">
        <f>VLOOKUP($B$2,Tiedot!$A$2:$AP$432,18,FALSE)</f>
        <v>#N/A</v>
      </c>
      <c r="G5" s="40" t="e">
        <f>(F5/F13)</f>
        <v>#N/A</v>
      </c>
      <c r="H5" s="39" t="e">
        <f>VLOOKUP($B$2,Tiedot!$A$2:$AP$432,26,FALSE)</f>
        <v>#N/A</v>
      </c>
      <c r="I5" s="41" t="e">
        <f>VLOOKUP(B2,Tiedot!A2:AP432,34,FALSE)</f>
        <v>#N/A</v>
      </c>
      <c r="J5" s="42" t="e">
        <f>(I5/G3)</f>
        <v>#N/A</v>
      </c>
      <c r="K5" s="44" t="e">
        <f>VLOOKUP($B$2,Taul11!$A$2:$BJ$437,48,FALSE)</f>
        <v>#N/A</v>
      </c>
      <c r="L5" s="44" t="e">
        <f>(K5/(VLOOKUP($A$3,Jäsenet2017!$A$2:$C$438,3,FALSE)))</f>
        <v>#N/A</v>
      </c>
      <c r="M5" s="43" t="e">
        <f>VLOOKUP(B2,Tiedot2016!A2:AV438,38,FALSE)</f>
        <v>#N/A</v>
      </c>
      <c r="N5" s="44" t="e">
        <f>(M5/(VLOOKUP($A$3,'Jäsenet 2008-2016'!$A$2:$K$409,11,FALSE)))</f>
        <v>#N/A</v>
      </c>
    </row>
    <row r="6" spans="1:19" ht="18.75" x14ac:dyDescent="0.3">
      <c r="A6" s="45" t="s">
        <v>2651</v>
      </c>
      <c r="B6" s="39" t="e">
        <f>VLOOKUP($B$2,Tiedot!$A$2:$AP$432,3,FALSE)</f>
        <v>#N/A</v>
      </c>
      <c r="C6" s="39" t="e">
        <f>VLOOKUP($B$2,Tiedot!$A$2:$AP$432,11,FALSE)</f>
        <v>#N/A</v>
      </c>
      <c r="D6" s="46" t="e">
        <f t="shared" ref="D6:D12" si="0">SUM(B6:C6)</f>
        <v>#N/A</v>
      </c>
      <c r="E6" s="47" t="e">
        <f>(D6/D13)</f>
        <v>#N/A</v>
      </c>
      <c r="F6" s="39" t="e">
        <f>VLOOKUP($B$2,Tiedot!$A$2:$AP$432,19,FALSE)</f>
        <v>#N/A</v>
      </c>
      <c r="G6" s="47" t="e">
        <f>(F6/F13)</f>
        <v>#N/A</v>
      </c>
      <c r="H6" s="39" t="e">
        <f>VLOOKUP($B$2,Tiedot!$A$2:$AP$432,27,FALSE)</f>
        <v>#N/A</v>
      </c>
      <c r="I6" s="41" t="e">
        <f>VLOOKUP(B2,Tiedot!A2:AP432,35,FALSE)</f>
        <v>#N/A</v>
      </c>
      <c r="J6" s="42" t="e">
        <f>(I6/G3)</f>
        <v>#N/A</v>
      </c>
      <c r="K6" s="44" t="e">
        <f>VLOOKUP($B$2,Taul11!$A$2:$BJ$437,49,FALSE)</f>
        <v>#N/A</v>
      </c>
      <c r="L6" s="44" t="e">
        <f>(K6/(VLOOKUP($A$3,Jäsenet2017!$A$2:$C$438,3,FALSE)))</f>
        <v>#N/A</v>
      </c>
      <c r="M6" s="43" t="e">
        <f>VLOOKUP(B2,Tiedot2016!A2:AV432,39,FALSE)</f>
        <v>#N/A</v>
      </c>
      <c r="N6" s="44" t="e">
        <f>(M6/(VLOOKUP($A$3,'Jäsenet 2008-2016'!$A$2:$K$409,11,FALSE)))</f>
        <v>#N/A</v>
      </c>
    </row>
    <row r="7" spans="1:19" ht="18.75" x14ac:dyDescent="0.3">
      <c r="A7" s="45" t="s">
        <v>2652</v>
      </c>
      <c r="B7" s="39" t="e">
        <f>VLOOKUP($B$2,Tiedot!$A$2:$AP$432,4,FALSE)</f>
        <v>#N/A</v>
      </c>
      <c r="C7" s="39" t="e">
        <f>VLOOKUP($B$2,Tiedot!$A$2:$AP$432,12,FALSE)</f>
        <v>#N/A</v>
      </c>
      <c r="D7" s="46" t="e">
        <f t="shared" si="0"/>
        <v>#N/A</v>
      </c>
      <c r="E7" s="47" t="e">
        <f>(D7/D13)</f>
        <v>#N/A</v>
      </c>
      <c r="F7" s="39" t="e">
        <f>VLOOKUP($B$2,Tiedot!$A$2:$AP$432,20,FALSE)</f>
        <v>#N/A</v>
      </c>
      <c r="G7" s="47" t="e">
        <f>(F7/F13)</f>
        <v>#N/A</v>
      </c>
      <c r="H7" s="39" t="e">
        <f>VLOOKUP($B$2,Tiedot!$A$2:$AP$432,28,FALSE)</f>
        <v>#N/A</v>
      </c>
      <c r="I7" s="41" t="e">
        <f>VLOOKUP(B2,Tiedot!A2:AP432,36,FALSE)</f>
        <v>#N/A</v>
      </c>
      <c r="J7" s="42" t="e">
        <f>(I7/G3)</f>
        <v>#N/A</v>
      </c>
      <c r="K7" s="44" t="e">
        <f>VLOOKUP($B$2,Taul11!$A$2:$BJ$437,50,FALSE)</f>
        <v>#N/A</v>
      </c>
      <c r="L7" s="44" t="e">
        <f>(K7/(VLOOKUP($A$3,Jäsenet2017!$A$2:$C$438,3,FALSE)))</f>
        <v>#N/A</v>
      </c>
      <c r="M7" s="43" t="e">
        <f>VLOOKUP(B2,Tiedot2016!A2:AV432,40,FALSE)</f>
        <v>#N/A</v>
      </c>
      <c r="N7" s="44" t="e">
        <f>(M7/(VLOOKUP($A$3,'Jäsenet 2008-2016'!$A$2:$K$409,11,FALSE)))</f>
        <v>#N/A</v>
      </c>
    </row>
    <row r="8" spans="1:19" ht="18.75" x14ac:dyDescent="0.3">
      <c r="A8" s="45" t="s">
        <v>2653</v>
      </c>
      <c r="B8" s="39" t="e">
        <f>VLOOKUP($B$2,Tiedot!$A$2:$AP$432,5,FALSE)</f>
        <v>#N/A</v>
      </c>
      <c r="C8" s="39" t="e">
        <f>VLOOKUP($B$2,Tiedot!$A$2:$AP$432,13,FALSE)</f>
        <v>#N/A</v>
      </c>
      <c r="D8" s="46" t="e">
        <f t="shared" si="0"/>
        <v>#N/A</v>
      </c>
      <c r="E8" s="47" t="e">
        <f>(D8/D13)</f>
        <v>#N/A</v>
      </c>
      <c r="F8" s="39" t="e">
        <f>VLOOKUP($B$2,Tiedot!$A$2:$AP$432,21,FALSE)</f>
        <v>#N/A</v>
      </c>
      <c r="G8" s="47" t="e">
        <f>(F8/F13)</f>
        <v>#N/A</v>
      </c>
      <c r="H8" s="39" t="e">
        <f>VLOOKUP($B$2,Tiedot!$A$2:$AP$432,29,FALSE)</f>
        <v>#N/A</v>
      </c>
      <c r="I8" s="41" t="e">
        <f>VLOOKUP(B2,Tiedot!A2:AP432,37,FALSE)</f>
        <v>#N/A</v>
      </c>
      <c r="J8" s="42" t="e">
        <f>(I8/G3)</f>
        <v>#N/A</v>
      </c>
      <c r="K8" s="44" t="e">
        <f>VLOOKUP($B$2,Taul11!$A$2:$BJ$437,51,FALSE)</f>
        <v>#N/A</v>
      </c>
      <c r="L8" s="44" t="e">
        <f>(K8/(VLOOKUP($A$3,Jäsenet2017!$A$2:$C$438,3,FALSE)))</f>
        <v>#N/A</v>
      </c>
      <c r="M8" s="43" t="e">
        <f>VLOOKUP(B2,Tiedot2016!A2:AV432,41,FALSE)</f>
        <v>#N/A</v>
      </c>
      <c r="N8" s="44" t="e">
        <f>(M8/(VLOOKUP($A$3,'Jäsenet 2008-2016'!$A$2:$K$409,11,FALSE)))</f>
        <v>#N/A</v>
      </c>
    </row>
    <row r="9" spans="1:19" ht="18.75" x14ac:dyDescent="0.3">
      <c r="A9" s="45" t="s">
        <v>2654</v>
      </c>
      <c r="B9" s="39" t="e">
        <f>VLOOKUP($B$2,Tiedot!$A$2:$AP$432,6,FALSE)</f>
        <v>#N/A</v>
      </c>
      <c r="C9" s="39" t="e">
        <f>VLOOKUP($B$2,Tiedot!$A$2:$AP$432,14,FALSE)</f>
        <v>#N/A</v>
      </c>
      <c r="D9" s="46" t="e">
        <f t="shared" si="0"/>
        <v>#N/A</v>
      </c>
      <c r="E9" s="47" t="e">
        <f>(D9/D13)</f>
        <v>#N/A</v>
      </c>
      <c r="F9" s="39" t="e">
        <f>VLOOKUP($B$2,Tiedot!$A$2:$AP$432,22,FALSE)</f>
        <v>#N/A</v>
      </c>
      <c r="G9" s="47" t="e">
        <f>(F9/F13)</f>
        <v>#N/A</v>
      </c>
      <c r="H9" s="39" t="e">
        <f>VLOOKUP($B$2,Tiedot!$A$2:$AP$432,30,FALSE)</f>
        <v>#N/A</v>
      </c>
      <c r="I9" s="41" t="e">
        <f>VLOOKUP(B2,Tiedot!A2:AP432,38,FALSE)</f>
        <v>#N/A</v>
      </c>
      <c r="J9" s="42" t="e">
        <f>(I9/G3)</f>
        <v>#N/A</v>
      </c>
      <c r="K9" s="44" t="e">
        <f>VLOOKUP($B$2,Taul11!$A$2:$BJ$437,52,FALSE)</f>
        <v>#N/A</v>
      </c>
      <c r="L9" s="44" t="e">
        <f>(K9/(VLOOKUP($A$3,Jäsenet2017!$A$2:$C$438,3,FALSE)))</f>
        <v>#N/A</v>
      </c>
      <c r="M9" s="43" t="e">
        <f>VLOOKUP(B2,Tiedot2016!A2:AV435,42,FALSE)</f>
        <v>#N/A</v>
      </c>
      <c r="N9" s="44" t="e">
        <f>(M9/(VLOOKUP($A$3,'Jäsenet 2008-2016'!$A$2:$K$409,11,FALSE)))</f>
        <v>#N/A</v>
      </c>
      <c r="S9" t="s">
        <v>2657</v>
      </c>
    </row>
    <row r="10" spans="1:19" ht="18.75" x14ac:dyDescent="0.3">
      <c r="A10" s="45" t="s">
        <v>2678</v>
      </c>
      <c r="B10" s="39" t="e">
        <f>VLOOKUP($B$2,Tiedot!$A$2:$AP$432,7,FALSE)</f>
        <v>#N/A</v>
      </c>
      <c r="C10" s="39" t="e">
        <f>VLOOKUP($B$2,Tiedot!$A$2:$AP$432,15,FALSE)</f>
        <v>#N/A</v>
      </c>
      <c r="D10" s="46" t="e">
        <f t="shared" si="0"/>
        <v>#N/A</v>
      </c>
      <c r="E10" s="47" t="e">
        <f>(D10/D13)</f>
        <v>#N/A</v>
      </c>
      <c r="F10" s="39" t="e">
        <f>VLOOKUP($B$2,Tiedot!$A$2:$AP$432,23,FALSE)</f>
        <v>#N/A</v>
      </c>
      <c r="G10" s="47" t="e">
        <f>(F10/F13)</f>
        <v>#N/A</v>
      </c>
      <c r="H10" s="39" t="e">
        <f>VLOOKUP($B$2,Tiedot!$A$2:$AP$432,31,FALSE)</f>
        <v>#N/A</v>
      </c>
      <c r="I10" s="41" t="e">
        <f>VLOOKUP(B2,Tiedot!A2:AP432,39,FALSE)</f>
        <v>#N/A</v>
      </c>
      <c r="J10" s="42" t="e">
        <f>(I10/G3)</f>
        <v>#N/A</v>
      </c>
      <c r="K10" s="44" t="e">
        <f>VLOOKUP($B$2,Taul11!$A$2:$BJ$437,53,FALSE)</f>
        <v>#N/A</v>
      </c>
      <c r="L10" s="44" t="e">
        <f>(K10/(VLOOKUP($A$3,Jäsenet2017!$A$2:$C$438,3,FALSE)))</f>
        <v>#N/A</v>
      </c>
      <c r="M10" s="43" t="e">
        <f>VLOOKUP(B2,Tiedot2016!A2:AV436,43,FALSE)</f>
        <v>#N/A</v>
      </c>
      <c r="N10" s="44" t="e">
        <f>(M10/(VLOOKUP($A$3,'Jäsenet 2008-2016'!$A$2:$K$409,11,FALSE)))</f>
        <v>#N/A</v>
      </c>
    </row>
    <row r="11" spans="1:19" ht="18.75" x14ac:dyDescent="0.3">
      <c r="A11" s="45" t="s">
        <v>2655</v>
      </c>
      <c r="B11" s="39" t="e">
        <f>VLOOKUP($B$2,Tiedot!$A$2:$AP$432,8,FALSE)</f>
        <v>#N/A</v>
      </c>
      <c r="C11" s="39" t="e">
        <f>VLOOKUP($B$2,Tiedot!$A$2:$AP$432,16,FALSE)</f>
        <v>#N/A</v>
      </c>
      <c r="D11" s="46" t="e">
        <f t="shared" si="0"/>
        <v>#N/A</v>
      </c>
      <c r="E11" s="47" t="e">
        <f>(D11/D13)</f>
        <v>#N/A</v>
      </c>
      <c r="F11" s="39" t="e">
        <f>VLOOKUP($B$2,Tiedot!$A$2:$AP$432,24,FALSE)</f>
        <v>#N/A</v>
      </c>
      <c r="G11" s="47" t="e">
        <f>(F11/F13)</f>
        <v>#N/A</v>
      </c>
      <c r="H11" s="39" t="e">
        <f>VLOOKUP($B$2,Tiedot!$A$2:$AP$432,32,FALSE)</f>
        <v>#N/A</v>
      </c>
      <c r="I11" s="41" t="e">
        <f>VLOOKUP(B2,Tiedot!A2:AP432,40,FALSE)</f>
        <v>#N/A</v>
      </c>
      <c r="J11" s="42" t="e">
        <f>(I11/G3)</f>
        <v>#N/A</v>
      </c>
      <c r="K11" s="44" t="e">
        <f>VLOOKUP($B$2,Taul11!$A$2:$BJ$437,54,FALSE)</f>
        <v>#N/A</v>
      </c>
      <c r="L11" s="44" t="e">
        <f>(K11/(VLOOKUP($A$3,Jäsenet2017!$A$2:$C$438,3,FALSE)))</f>
        <v>#N/A</v>
      </c>
      <c r="M11" s="43" t="e">
        <f>VLOOKUP(B2,Tiedot2016!A2:AV437,44,FALSE)</f>
        <v>#N/A</v>
      </c>
      <c r="N11" s="44" t="e">
        <f>(M11/(VLOOKUP($A$3,'Jäsenet 2008-2016'!$A$2:$K$409,11,FALSE)))</f>
        <v>#N/A</v>
      </c>
    </row>
    <row r="12" spans="1:19" ht="19.5" thickBot="1" x14ac:dyDescent="0.35">
      <c r="A12" s="45" t="s">
        <v>2656</v>
      </c>
      <c r="B12" s="39" t="e">
        <f>VLOOKUP($B$2,Tiedot!$A$2:$AP$432,9,FALSE)</f>
        <v>#N/A</v>
      </c>
      <c r="C12" s="39" t="e">
        <f>VLOOKUP($B$2,Tiedot!$A$2:$AP$432,17,FALSE)</f>
        <v>#N/A</v>
      </c>
      <c r="D12" s="46" t="e">
        <f t="shared" si="0"/>
        <v>#N/A</v>
      </c>
      <c r="E12" s="47" t="e">
        <f>(D12/D13)</f>
        <v>#N/A</v>
      </c>
      <c r="F12" s="39" t="e">
        <f>VLOOKUP($B$2,Tiedot!$A$2:$AP$432,25,FALSE)</f>
        <v>#N/A</v>
      </c>
      <c r="G12" s="47" t="e">
        <f>(F12/F13)</f>
        <v>#N/A</v>
      </c>
      <c r="H12" s="39" t="e">
        <f>VLOOKUP($B$2,Tiedot!$A$2:$AP$432,33,FALSE)</f>
        <v>#N/A</v>
      </c>
      <c r="I12" s="48" t="e">
        <f>VLOOKUP(B2,Tiedot!A2:AP432,41,FALSE)</f>
        <v>#N/A</v>
      </c>
      <c r="J12" s="42" t="e">
        <f>(I12/G3)</f>
        <v>#N/A</v>
      </c>
      <c r="K12" s="44" t="e">
        <f>VLOOKUP($B$2,Taul11!$A$2:$BJ$437,55,FALSE)</f>
        <v>#N/A</v>
      </c>
      <c r="L12" s="44" t="e">
        <f>(K12/(VLOOKUP($A$3,Jäsenet2017!$A$2:$C$438,3,FALSE)))</f>
        <v>#N/A</v>
      </c>
      <c r="M12" s="43" t="e">
        <f>VLOOKUP(B2,Tiedot2016!A2:AV438,45,FALSE)</f>
        <v>#N/A</v>
      </c>
      <c r="N12" s="44" t="e">
        <f>(M12/(VLOOKUP($A$3,'Jäsenet 2008-2016'!$A$2:$K$409,11,FALSE)))</f>
        <v>#N/A</v>
      </c>
    </row>
    <row r="13" spans="1:19" ht="20.25" thickTop="1" thickBot="1" x14ac:dyDescent="0.35">
      <c r="A13" s="49" t="s">
        <v>923</v>
      </c>
      <c r="B13" s="50" t="e">
        <f t="shared" ref="B13:I13" si="1">SUM(B5:B12)</f>
        <v>#N/A</v>
      </c>
      <c r="C13" s="51" t="e">
        <f t="shared" si="1"/>
        <v>#N/A</v>
      </c>
      <c r="D13" s="51" t="e">
        <f t="shared" si="1"/>
        <v>#N/A</v>
      </c>
      <c r="E13" s="52" t="e">
        <f t="shared" si="1"/>
        <v>#N/A</v>
      </c>
      <c r="F13" s="51" t="e">
        <f t="shared" si="1"/>
        <v>#N/A</v>
      </c>
      <c r="G13" s="52" t="e">
        <f t="shared" si="1"/>
        <v>#N/A</v>
      </c>
      <c r="H13" s="51" t="e">
        <f t="shared" si="1"/>
        <v>#N/A</v>
      </c>
      <c r="I13" s="51" t="e">
        <f t="shared" si="1"/>
        <v>#N/A</v>
      </c>
      <c r="J13" s="51" t="e">
        <f>(I13/G3)</f>
        <v>#N/A</v>
      </c>
      <c r="K13" s="53" t="e">
        <f>SUM(K5:K12)</f>
        <v>#N/A</v>
      </c>
      <c r="L13" s="53" t="e">
        <f>SUM(L5:L12)</f>
        <v>#N/A</v>
      </c>
      <c r="M13" s="53" t="e">
        <f>SUM(M5:M12)</f>
        <v>#N/A</v>
      </c>
      <c r="N13" s="54" t="e">
        <f>SUM(N5:N12)</f>
        <v>#N/A</v>
      </c>
    </row>
    <row r="14" spans="1:19" ht="15.75" thickTop="1" x14ac:dyDescent="0.25"/>
    <row r="15" spans="1:19" ht="18.75" x14ac:dyDescent="0.3">
      <c r="A15" s="55" t="s">
        <v>2721</v>
      </c>
      <c r="B15" t="s">
        <v>2633</v>
      </c>
    </row>
    <row r="16" spans="1:19" ht="18.75" x14ac:dyDescent="0.3">
      <c r="A16" s="56" t="s">
        <v>2658</v>
      </c>
      <c r="B16" t="s">
        <v>2659</v>
      </c>
    </row>
    <row r="17" spans="1:8" ht="18.75" x14ac:dyDescent="0.3">
      <c r="A17" s="56" t="s">
        <v>2660</v>
      </c>
      <c r="B17" t="s">
        <v>2661</v>
      </c>
    </row>
    <row r="18" spans="1:8" ht="18.75" x14ac:dyDescent="0.3">
      <c r="A18" s="56" t="s">
        <v>2662</v>
      </c>
      <c r="B18" t="s">
        <v>2663</v>
      </c>
    </row>
    <row r="19" spans="1:8" ht="18.75" x14ac:dyDescent="0.3">
      <c r="A19" s="56" t="s">
        <v>2664</v>
      </c>
      <c r="B19" t="s">
        <v>2665</v>
      </c>
    </row>
    <row r="20" spans="1:8" ht="18.75" x14ac:dyDescent="0.3">
      <c r="A20" s="56" t="s">
        <v>2679</v>
      </c>
      <c r="B20" t="s">
        <v>2666</v>
      </c>
    </row>
    <row r="21" spans="1:8" ht="18.75" x14ac:dyDescent="0.3">
      <c r="A21" s="56" t="s">
        <v>2667</v>
      </c>
      <c r="B21" t="s">
        <v>2668</v>
      </c>
    </row>
    <row r="22" spans="1:8" ht="18.75" x14ac:dyDescent="0.3">
      <c r="A22" s="56" t="s">
        <v>2669</v>
      </c>
      <c r="B22" t="s">
        <v>2670</v>
      </c>
    </row>
    <row r="24" spans="1:8" ht="18.75" x14ac:dyDescent="0.3">
      <c r="B24" s="57" t="s">
        <v>2671</v>
      </c>
      <c r="C24" s="58"/>
      <c r="D24" s="58"/>
      <c r="E24" s="58"/>
      <c r="F24" s="58"/>
      <c r="G24" s="58"/>
      <c r="H24" s="59"/>
    </row>
  </sheetData>
  <protectedRanges>
    <protectedRange sqref="B2:F2" name="Alue2"/>
    <protectedRange sqref="B2:F2" name="Alue1"/>
  </protectedRanges>
  <mergeCells count="3">
    <mergeCell ref="B1:G1"/>
    <mergeCell ref="B2:F2"/>
    <mergeCell ref="B3:F3"/>
  </mergeCells>
  <conditionalFormatting sqref="A5 B4:C4 F4:J4">
    <cfRule type="cellIs" dxfId="10" priority="3" operator="equal">
      <formula>0</formula>
    </cfRule>
  </conditionalFormatting>
  <conditionalFormatting sqref="A15">
    <cfRule type="cellIs" dxfId="9" priority="2" operator="equal">
      <formula>0</formula>
    </cfRule>
  </conditionalFormatting>
  <conditionalFormatting sqref="D4:E4">
    <cfRule type="cellIs" dxfId="8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Kirjoita tähän seurakunnan tai seurakuntayhtymän nimi._x000a_Skriv här församlingens eller kyrkliga samfälligheters namn." xr:uid="{8B3A08BD-9D03-454D-BBE3-830DD3744B78}">
          <x14:formula1>
            <xm:f>Tiedot!$A$2:$A$433</xm:f>
          </x14:formula1>
          <xm:sqref>B2:F2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3DC5C-187E-45B6-9AE6-8E780615F97E}">
  <sheetPr codeName="Taul2"/>
  <dimension ref="A1:AZ435"/>
  <sheetViews>
    <sheetView workbookViewId="0">
      <pane xSplit="1" topLeftCell="AI1" activePane="topRight" state="frozen"/>
      <selection pane="topRight" activeCell="AM19" sqref="AM19"/>
    </sheetView>
  </sheetViews>
  <sheetFormatPr defaultRowHeight="15" x14ac:dyDescent="0.25"/>
  <cols>
    <col min="1" max="1" width="73.42578125" customWidth="1"/>
    <col min="2" max="2" width="52.28515625" customWidth="1"/>
    <col min="3" max="4" width="53.28515625" customWidth="1"/>
    <col min="5" max="5" width="52.5703125" customWidth="1"/>
    <col min="6" max="6" width="53.42578125" customWidth="1"/>
    <col min="7" max="7" width="52.42578125" customWidth="1"/>
    <col min="8" max="8" width="55.42578125" customWidth="1"/>
    <col min="9" max="9" width="71.5703125" customWidth="1"/>
    <col min="10" max="10" width="54.85546875" customWidth="1"/>
    <col min="11" max="12" width="55.85546875" customWidth="1"/>
    <col min="13" max="13" width="55.140625" customWidth="1"/>
    <col min="14" max="14" width="56" customWidth="1"/>
    <col min="15" max="15" width="55" customWidth="1"/>
    <col min="16" max="16" width="58" customWidth="1"/>
    <col min="17" max="17" width="55.7109375" customWidth="1"/>
    <col min="18" max="18" width="39.85546875" customWidth="1"/>
    <col min="19" max="20" width="40.85546875" customWidth="1"/>
    <col min="21" max="21" width="40.140625" customWidth="1"/>
    <col min="22" max="22" width="41" customWidth="1"/>
    <col min="23" max="23" width="40" customWidth="1"/>
    <col min="24" max="24" width="43" customWidth="1"/>
    <col min="25" max="25" width="40.7109375" customWidth="1"/>
    <col min="26" max="26" width="30" customWidth="1"/>
    <col min="27" max="28" width="31" customWidth="1"/>
    <col min="29" max="29" width="30.28515625" customWidth="1"/>
    <col min="30" max="30" width="31.140625" customWidth="1"/>
    <col min="31" max="31" width="30.140625" customWidth="1"/>
    <col min="32" max="32" width="33.140625" customWidth="1"/>
    <col min="33" max="33" width="30.85546875" customWidth="1"/>
    <col min="34" max="34" width="21.140625" customWidth="1"/>
    <col min="35" max="36" width="22.140625" customWidth="1"/>
    <col min="37" max="37" width="21.42578125" customWidth="1"/>
    <col min="38" max="38" width="22.28515625" customWidth="1"/>
    <col min="39" max="39" width="21.28515625" customWidth="1"/>
    <col min="40" max="40" width="24.28515625" customWidth="1"/>
    <col min="41" max="41" width="22" customWidth="1"/>
    <col min="42" max="42" width="9.5703125" customWidth="1"/>
    <col min="43" max="43" width="20.28515625" customWidth="1"/>
    <col min="44" max="44" width="21.7109375" customWidth="1"/>
    <col min="45" max="45" width="18.5703125" customWidth="1"/>
    <col min="46" max="46" width="25.7109375" customWidth="1"/>
    <col min="47" max="47" width="29.28515625" customWidth="1"/>
    <col min="48" max="48" width="21.28515625" customWidth="1"/>
    <col min="49" max="49" width="69.28515625" customWidth="1"/>
    <col min="50" max="50" width="11.5703125" customWidth="1"/>
  </cols>
  <sheetData>
    <row r="1" spans="1:52" x14ac:dyDescent="0.25">
      <c r="A1" s="69" t="s">
        <v>2680</v>
      </c>
      <c r="B1" s="69" t="s">
        <v>2681</v>
      </c>
      <c r="C1" s="69" t="s">
        <v>2682</v>
      </c>
      <c r="D1" s="69" t="s">
        <v>2683</v>
      </c>
      <c r="E1" s="69" t="s">
        <v>2684</v>
      </c>
      <c r="F1" s="69" t="s">
        <v>2685</v>
      </c>
      <c r="G1" s="69" t="s">
        <v>2686</v>
      </c>
      <c r="H1" s="69" t="s">
        <v>2687</v>
      </c>
      <c r="I1" s="69" t="s">
        <v>2688</v>
      </c>
      <c r="J1" s="69" t="s">
        <v>2689</v>
      </c>
      <c r="K1" s="69" t="s">
        <v>2690</v>
      </c>
      <c r="L1" s="69" t="s">
        <v>2691</v>
      </c>
      <c r="M1" s="69" t="s">
        <v>2692</v>
      </c>
      <c r="N1" s="69" t="s">
        <v>2693</v>
      </c>
      <c r="O1" s="69" t="s">
        <v>2694</v>
      </c>
      <c r="P1" s="69" t="s">
        <v>2695</v>
      </c>
      <c r="Q1" s="69" t="s">
        <v>2696</v>
      </c>
      <c r="R1" s="69" t="s">
        <v>2697</v>
      </c>
      <c r="S1" s="69" t="s">
        <v>2698</v>
      </c>
      <c r="T1" s="69" t="s">
        <v>2699</v>
      </c>
      <c r="U1" s="69" t="s">
        <v>2700</v>
      </c>
      <c r="V1" s="69" t="s">
        <v>2701</v>
      </c>
      <c r="W1" s="69" t="s">
        <v>2702</v>
      </c>
      <c r="X1" s="69" t="s">
        <v>2703</v>
      </c>
      <c r="Y1" s="69" t="s">
        <v>2704</v>
      </c>
      <c r="Z1" s="69" t="s">
        <v>2705</v>
      </c>
      <c r="AA1" s="69" t="s">
        <v>2706</v>
      </c>
      <c r="AB1" s="69" t="s">
        <v>2707</v>
      </c>
      <c r="AC1" s="69" t="s">
        <v>2708</v>
      </c>
      <c r="AD1" s="69" t="s">
        <v>2709</v>
      </c>
      <c r="AE1" s="69" t="s">
        <v>2710</v>
      </c>
      <c r="AF1" s="69" t="s">
        <v>2711</v>
      </c>
      <c r="AG1" s="69" t="s">
        <v>2712</v>
      </c>
      <c r="AH1" s="69" t="s">
        <v>2713</v>
      </c>
      <c r="AI1" s="69" t="s">
        <v>2714</v>
      </c>
      <c r="AJ1" s="69" t="s">
        <v>2715</v>
      </c>
      <c r="AK1" s="69" t="s">
        <v>2716</v>
      </c>
      <c r="AL1" s="69" t="s">
        <v>2717</v>
      </c>
      <c r="AM1" s="69" t="s">
        <v>2718</v>
      </c>
      <c r="AN1" s="69" t="s">
        <v>2719</v>
      </c>
      <c r="AO1" s="69" t="s">
        <v>2720</v>
      </c>
      <c r="AP1" t="s">
        <v>925</v>
      </c>
      <c r="AQ1" t="s">
        <v>867</v>
      </c>
      <c r="AR1" t="s">
        <v>871</v>
      </c>
      <c r="AS1" t="s">
        <v>872</v>
      </c>
      <c r="AT1" t="s">
        <v>873</v>
      </c>
      <c r="AU1" t="s">
        <v>874</v>
      </c>
      <c r="AV1" t="s">
        <v>875</v>
      </c>
      <c r="AW1" t="s">
        <v>876</v>
      </c>
      <c r="AX1" t="s">
        <v>926</v>
      </c>
      <c r="AY1" t="s">
        <v>927</v>
      </c>
      <c r="AZ1" t="s">
        <v>928</v>
      </c>
    </row>
    <row r="2" spans="1:52" x14ac:dyDescent="0.25">
      <c r="A2" s="70" t="s">
        <v>144</v>
      </c>
      <c r="B2" s="69">
        <v>11737.507747</v>
      </c>
      <c r="C2" s="69">
        <v>1800</v>
      </c>
      <c r="D2" s="69"/>
      <c r="E2" s="69">
        <v>870</v>
      </c>
      <c r="F2" s="69">
        <v>3291</v>
      </c>
      <c r="G2" s="69">
        <v>3120</v>
      </c>
      <c r="H2" s="69">
        <v>3840.8</v>
      </c>
      <c r="I2" s="69">
        <v>13185</v>
      </c>
      <c r="J2" s="69">
        <v>8551.494999999999</v>
      </c>
      <c r="K2" s="69">
        <v>651.74</v>
      </c>
      <c r="L2" s="69"/>
      <c r="M2" s="69">
        <v>1045.06</v>
      </c>
      <c r="N2" s="69">
        <v>2071.35</v>
      </c>
      <c r="O2" s="69">
        <v>1406.54</v>
      </c>
      <c r="P2" s="69">
        <v>1239.27</v>
      </c>
      <c r="Q2" s="69">
        <v>4893.3687441065322</v>
      </c>
      <c r="R2" s="69">
        <v>15000</v>
      </c>
      <c r="S2" s="69">
        <v>0</v>
      </c>
      <c r="T2" s="69"/>
      <c r="U2" s="69">
        <v>1000</v>
      </c>
      <c r="V2" s="69">
        <v>4200</v>
      </c>
      <c r="W2" s="69">
        <v>6000</v>
      </c>
      <c r="X2" s="69">
        <v>10000</v>
      </c>
      <c r="Y2" s="69">
        <v>11000</v>
      </c>
      <c r="Z2" s="69">
        <v>6.7123059999999999</v>
      </c>
      <c r="AA2" s="69">
        <v>0</v>
      </c>
      <c r="AB2" s="69"/>
      <c r="AC2" s="69"/>
      <c r="AD2" s="69">
        <v>0</v>
      </c>
      <c r="AE2" s="69">
        <v>0</v>
      </c>
      <c r="AF2" s="69"/>
      <c r="AG2" s="69">
        <v>0</v>
      </c>
      <c r="AH2" s="69">
        <v>35295.715053</v>
      </c>
      <c r="AI2" s="69">
        <v>2451.7399999999998</v>
      </c>
      <c r="AJ2" s="69">
        <v>0</v>
      </c>
      <c r="AK2" s="69">
        <v>2915.06</v>
      </c>
      <c r="AL2" s="69">
        <v>9562.35</v>
      </c>
      <c r="AM2" s="69">
        <v>10526.54</v>
      </c>
      <c r="AN2" s="69">
        <v>15080.07</v>
      </c>
      <c r="AO2" s="69">
        <v>29078.368744106534</v>
      </c>
    </row>
    <row r="3" spans="1:52" x14ac:dyDescent="0.25">
      <c r="A3" s="70" t="s">
        <v>486</v>
      </c>
      <c r="B3" s="69">
        <v>5641.6533120000004</v>
      </c>
      <c r="C3" s="69">
        <v>4305</v>
      </c>
      <c r="D3" s="69"/>
      <c r="E3" s="69">
        <v>315</v>
      </c>
      <c r="F3" s="69">
        <v>15516.764999999999</v>
      </c>
      <c r="G3" s="69">
        <v>1907</v>
      </c>
      <c r="H3" s="69">
        <v>3055.23</v>
      </c>
      <c r="I3" s="69">
        <v>18483</v>
      </c>
      <c r="J3" s="69">
        <v>5748.2</v>
      </c>
      <c r="K3" s="69">
        <v>5147.68</v>
      </c>
      <c r="L3" s="69"/>
      <c r="M3" s="69">
        <v>1588.34</v>
      </c>
      <c r="N3" s="69">
        <v>1737.52</v>
      </c>
      <c r="O3" s="69">
        <v>1854.08</v>
      </c>
      <c r="P3" s="69">
        <v>1356.93</v>
      </c>
      <c r="Q3" s="69">
        <v>4418.9433479589825</v>
      </c>
      <c r="R3" s="69">
        <v>8000</v>
      </c>
      <c r="S3" s="69">
        <v>8000</v>
      </c>
      <c r="T3" s="69"/>
      <c r="U3" s="69">
        <v>2000</v>
      </c>
      <c r="V3" s="69">
        <v>8000</v>
      </c>
      <c r="W3" s="69">
        <v>2000</v>
      </c>
      <c r="X3" s="69">
        <v>2000</v>
      </c>
      <c r="Y3" s="69">
        <v>2000</v>
      </c>
      <c r="Z3" s="69">
        <v>4.5917490000000001</v>
      </c>
      <c r="AA3" s="69">
        <v>0</v>
      </c>
      <c r="AB3" s="69"/>
      <c r="AC3" s="69"/>
      <c r="AD3" s="69">
        <v>0</v>
      </c>
      <c r="AE3" s="69">
        <v>0</v>
      </c>
      <c r="AF3" s="69"/>
      <c r="AG3" s="69">
        <v>0</v>
      </c>
      <c r="AH3" s="69">
        <v>19394.445060999999</v>
      </c>
      <c r="AI3" s="69">
        <v>17452.68</v>
      </c>
      <c r="AJ3" s="69">
        <v>0</v>
      </c>
      <c r="AK3" s="69">
        <v>3903.34</v>
      </c>
      <c r="AL3" s="69">
        <v>25254.285</v>
      </c>
      <c r="AM3" s="69">
        <v>5761.08</v>
      </c>
      <c r="AN3" s="69">
        <v>6412.16</v>
      </c>
      <c r="AO3" s="69">
        <v>24901.943347958982</v>
      </c>
      <c r="AP3">
        <v>12424</v>
      </c>
      <c r="AQ3" s="26" t="s">
        <v>1209</v>
      </c>
      <c r="AR3">
        <v>12424</v>
      </c>
      <c r="AS3">
        <v>0</v>
      </c>
      <c r="AT3" t="s">
        <v>1212</v>
      </c>
      <c r="AU3" t="s">
        <v>1213</v>
      </c>
      <c r="AV3" t="s">
        <v>939</v>
      </c>
      <c r="AW3" t="s">
        <v>936</v>
      </c>
      <c r="AX3" t="s">
        <v>1212</v>
      </c>
      <c r="AY3" t="s">
        <v>1213</v>
      </c>
      <c r="AZ3">
        <v>2018</v>
      </c>
    </row>
    <row r="4" spans="1:52" x14ac:dyDescent="0.25">
      <c r="A4" s="70" t="s">
        <v>222</v>
      </c>
      <c r="B4" s="69">
        <v>909.37344800000005</v>
      </c>
      <c r="C4" s="69">
        <v>0</v>
      </c>
      <c r="D4" s="69"/>
      <c r="E4" s="69">
        <v>650</v>
      </c>
      <c r="F4" s="69">
        <v>1790</v>
      </c>
      <c r="G4" s="69">
        <v>80</v>
      </c>
      <c r="H4" s="69">
        <v>100</v>
      </c>
      <c r="I4" s="69">
        <v>1531</v>
      </c>
      <c r="J4" s="69">
        <v>4008.47</v>
      </c>
      <c r="K4" s="69">
        <v>3186.71</v>
      </c>
      <c r="L4" s="69"/>
      <c r="M4" s="69">
        <v>789.5</v>
      </c>
      <c r="N4" s="69">
        <v>2121.9900000000002</v>
      </c>
      <c r="O4" s="69">
        <v>65.3</v>
      </c>
      <c r="P4" s="69">
        <v>56.4</v>
      </c>
      <c r="Q4" s="69">
        <v>2997.8609841486909</v>
      </c>
      <c r="R4" s="69">
        <v>2500</v>
      </c>
      <c r="S4" s="69">
        <v>1300</v>
      </c>
      <c r="T4" s="69"/>
      <c r="U4" s="69">
        <v>1000</v>
      </c>
      <c r="V4" s="69">
        <v>1300</v>
      </c>
      <c r="W4" s="69">
        <v>0</v>
      </c>
      <c r="X4" s="69"/>
      <c r="Y4" s="69">
        <v>700</v>
      </c>
      <c r="Z4" s="69">
        <v>1.271253</v>
      </c>
      <c r="AA4" s="69">
        <v>0</v>
      </c>
      <c r="AB4" s="69"/>
      <c r="AC4" s="69"/>
      <c r="AD4" s="69">
        <v>0</v>
      </c>
      <c r="AE4" s="69">
        <v>0</v>
      </c>
      <c r="AF4" s="69"/>
      <c r="AG4" s="69">
        <v>0</v>
      </c>
      <c r="AH4" s="69">
        <v>7419.1147009999995</v>
      </c>
      <c r="AI4" s="69">
        <v>4486.71</v>
      </c>
      <c r="AJ4" s="69">
        <v>0</v>
      </c>
      <c r="AK4" s="69">
        <v>2439.5</v>
      </c>
      <c r="AL4" s="69">
        <v>5211.99</v>
      </c>
      <c r="AM4" s="69">
        <v>145.30000000000001</v>
      </c>
      <c r="AN4" s="69">
        <v>156.4</v>
      </c>
      <c r="AO4" s="69">
        <v>5228.8609841486905</v>
      </c>
      <c r="AP4">
        <v>8499</v>
      </c>
      <c r="AQ4" t="s">
        <v>1868</v>
      </c>
      <c r="AR4">
        <v>8499</v>
      </c>
      <c r="AS4">
        <v>0</v>
      </c>
      <c r="AT4" t="s">
        <v>1874</v>
      </c>
      <c r="AU4" t="s">
        <v>1875</v>
      </c>
      <c r="AV4" t="s">
        <v>939</v>
      </c>
      <c r="AW4" t="s">
        <v>936</v>
      </c>
      <c r="AX4" t="s">
        <v>1874</v>
      </c>
      <c r="AY4" t="s">
        <v>1875</v>
      </c>
      <c r="AZ4">
        <v>2018</v>
      </c>
    </row>
    <row r="5" spans="1:52" x14ac:dyDescent="0.25">
      <c r="A5" s="70" t="s">
        <v>488</v>
      </c>
      <c r="B5" s="69">
        <v>6173.2102780000005</v>
      </c>
      <c r="C5" s="69">
        <v>6970</v>
      </c>
      <c r="D5" s="69"/>
      <c r="E5" s="69">
        <v>990</v>
      </c>
      <c r="F5" s="69">
        <v>6158</v>
      </c>
      <c r="G5" s="69">
        <v>1465</v>
      </c>
      <c r="H5" s="69">
        <v>2835</v>
      </c>
      <c r="I5" s="69">
        <v>24176</v>
      </c>
      <c r="J5" s="69">
        <v>13636.275000000001</v>
      </c>
      <c r="K5" s="69">
        <v>5974.11</v>
      </c>
      <c r="L5" s="69"/>
      <c r="M5" s="69">
        <v>3331.67</v>
      </c>
      <c r="N5" s="69">
        <v>2716.84</v>
      </c>
      <c r="O5" s="69">
        <v>3648.42</v>
      </c>
      <c r="P5" s="69">
        <v>3256.56</v>
      </c>
      <c r="Q5" s="69">
        <v>9618.7154722455016</v>
      </c>
      <c r="R5" s="69">
        <v>25960</v>
      </c>
      <c r="S5" s="69">
        <v>2460</v>
      </c>
      <c r="T5" s="69"/>
      <c r="U5" s="69">
        <v>3600</v>
      </c>
      <c r="V5" s="69">
        <v>8860</v>
      </c>
      <c r="W5" s="69">
        <v>8550</v>
      </c>
      <c r="X5" s="69">
        <v>4960</v>
      </c>
      <c r="Y5" s="69">
        <v>0</v>
      </c>
      <c r="Z5" s="69">
        <v>5.4740089999999997</v>
      </c>
      <c r="AA5" s="69">
        <v>0</v>
      </c>
      <c r="AB5" s="69"/>
      <c r="AC5" s="69"/>
      <c r="AD5" s="69">
        <v>0</v>
      </c>
      <c r="AE5" s="69">
        <v>0</v>
      </c>
      <c r="AF5" s="69"/>
      <c r="AG5" s="69">
        <v>0</v>
      </c>
      <c r="AH5" s="69">
        <v>45774.959286999998</v>
      </c>
      <c r="AI5" s="69">
        <v>15404.11</v>
      </c>
      <c r="AJ5" s="69">
        <v>0</v>
      </c>
      <c r="AK5" s="69">
        <v>7921.67</v>
      </c>
      <c r="AL5" s="69">
        <v>17734.84</v>
      </c>
      <c r="AM5" s="69">
        <v>13663.42</v>
      </c>
      <c r="AN5" s="69">
        <v>11051.56</v>
      </c>
      <c r="AO5" s="69">
        <v>33794.715472245502</v>
      </c>
      <c r="AP5">
        <v>2353</v>
      </c>
      <c r="AQ5" t="s">
        <v>1355</v>
      </c>
      <c r="AR5">
        <v>2353</v>
      </c>
      <c r="AS5">
        <v>0</v>
      </c>
      <c r="AT5" t="s">
        <v>1360</v>
      </c>
      <c r="AU5" t="s">
        <v>1361</v>
      </c>
      <c r="AV5" t="s">
        <v>939</v>
      </c>
      <c r="AW5" t="s">
        <v>936</v>
      </c>
      <c r="AX5" t="s">
        <v>1360</v>
      </c>
      <c r="AY5" t="s">
        <v>1361</v>
      </c>
      <c r="AZ5">
        <v>2018</v>
      </c>
    </row>
    <row r="6" spans="1:52" x14ac:dyDescent="0.25">
      <c r="A6" s="70" t="s">
        <v>332</v>
      </c>
      <c r="B6" s="69">
        <v>4258.2995719999999</v>
      </c>
      <c r="C6" s="69">
        <v>8071.65</v>
      </c>
      <c r="D6" s="69"/>
      <c r="E6" s="69">
        <v>2824</v>
      </c>
      <c r="F6" s="69">
        <v>16651.7</v>
      </c>
      <c r="G6" s="69">
        <v>3012</v>
      </c>
      <c r="H6" s="69">
        <v>3133</v>
      </c>
      <c r="I6" s="69">
        <v>11555.55</v>
      </c>
      <c r="J6" s="69">
        <v>17825.335000000003</v>
      </c>
      <c r="K6" s="69">
        <v>1560.76</v>
      </c>
      <c r="L6" s="69"/>
      <c r="M6" s="69">
        <v>3678.2</v>
      </c>
      <c r="N6" s="69">
        <v>6876.0099999999993</v>
      </c>
      <c r="O6" s="69">
        <v>1383.91</v>
      </c>
      <c r="P6" s="69">
        <v>3385</v>
      </c>
      <c r="Q6" s="69">
        <v>7300.4451436899335</v>
      </c>
      <c r="R6" s="69">
        <v>17680</v>
      </c>
      <c r="S6" s="69">
        <v>4420</v>
      </c>
      <c r="T6" s="69"/>
      <c r="U6" s="69"/>
      <c r="V6" s="69">
        <v>8840</v>
      </c>
      <c r="W6" s="69">
        <v>2210</v>
      </c>
      <c r="X6" s="69">
        <v>9332.35</v>
      </c>
      <c r="Y6" s="69">
        <v>7800</v>
      </c>
      <c r="Z6" s="69">
        <v>6.0375100000000002</v>
      </c>
      <c r="AA6" s="69">
        <v>0</v>
      </c>
      <c r="AB6" s="69"/>
      <c r="AC6" s="69"/>
      <c r="AD6" s="69">
        <v>0</v>
      </c>
      <c r="AE6" s="69">
        <v>0</v>
      </c>
      <c r="AF6" s="69"/>
      <c r="AG6" s="69">
        <v>0</v>
      </c>
      <c r="AH6" s="69">
        <v>39769.672082000005</v>
      </c>
      <c r="AI6" s="69">
        <v>14052.41</v>
      </c>
      <c r="AJ6" s="69">
        <v>0</v>
      </c>
      <c r="AK6" s="69">
        <v>6502.2</v>
      </c>
      <c r="AL6" s="69">
        <v>32367.71</v>
      </c>
      <c r="AM6" s="69">
        <v>6605.91</v>
      </c>
      <c r="AN6" s="69">
        <v>15850.35</v>
      </c>
      <c r="AO6" s="69">
        <v>26655.995143689932</v>
      </c>
      <c r="AP6">
        <v>10132</v>
      </c>
      <c r="AQ6" t="s">
        <v>1876</v>
      </c>
      <c r="AR6">
        <v>10132</v>
      </c>
      <c r="AS6">
        <v>0</v>
      </c>
      <c r="AT6" t="s">
        <v>1880</v>
      </c>
      <c r="AU6" t="s">
        <v>1881</v>
      </c>
      <c r="AV6" t="s">
        <v>939</v>
      </c>
      <c r="AW6" t="s">
        <v>936</v>
      </c>
      <c r="AX6" t="s">
        <v>1880</v>
      </c>
      <c r="AY6" t="s">
        <v>1881</v>
      </c>
      <c r="AZ6">
        <v>2018</v>
      </c>
    </row>
    <row r="7" spans="1:52" x14ac:dyDescent="0.25">
      <c r="A7" s="70" t="s">
        <v>146</v>
      </c>
      <c r="B7" s="69">
        <v>3923.1097900000004</v>
      </c>
      <c r="C7" s="69">
        <v>1355</v>
      </c>
      <c r="D7" s="69"/>
      <c r="E7" s="69">
        <v>1615</v>
      </c>
      <c r="F7" s="69">
        <v>4077</v>
      </c>
      <c r="G7" s="69">
        <v>388</v>
      </c>
      <c r="H7" s="69">
        <v>2174</v>
      </c>
      <c r="I7" s="69">
        <v>15305.65</v>
      </c>
      <c r="J7" s="69">
        <v>5802.7150000000001</v>
      </c>
      <c r="K7" s="69">
        <v>207.6</v>
      </c>
      <c r="L7" s="69"/>
      <c r="M7" s="69">
        <v>397.64</v>
      </c>
      <c r="N7" s="69">
        <v>1348.94</v>
      </c>
      <c r="O7" s="69">
        <v>714.93</v>
      </c>
      <c r="P7" s="69">
        <v>1036.3699999999999</v>
      </c>
      <c r="Q7" s="69">
        <v>4828.6168665028117</v>
      </c>
      <c r="R7" s="69">
        <v>6232</v>
      </c>
      <c r="S7" s="69">
        <v>0</v>
      </c>
      <c r="T7" s="69"/>
      <c r="U7" s="69">
        <v>2000</v>
      </c>
      <c r="V7" s="69">
        <v>6050</v>
      </c>
      <c r="W7" s="69">
        <v>6061</v>
      </c>
      <c r="X7" s="69">
        <v>2000</v>
      </c>
      <c r="Y7" s="69">
        <v>1700</v>
      </c>
      <c r="Z7" s="69">
        <v>4424.4594349999998</v>
      </c>
      <c r="AA7" s="69">
        <v>0</v>
      </c>
      <c r="AB7" s="69"/>
      <c r="AC7" s="69"/>
      <c r="AD7" s="69">
        <v>0</v>
      </c>
      <c r="AE7" s="69">
        <v>0</v>
      </c>
      <c r="AF7" s="69"/>
      <c r="AG7" s="69">
        <v>0</v>
      </c>
      <c r="AH7" s="69">
        <v>20382.284224999999</v>
      </c>
      <c r="AI7" s="69">
        <v>1562.6</v>
      </c>
      <c r="AJ7" s="69">
        <v>0</v>
      </c>
      <c r="AK7" s="69">
        <v>4012.64</v>
      </c>
      <c r="AL7" s="69">
        <v>11475.94</v>
      </c>
      <c r="AM7" s="69">
        <v>7163.93</v>
      </c>
      <c r="AN7" s="69">
        <v>5210.37</v>
      </c>
      <c r="AO7" s="69">
        <v>21834.26686650281</v>
      </c>
      <c r="AP7">
        <v>11175</v>
      </c>
      <c r="AQ7" t="s">
        <v>1584</v>
      </c>
      <c r="AR7">
        <v>11175</v>
      </c>
      <c r="AS7">
        <v>0</v>
      </c>
      <c r="AT7" t="s">
        <v>1588</v>
      </c>
      <c r="AU7" t="s">
        <v>1589</v>
      </c>
      <c r="AV7" t="s">
        <v>939</v>
      </c>
      <c r="AW7" t="s">
        <v>948</v>
      </c>
      <c r="AX7" t="s">
        <v>1588</v>
      </c>
      <c r="AY7" t="s">
        <v>1589</v>
      </c>
      <c r="AZ7">
        <v>2018</v>
      </c>
    </row>
    <row r="8" spans="1:52" x14ac:dyDescent="0.25">
      <c r="A8" s="70" t="s">
        <v>4</v>
      </c>
      <c r="B8" s="69">
        <v>1040.4957810000001</v>
      </c>
      <c r="C8" s="69">
        <v>0</v>
      </c>
      <c r="D8" s="69"/>
      <c r="E8" s="69">
        <v>30</v>
      </c>
      <c r="F8" s="69">
        <v>0</v>
      </c>
      <c r="G8" s="69">
        <v>30</v>
      </c>
      <c r="H8" s="69">
        <v>530</v>
      </c>
      <c r="I8" s="69">
        <v>2263</v>
      </c>
      <c r="J8" s="69">
        <v>3447.5050000000001</v>
      </c>
      <c r="K8" s="69">
        <v>77.16</v>
      </c>
      <c r="L8" s="69"/>
      <c r="M8" s="69">
        <v>208.11</v>
      </c>
      <c r="N8" s="69">
        <v>0</v>
      </c>
      <c r="O8" s="69">
        <v>45.75</v>
      </c>
      <c r="P8" s="69">
        <v>75.150000000000006</v>
      </c>
      <c r="Q8" s="69">
        <v>3064.3154319241053</v>
      </c>
      <c r="R8" s="69">
        <v>9700</v>
      </c>
      <c r="S8" s="69">
        <v>0</v>
      </c>
      <c r="T8" s="69"/>
      <c r="U8" s="69">
        <v>2500</v>
      </c>
      <c r="V8" s="69">
        <v>0</v>
      </c>
      <c r="W8" s="69">
        <v>0</v>
      </c>
      <c r="X8" s="69"/>
      <c r="Y8" s="69">
        <v>6200</v>
      </c>
      <c r="Z8" s="69">
        <v>2.0638290000000001</v>
      </c>
      <c r="AA8" s="69">
        <v>0</v>
      </c>
      <c r="AB8" s="69"/>
      <c r="AC8" s="69"/>
      <c r="AD8" s="69">
        <v>0</v>
      </c>
      <c r="AE8" s="69">
        <v>0</v>
      </c>
      <c r="AF8" s="69"/>
      <c r="AG8" s="69">
        <v>0</v>
      </c>
      <c r="AH8" s="69">
        <v>14190.064610000001</v>
      </c>
      <c r="AI8" s="69">
        <v>77.16</v>
      </c>
      <c r="AJ8" s="69">
        <v>0</v>
      </c>
      <c r="AK8" s="69">
        <v>2738.11</v>
      </c>
      <c r="AL8" s="69">
        <v>0</v>
      </c>
      <c r="AM8" s="69">
        <v>75.75</v>
      </c>
      <c r="AN8" s="69">
        <v>605.15</v>
      </c>
      <c r="AO8" s="69">
        <v>11527.315431924106</v>
      </c>
      <c r="AP8">
        <v>6070</v>
      </c>
      <c r="AQ8" t="s">
        <v>1214</v>
      </c>
      <c r="AR8">
        <v>6070</v>
      </c>
      <c r="AS8">
        <v>0</v>
      </c>
      <c r="AT8" t="s">
        <v>1216</v>
      </c>
      <c r="AU8" t="s">
        <v>1217</v>
      </c>
      <c r="AV8" t="s">
        <v>939</v>
      </c>
      <c r="AW8" t="s">
        <v>936</v>
      </c>
      <c r="AX8" t="s">
        <v>1216</v>
      </c>
      <c r="AY8" t="s">
        <v>1217</v>
      </c>
      <c r="AZ8">
        <v>2018</v>
      </c>
    </row>
    <row r="9" spans="1:52" x14ac:dyDescent="0.25">
      <c r="A9" s="70" t="s">
        <v>50</v>
      </c>
      <c r="B9" s="69">
        <v>1095.791111</v>
      </c>
      <c r="C9" s="69">
        <v>16</v>
      </c>
      <c r="D9" s="69"/>
      <c r="E9" s="69">
        <v>110</v>
      </c>
      <c r="F9" s="69">
        <v>1013.1775</v>
      </c>
      <c r="G9" s="69">
        <v>363</v>
      </c>
      <c r="H9" s="69">
        <v>231</v>
      </c>
      <c r="I9" s="69">
        <v>1684</v>
      </c>
      <c r="J9" s="69">
        <v>1259.72</v>
      </c>
      <c r="K9" s="69">
        <v>55.2</v>
      </c>
      <c r="L9" s="69"/>
      <c r="M9" s="69">
        <v>262.48</v>
      </c>
      <c r="N9" s="69">
        <v>30</v>
      </c>
      <c r="O9" s="69">
        <v>561.27</v>
      </c>
      <c r="P9" s="69">
        <v>911.32</v>
      </c>
      <c r="Q9" s="69">
        <v>1253.2188770648495</v>
      </c>
      <c r="R9" s="69">
        <v>5200</v>
      </c>
      <c r="S9" s="69">
        <v>1000</v>
      </c>
      <c r="T9" s="69"/>
      <c r="U9" s="69">
        <v>400</v>
      </c>
      <c r="V9" s="69">
        <v>0</v>
      </c>
      <c r="W9" s="69">
        <v>1700</v>
      </c>
      <c r="X9" s="69">
        <v>1000</v>
      </c>
      <c r="Y9" s="69">
        <v>0</v>
      </c>
      <c r="Z9" s="69">
        <v>1.6586270000000001</v>
      </c>
      <c r="AA9" s="69">
        <v>0</v>
      </c>
      <c r="AB9" s="69"/>
      <c r="AC9" s="69"/>
      <c r="AD9" s="69">
        <v>0</v>
      </c>
      <c r="AE9" s="69">
        <v>0</v>
      </c>
      <c r="AF9" s="69"/>
      <c r="AG9" s="69">
        <v>0</v>
      </c>
      <c r="AH9" s="69">
        <v>7557.1697379999996</v>
      </c>
      <c r="AI9" s="69">
        <v>1071.2</v>
      </c>
      <c r="AJ9" s="69">
        <v>0</v>
      </c>
      <c r="AK9" s="69">
        <v>772.48</v>
      </c>
      <c r="AL9" s="69">
        <v>1043.1775</v>
      </c>
      <c r="AM9" s="69">
        <v>2624.27</v>
      </c>
      <c r="AN9" s="69">
        <v>2142.3200000000002</v>
      </c>
      <c r="AO9" s="69">
        <v>2937.2188770648495</v>
      </c>
      <c r="AP9">
        <v>3820</v>
      </c>
      <c r="AQ9" t="s">
        <v>929</v>
      </c>
      <c r="AR9">
        <v>3820</v>
      </c>
      <c r="AS9">
        <v>0</v>
      </c>
      <c r="AT9" t="s">
        <v>937</v>
      </c>
      <c r="AU9" t="s">
        <v>938</v>
      </c>
      <c r="AV9" t="s">
        <v>939</v>
      </c>
      <c r="AW9" t="s">
        <v>936</v>
      </c>
      <c r="AX9" t="s">
        <v>937</v>
      </c>
      <c r="AY9" t="s">
        <v>938</v>
      </c>
      <c r="AZ9">
        <v>2018</v>
      </c>
    </row>
    <row r="10" spans="1:52" x14ac:dyDescent="0.25">
      <c r="A10" s="70" t="s">
        <v>568</v>
      </c>
      <c r="B10" s="69">
        <v>999.842488</v>
      </c>
      <c r="C10" s="69">
        <v>0</v>
      </c>
      <c r="D10" s="69">
        <v>10</v>
      </c>
      <c r="E10" s="69"/>
      <c r="F10" s="69">
        <v>0</v>
      </c>
      <c r="G10" s="69">
        <v>0</v>
      </c>
      <c r="H10" s="69"/>
      <c r="I10" s="69">
        <v>515</v>
      </c>
      <c r="J10" s="69">
        <v>982.25749999999994</v>
      </c>
      <c r="K10" s="69">
        <v>0</v>
      </c>
      <c r="L10" s="69">
        <v>102.8</v>
      </c>
      <c r="M10" s="69">
        <v>253.29</v>
      </c>
      <c r="N10" s="69">
        <v>0</v>
      </c>
      <c r="O10" s="69">
        <v>0</v>
      </c>
      <c r="P10" s="69"/>
      <c r="Q10" s="69">
        <v>589.60899341506217</v>
      </c>
      <c r="R10" s="69">
        <v>300</v>
      </c>
      <c r="S10" s="69">
        <v>0</v>
      </c>
      <c r="T10" s="69">
        <v>300</v>
      </c>
      <c r="U10" s="69"/>
      <c r="V10" s="69">
        <v>0</v>
      </c>
      <c r="W10" s="69">
        <v>0</v>
      </c>
      <c r="X10" s="69"/>
      <c r="Y10" s="69">
        <v>0</v>
      </c>
      <c r="Z10" s="69">
        <v>0.21610699999999999</v>
      </c>
      <c r="AA10" s="69">
        <v>0</v>
      </c>
      <c r="AB10" s="69">
        <v>0</v>
      </c>
      <c r="AC10" s="69"/>
      <c r="AD10" s="69">
        <v>0</v>
      </c>
      <c r="AE10" s="69">
        <v>0</v>
      </c>
      <c r="AF10" s="69"/>
      <c r="AG10" s="69">
        <v>0</v>
      </c>
      <c r="AH10" s="69">
        <v>2282.3160950000001</v>
      </c>
      <c r="AI10" s="69">
        <v>0</v>
      </c>
      <c r="AJ10" s="69">
        <v>412.8</v>
      </c>
      <c r="AK10" s="69">
        <v>253.29</v>
      </c>
      <c r="AL10" s="69">
        <v>0</v>
      </c>
      <c r="AM10" s="69">
        <v>0</v>
      </c>
      <c r="AN10" s="69">
        <v>0</v>
      </c>
      <c r="AO10" s="69">
        <v>1104.6089934150623</v>
      </c>
      <c r="AP10">
        <v>3070</v>
      </c>
      <c r="AQ10" t="s">
        <v>1039</v>
      </c>
      <c r="AR10">
        <v>3070</v>
      </c>
      <c r="AS10">
        <v>0</v>
      </c>
      <c r="AT10" t="s">
        <v>1044</v>
      </c>
      <c r="AU10" t="s">
        <v>1045</v>
      </c>
      <c r="AV10" t="s">
        <v>939</v>
      </c>
      <c r="AW10" t="s">
        <v>936</v>
      </c>
      <c r="AX10" t="s">
        <v>1044</v>
      </c>
      <c r="AY10" t="s">
        <v>1045</v>
      </c>
      <c r="AZ10">
        <v>2018</v>
      </c>
    </row>
    <row r="11" spans="1:52" x14ac:dyDescent="0.25">
      <c r="A11" s="70" t="s">
        <v>570</v>
      </c>
      <c r="B11" s="69">
        <v>14071.67662</v>
      </c>
      <c r="C11" s="69">
        <v>0</v>
      </c>
      <c r="D11" s="69">
        <v>670</v>
      </c>
      <c r="E11" s="69"/>
      <c r="F11" s="69">
        <v>0</v>
      </c>
      <c r="G11" s="69">
        <v>0</v>
      </c>
      <c r="H11" s="69"/>
      <c r="I11" s="69">
        <v>23429</v>
      </c>
      <c r="J11" s="69">
        <v>24647.7925</v>
      </c>
      <c r="K11" s="69">
        <v>0</v>
      </c>
      <c r="L11" s="69">
        <v>3906.14</v>
      </c>
      <c r="M11" s="69">
        <v>786.17</v>
      </c>
      <c r="N11" s="69">
        <v>0</v>
      </c>
      <c r="O11" s="69">
        <v>0</v>
      </c>
      <c r="P11" s="69"/>
      <c r="Q11" s="69">
        <v>5550.9917046770061</v>
      </c>
      <c r="R11" s="69">
        <v>47949.69</v>
      </c>
      <c r="S11" s="69">
        <v>0</v>
      </c>
      <c r="T11" s="69">
        <v>7036</v>
      </c>
      <c r="U11" s="69"/>
      <c r="V11" s="69">
        <v>0</v>
      </c>
      <c r="W11" s="69">
        <v>0</v>
      </c>
      <c r="X11" s="69"/>
      <c r="Y11" s="69">
        <v>0</v>
      </c>
      <c r="Z11" s="69">
        <v>6.8922160000000003</v>
      </c>
      <c r="AA11" s="69">
        <v>0</v>
      </c>
      <c r="AB11" s="69">
        <v>0</v>
      </c>
      <c r="AC11" s="69"/>
      <c r="AD11" s="69">
        <v>0</v>
      </c>
      <c r="AE11" s="69">
        <v>0</v>
      </c>
      <c r="AF11" s="69"/>
      <c r="AG11" s="69">
        <v>0</v>
      </c>
      <c r="AH11" s="69">
        <v>86676.05133599999</v>
      </c>
      <c r="AI11" s="69">
        <v>0</v>
      </c>
      <c r="AJ11" s="69">
        <v>11612.14</v>
      </c>
      <c r="AK11" s="69">
        <v>786.17</v>
      </c>
      <c r="AL11" s="69">
        <v>0</v>
      </c>
      <c r="AM11" s="69">
        <v>0</v>
      </c>
      <c r="AN11" s="69">
        <v>0</v>
      </c>
      <c r="AO11" s="69">
        <v>28979.991704677006</v>
      </c>
      <c r="AP11">
        <v>400</v>
      </c>
      <c r="AQ11" t="s">
        <v>2042</v>
      </c>
      <c r="AR11">
        <v>400</v>
      </c>
      <c r="AS11">
        <v>0</v>
      </c>
      <c r="AT11" t="s">
        <v>2049</v>
      </c>
      <c r="AU11" t="s">
        <v>2050</v>
      </c>
      <c r="AV11" t="s">
        <v>939</v>
      </c>
      <c r="AW11" t="s">
        <v>948</v>
      </c>
      <c r="AX11" t="s">
        <v>2049</v>
      </c>
      <c r="AY11" t="s">
        <v>2050</v>
      </c>
      <c r="AZ11">
        <v>2018</v>
      </c>
    </row>
    <row r="12" spans="1:52" x14ac:dyDescent="0.25">
      <c r="A12" s="70" t="s">
        <v>696</v>
      </c>
      <c r="B12" s="69">
        <v>338.56845899999996</v>
      </c>
      <c r="C12" s="69">
        <v>0</v>
      </c>
      <c r="D12" s="69">
        <v>0</v>
      </c>
      <c r="E12" s="69">
        <v>240</v>
      </c>
      <c r="F12" s="69">
        <v>0</v>
      </c>
      <c r="G12" s="69">
        <v>19823.96</v>
      </c>
      <c r="H12" s="69"/>
      <c r="I12" s="69">
        <v>1670</v>
      </c>
      <c r="J12" s="69">
        <v>468.3</v>
      </c>
      <c r="K12" s="69">
        <v>0</v>
      </c>
      <c r="L12" s="69">
        <v>52.2</v>
      </c>
      <c r="M12" s="69">
        <v>4</v>
      </c>
      <c r="N12" s="69">
        <v>0</v>
      </c>
      <c r="O12" s="69">
        <v>0</v>
      </c>
      <c r="P12" s="69"/>
      <c r="Q12" s="69">
        <v>1623.7087371142579</v>
      </c>
      <c r="R12" s="69">
        <v>0</v>
      </c>
      <c r="S12" s="69">
        <v>0</v>
      </c>
      <c r="T12" s="69">
        <v>0</v>
      </c>
      <c r="U12" s="69"/>
      <c r="V12" s="69">
        <v>0</v>
      </c>
      <c r="W12" s="69">
        <v>0</v>
      </c>
      <c r="X12" s="69"/>
      <c r="Y12" s="69">
        <v>0</v>
      </c>
      <c r="Z12" s="69">
        <v>0.31767800000000002</v>
      </c>
      <c r="AA12" s="69">
        <v>0</v>
      </c>
      <c r="AB12" s="69">
        <v>0</v>
      </c>
      <c r="AC12" s="69"/>
      <c r="AD12" s="69">
        <v>0</v>
      </c>
      <c r="AE12" s="69">
        <v>0</v>
      </c>
      <c r="AF12" s="69"/>
      <c r="AG12" s="69">
        <v>0</v>
      </c>
      <c r="AH12" s="69">
        <v>807.18613700000003</v>
      </c>
      <c r="AI12" s="69">
        <v>0</v>
      </c>
      <c r="AJ12" s="69">
        <v>52.2</v>
      </c>
      <c r="AK12" s="69">
        <v>244</v>
      </c>
      <c r="AL12" s="69">
        <v>0</v>
      </c>
      <c r="AM12" s="69">
        <v>19823.96</v>
      </c>
      <c r="AN12" s="69">
        <v>0</v>
      </c>
      <c r="AO12" s="69">
        <v>3293.7087371142579</v>
      </c>
      <c r="AP12">
        <v>12757</v>
      </c>
      <c r="AQ12" t="s">
        <v>2051</v>
      </c>
      <c r="AR12">
        <v>12757</v>
      </c>
      <c r="AS12">
        <v>0</v>
      </c>
      <c r="AT12" t="s">
        <v>1021</v>
      </c>
      <c r="AU12" t="s">
        <v>1022</v>
      </c>
      <c r="AV12" t="s">
        <v>939</v>
      </c>
      <c r="AW12" t="s">
        <v>948</v>
      </c>
      <c r="AX12" t="s">
        <v>1021</v>
      </c>
      <c r="AY12" t="s">
        <v>1022</v>
      </c>
      <c r="AZ12">
        <v>2018</v>
      </c>
    </row>
    <row r="13" spans="1:52" x14ac:dyDescent="0.25">
      <c r="A13" s="70" t="s">
        <v>572</v>
      </c>
      <c r="B13" s="69">
        <v>220.620812</v>
      </c>
      <c r="C13" s="69">
        <v>0</v>
      </c>
      <c r="D13" s="69">
        <v>0</v>
      </c>
      <c r="E13" s="69"/>
      <c r="F13" s="69">
        <v>0</v>
      </c>
      <c r="G13" s="69">
        <v>0</v>
      </c>
      <c r="H13" s="69"/>
      <c r="I13" s="69">
        <v>50</v>
      </c>
      <c r="J13" s="69">
        <v>760.85000000000014</v>
      </c>
      <c r="K13" s="69">
        <v>0</v>
      </c>
      <c r="L13" s="69">
        <v>45.2</v>
      </c>
      <c r="M13" s="69">
        <v>20</v>
      </c>
      <c r="N13" s="69">
        <v>0</v>
      </c>
      <c r="O13" s="69">
        <v>0</v>
      </c>
      <c r="P13" s="69"/>
      <c r="Q13" s="69">
        <v>964.97241855227401</v>
      </c>
      <c r="R13" s="69">
        <v>0</v>
      </c>
      <c r="S13" s="69">
        <v>0</v>
      </c>
      <c r="T13" s="69">
        <v>0</v>
      </c>
      <c r="U13" s="69"/>
      <c r="V13" s="69">
        <v>0</v>
      </c>
      <c r="W13" s="69">
        <v>0</v>
      </c>
      <c r="X13" s="69"/>
      <c r="Y13" s="69">
        <v>0</v>
      </c>
      <c r="Z13" s="69">
        <v>0.38305</v>
      </c>
      <c r="AA13" s="69">
        <v>0</v>
      </c>
      <c r="AB13" s="69">
        <v>0</v>
      </c>
      <c r="AC13" s="69"/>
      <c r="AD13" s="69">
        <v>0</v>
      </c>
      <c r="AE13" s="69">
        <v>0</v>
      </c>
      <c r="AF13" s="69"/>
      <c r="AG13" s="69">
        <v>0</v>
      </c>
      <c r="AH13" s="69">
        <v>981.85386200000016</v>
      </c>
      <c r="AI13" s="69">
        <v>0</v>
      </c>
      <c r="AJ13" s="69">
        <v>45.2</v>
      </c>
      <c r="AK13" s="69">
        <v>20</v>
      </c>
      <c r="AL13" s="69">
        <v>0</v>
      </c>
      <c r="AM13" s="69">
        <v>0</v>
      </c>
      <c r="AN13" s="69">
        <v>0</v>
      </c>
      <c r="AO13" s="69">
        <v>1014.972418552274</v>
      </c>
      <c r="AP13">
        <v>588</v>
      </c>
      <c r="AQ13" t="s">
        <v>2208</v>
      </c>
      <c r="AR13">
        <v>588</v>
      </c>
      <c r="AS13">
        <v>0</v>
      </c>
      <c r="AT13" t="s">
        <v>2210</v>
      </c>
      <c r="AU13" t="s">
        <v>2211</v>
      </c>
      <c r="AV13" t="s">
        <v>939</v>
      </c>
      <c r="AW13" t="s">
        <v>936</v>
      </c>
      <c r="AX13" t="s">
        <v>2210</v>
      </c>
      <c r="AY13" t="s">
        <v>2211</v>
      </c>
      <c r="AZ13">
        <v>2018</v>
      </c>
    </row>
    <row r="14" spans="1:52" x14ac:dyDescent="0.25">
      <c r="A14" s="70" t="s">
        <v>846</v>
      </c>
      <c r="B14" s="69">
        <v>16338.571019999999</v>
      </c>
      <c r="C14" s="69">
        <v>0</v>
      </c>
      <c r="D14" s="69">
        <v>1637.25</v>
      </c>
      <c r="E14" s="69">
        <v>480</v>
      </c>
      <c r="F14" s="69">
        <v>0</v>
      </c>
      <c r="G14" s="69">
        <v>380</v>
      </c>
      <c r="H14" s="69">
        <v>100</v>
      </c>
      <c r="I14" s="69">
        <v>18432</v>
      </c>
      <c r="J14" s="69">
        <v>18064.09</v>
      </c>
      <c r="K14" s="69">
        <v>0</v>
      </c>
      <c r="L14" s="69">
        <v>199.3</v>
      </c>
      <c r="M14" s="69">
        <v>87.3</v>
      </c>
      <c r="N14" s="69">
        <v>0</v>
      </c>
      <c r="O14" s="69">
        <v>0</v>
      </c>
      <c r="P14" s="69"/>
      <c r="Q14" s="69">
        <v>11356.825299096623</v>
      </c>
      <c r="R14" s="69">
        <v>8002.99</v>
      </c>
      <c r="S14" s="69">
        <v>0</v>
      </c>
      <c r="T14" s="69">
        <v>500</v>
      </c>
      <c r="U14" s="69"/>
      <c r="V14" s="69">
        <v>0</v>
      </c>
      <c r="W14" s="69">
        <v>0</v>
      </c>
      <c r="X14" s="69"/>
      <c r="Y14" s="69">
        <v>6000</v>
      </c>
      <c r="Z14" s="69">
        <v>5.2260249999999999</v>
      </c>
      <c r="AA14" s="69">
        <v>0</v>
      </c>
      <c r="AB14" s="69">
        <v>113053.77</v>
      </c>
      <c r="AC14" s="69"/>
      <c r="AD14" s="69">
        <v>0</v>
      </c>
      <c r="AE14" s="69">
        <v>0</v>
      </c>
      <c r="AF14" s="69"/>
      <c r="AG14" s="69">
        <v>0</v>
      </c>
      <c r="AH14" s="69">
        <v>42410.877045000001</v>
      </c>
      <c r="AI14" s="69">
        <v>0</v>
      </c>
      <c r="AJ14" s="69">
        <v>115390.32</v>
      </c>
      <c r="AK14" s="69">
        <v>567.29999999999995</v>
      </c>
      <c r="AL14" s="69">
        <v>0</v>
      </c>
      <c r="AM14" s="69">
        <v>380</v>
      </c>
      <c r="AN14" s="69">
        <v>100</v>
      </c>
      <c r="AO14" s="69">
        <v>35788.825299096621</v>
      </c>
      <c r="AP14">
        <v>709</v>
      </c>
      <c r="AQ14" t="s">
        <v>2054</v>
      </c>
      <c r="AR14">
        <v>709</v>
      </c>
      <c r="AS14">
        <v>0</v>
      </c>
      <c r="AT14" t="s">
        <v>2058</v>
      </c>
      <c r="AU14" t="s">
        <v>2059</v>
      </c>
      <c r="AV14" t="s">
        <v>939</v>
      </c>
      <c r="AW14" t="s">
        <v>936</v>
      </c>
      <c r="AX14" t="s">
        <v>2058</v>
      </c>
      <c r="AY14" t="s">
        <v>2059</v>
      </c>
      <c r="AZ14">
        <v>2018</v>
      </c>
    </row>
    <row r="15" spans="1:52" x14ac:dyDescent="0.25">
      <c r="A15" s="70" t="s">
        <v>334</v>
      </c>
      <c r="B15" s="69">
        <v>5855.9058320000004</v>
      </c>
      <c r="C15" s="69">
        <v>1745</v>
      </c>
      <c r="D15" s="69"/>
      <c r="E15" s="69">
        <v>929</v>
      </c>
      <c r="F15" s="69">
        <v>860</v>
      </c>
      <c r="G15" s="69">
        <v>4340</v>
      </c>
      <c r="H15" s="69">
        <v>1780</v>
      </c>
      <c r="I15" s="69">
        <v>5736</v>
      </c>
      <c r="J15" s="69">
        <v>15455.1175</v>
      </c>
      <c r="K15" s="69">
        <v>142.69999999999999</v>
      </c>
      <c r="L15" s="69"/>
      <c r="M15" s="69">
        <v>1816.83</v>
      </c>
      <c r="N15" s="69">
        <v>0</v>
      </c>
      <c r="O15" s="69">
        <v>151.19999999999999</v>
      </c>
      <c r="P15" s="69">
        <v>595.82000000000005</v>
      </c>
      <c r="Q15" s="69">
        <v>5206.4738173089827</v>
      </c>
      <c r="R15" s="69">
        <v>10000</v>
      </c>
      <c r="S15" s="69">
        <v>0</v>
      </c>
      <c r="T15" s="69"/>
      <c r="U15" s="69"/>
      <c r="V15" s="69">
        <v>0</v>
      </c>
      <c r="W15" s="69">
        <v>0</v>
      </c>
      <c r="X15" s="69"/>
      <c r="Y15" s="69">
        <v>300</v>
      </c>
      <c r="Z15" s="69">
        <v>3.4220660000000001</v>
      </c>
      <c r="AA15" s="69">
        <v>0</v>
      </c>
      <c r="AB15" s="69"/>
      <c r="AC15" s="69"/>
      <c r="AD15" s="69">
        <v>0</v>
      </c>
      <c r="AE15" s="69">
        <v>0</v>
      </c>
      <c r="AF15" s="69"/>
      <c r="AG15" s="69">
        <v>0</v>
      </c>
      <c r="AH15" s="69">
        <v>31314.445398</v>
      </c>
      <c r="AI15" s="69">
        <v>1887.7</v>
      </c>
      <c r="AJ15" s="69">
        <v>0</v>
      </c>
      <c r="AK15" s="69">
        <v>2745.83</v>
      </c>
      <c r="AL15" s="69">
        <v>860</v>
      </c>
      <c r="AM15" s="69">
        <v>4491.2</v>
      </c>
      <c r="AN15" s="69">
        <v>2375.8200000000002</v>
      </c>
      <c r="AO15" s="69">
        <v>11242.473817308983</v>
      </c>
      <c r="AP15">
        <v>9673</v>
      </c>
      <c r="AQ15" t="s">
        <v>2315</v>
      </c>
      <c r="AR15">
        <v>9673</v>
      </c>
      <c r="AS15">
        <v>0</v>
      </c>
      <c r="AT15" t="s">
        <v>2313</v>
      </c>
      <c r="AU15" t="s">
        <v>2314</v>
      </c>
      <c r="AV15" t="s">
        <v>939</v>
      </c>
      <c r="AW15" t="s">
        <v>948</v>
      </c>
      <c r="AX15" t="s">
        <v>2313</v>
      </c>
      <c r="AY15" t="s">
        <v>2314</v>
      </c>
      <c r="AZ15">
        <v>2018</v>
      </c>
    </row>
    <row r="16" spans="1:52" x14ac:dyDescent="0.25">
      <c r="A16" s="70" t="s">
        <v>394</v>
      </c>
      <c r="B16" s="69">
        <v>8143.2127399999999</v>
      </c>
      <c r="C16" s="69">
        <v>450</v>
      </c>
      <c r="D16" s="69"/>
      <c r="E16" s="69">
        <v>720</v>
      </c>
      <c r="F16" s="69">
        <v>3029</v>
      </c>
      <c r="G16" s="69">
        <v>590</v>
      </c>
      <c r="H16" s="69">
        <v>415.1</v>
      </c>
      <c r="I16" s="69">
        <v>5524</v>
      </c>
      <c r="J16" s="69">
        <v>10066.5</v>
      </c>
      <c r="K16" s="69">
        <v>124.35</v>
      </c>
      <c r="L16" s="69"/>
      <c r="M16" s="69">
        <v>340.05</v>
      </c>
      <c r="N16" s="69">
        <v>0</v>
      </c>
      <c r="O16" s="69">
        <v>248.45</v>
      </c>
      <c r="P16" s="69">
        <v>57.35</v>
      </c>
      <c r="Q16" s="69">
        <v>3070.5134224406956</v>
      </c>
      <c r="R16" s="69">
        <v>3180</v>
      </c>
      <c r="S16" s="69">
        <v>0</v>
      </c>
      <c r="T16" s="69"/>
      <c r="U16" s="69">
        <v>5500</v>
      </c>
      <c r="V16" s="69">
        <v>0</v>
      </c>
      <c r="W16" s="69">
        <v>0</v>
      </c>
      <c r="X16" s="69"/>
      <c r="Y16" s="69">
        <v>2000</v>
      </c>
      <c r="Z16" s="69">
        <v>2.4247290000000001</v>
      </c>
      <c r="AA16" s="69">
        <v>0</v>
      </c>
      <c r="AB16" s="69"/>
      <c r="AC16" s="69"/>
      <c r="AD16" s="69">
        <v>0</v>
      </c>
      <c r="AE16" s="69">
        <v>0</v>
      </c>
      <c r="AF16" s="69"/>
      <c r="AG16" s="69">
        <v>0</v>
      </c>
      <c r="AH16" s="69">
        <v>21392.137468999998</v>
      </c>
      <c r="AI16" s="69">
        <v>574.35</v>
      </c>
      <c r="AJ16" s="69">
        <v>0</v>
      </c>
      <c r="AK16" s="69">
        <v>6560.05</v>
      </c>
      <c r="AL16" s="69">
        <v>3029</v>
      </c>
      <c r="AM16" s="69">
        <v>838.45</v>
      </c>
      <c r="AN16" s="69">
        <v>472.45000000000005</v>
      </c>
      <c r="AO16" s="69">
        <v>10594.513422440696</v>
      </c>
      <c r="AP16">
        <v>6334</v>
      </c>
      <c r="AQ16" t="s">
        <v>1590</v>
      </c>
      <c r="AR16">
        <v>6334</v>
      </c>
      <c r="AS16">
        <v>0</v>
      </c>
      <c r="AT16" t="s">
        <v>1588</v>
      </c>
      <c r="AU16" t="s">
        <v>1589</v>
      </c>
      <c r="AV16" t="s">
        <v>939</v>
      </c>
      <c r="AW16" t="s">
        <v>948</v>
      </c>
      <c r="AX16" t="s">
        <v>1588</v>
      </c>
      <c r="AY16" t="s">
        <v>1589</v>
      </c>
      <c r="AZ16">
        <v>2018</v>
      </c>
    </row>
    <row r="17" spans="1:52" x14ac:dyDescent="0.25">
      <c r="A17" s="70" t="s">
        <v>224</v>
      </c>
      <c r="B17" s="69">
        <v>1414.6884680000001</v>
      </c>
      <c r="C17" s="69">
        <v>970.7</v>
      </c>
      <c r="D17" s="69"/>
      <c r="E17" s="69">
        <v>330</v>
      </c>
      <c r="F17" s="69">
        <v>17</v>
      </c>
      <c r="G17" s="69">
        <v>0</v>
      </c>
      <c r="H17" s="69">
        <v>55</v>
      </c>
      <c r="I17" s="69">
        <v>3236</v>
      </c>
      <c r="J17" s="69">
        <v>745.125</v>
      </c>
      <c r="K17" s="69">
        <v>610.47</v>
      </c>
      <c r="L17" s="69"/>
      <c r="M17" s="69">
        <v>103.23</v>
      </c>
      <c r="N17" s="69">
        <v>2803.83</v>
      </c>
      <c r="O17" s="69">
        <v>69.3</v>
      </c>
      <c r="P17" s="69">
        <v>61.65</v>
      </c>
      <c r="Q17" s="69">
        <v>1378.2748970582338</v>
      </c>
      <c r="R17" s="69">
        <v>0</v>
      </c>
      <c r="S17" s="69">
        <v>0</v>
      </c>
      <c r="T17" s="69"/>
      <c r="U17" s="69"/>
      <c r="V17" s="69">
        <v>0</v>
      </c>
      <c r="W17" s="69">
        <v>0</v>
      </c>
      <c r="X17" s="69"/>
      <c r="Y17" s="69">
        <v>0</v>
      </c>
      <c r="Z17" s="69">
        <v>0.83903799999999995</v>
      </c>
      <c r="AA17" s="69">
        <v>0</v>
      </c>
      <c r="AB17" s="69"/>
      <c r="AC17" s="69"/>
      <c r="AD17" s="69">
        <v>0</v>
      </c>
      <c r="AE17" s="69">
        <v>0</v>
      </c>
      <c r="AF17" s="69"/>
      <c r="AG17" s="69">
        <v>0</v>
      </c>
      <c r="AH17" s="69">
        <v>2160.6525060000004</v>
      </c>
      <c r="AI17" s="69">
        <v>1581.17</v>
      </c>
      <c r="AJ17" s="69">
        <v>0</v>
      </c>
      <c r="AK17" s="69">
        <v>433.23</v>
      </c>
      <c r="AL17" s="69">
        <v>2820.83</v>
      </c>
      <c r="AM17" s="69">
        <v>69.3</v>
      </c>
      <c r="AN17" s="69">
        <v>116.65</v>
      </c>
      <c r="AO17" s="69">
        <v>4614.2748970582343</v>
      </c>
      <c r="AP17">
        <v>4488</v>
      </c>
      <c r="AQ17" t="s">
        <v>1693</v>
      </c>
      <c r="AR17">
        <v>4488</v>
      </c>
      <c r="AS17">
        <v>0</v>
      </c>
      <c r="AT17" t="s">
        <v>1699</v>
      </c>
      <c r="AU17" t="s">
        <v>1700</v>
      </c>
      <c r="AV17" t="s">
        <v>939</v>
      </c>
      <c r="AW17" t="s">
        <v>948</v>
      </c>
      <c r="AX17" t="s">
        <v>1699</v>
      </c>
      <c r="AY17" t="s">
        <v>1700</v>
      </c>
      <c r="AZ17">
        <v>2018</v>
      </c>
    </row>
    <row r="18" spans="1:52" x14ac:dyDescent="0.25">
      <c r="A18" s="70" t="s">
        <v>574</v>
      </c>
      <c r="B18" s="69">
        <v>15325.7255</v>
      </c>
      <c r="C18" s="69">
        <v>0</v>
      </c>
      <c r="D18" s="69">
        <v>5115</v>
      </c>
      <c r="E18" s="69">
        <v>80</v>
      </c>
      <c r="F18" s="69">
        <v>0</v>
      </c>
      <c r="G18" s="69">
        <v>390</v>
      </c>
      <c r="H18" s="69">
        <v>569</v>
      </c>
      <c r="I18" s="69">
        <v>37826</v>
      </c>
      <c r="J18" s="69">
        <v>7941.1650000000009</v>
      </c>
      <c r="K18" s="69">
        <v>0</v>
      </c>
      <c r="L18" s="69">
        <v>245.12</v>
      </c>
      <c r="M18" s="69">
        <v>528.08000000000004</v>
      </c>
      <c r="N18" s="69">
        <v>0</v>
      </c>
      <c r="O18" s="69">
        <v>0</v>
      </c>
      <c r="P18" s="69"/>
      <c r="Q18" s="69">
        <v>13198.846503803563</v>
      </c>
      <c r="R18" s="69">
        <v>55603.29</v>
      </c>
      <c r="S18" s="69">
        <v>0</v>
      </c>
      <c r="T18" s="69">
        <v>0</v>
      </c>
      <c r="U18" s="69">
        <v>6184.91</v>
      </c>
      <c r="V18" s="69">
        <v>0</v>
      </c>
      <c r="W18" s="69">
        <v>9463.5499999999993</v>
      </c>
      <c r="X18" s="69">
        <v>9708.25</v>
      </c>
      <c r="Y18" s="69">
        <v>57959.43</v>
      </c>
      <c r="Z18" s="69">
        <v>2527.0734600000001</v>
      </c>
      <c r="AA18" s="69">
        <v>0</v>
      </c>
      <c r="AB18" s="69">
        <v>0</v>
      </c>
      <c r="AC18" s="69"/>
      <c r="AD18" s="69">
        <v>0</v>
      </c>
      <c r="AE18" s="69">
        <v>0</v>
      </c>
      <c r="AF18" s="69"/>
      <c r="AG18" s="69">
        <v>0</v>
      </c>
      <c r="AH18" s="69">
        <v>81397.253960000002</v>
      </c>
      <c r="AI18" s="69">
        <v>0</v>
      </c>
      <c r="AJ18" s="69">
        <v>5360.12</v>
      </c>
      <c r="AK18" s="69">
        <v>6792.99</v>
      </c>
      <c r="AL18" s="69">
        <v>0</v>
      </c>
      <c r="AM18" s="69">
        <v>9853.5499999999993</v>
      </c>
      <c r="AN18" s="69">
        <v>10277.25</v>
      </c>
      <c r="AO18" s="69">
        <v>108984.27650380356</v>
      </c>
      <c r="AP18">
        <v>1553</v>
      </c>
      <c r="AQ18" t="s">
        <v>1362</v>
      </c>
      <c r="AR18">
        <v>1553</v>
      </c>
      <c r="AS18">
        <v>0</v>
      </c>
      <c r="AT18" t="s">
        <v>1366</v>
      </c>
      <c r="AU18" t="s">
        <v>1367</v>
      </c>
      <c r="AV18" t="s">
        <v>939</v>
      </c>
      <c r="AW18" t="s">
        <v>936</v>
      </c>
      <c r="AX18" t="s">
        <v>1366</v>
      </c>
      <c r="AY18" t="s">
        <v>1367</v>
      </c>
      <c r="AZ18">
        <v>2018</v>
      </c>
    </row>
    <row r="19" spans="1:52" x14ac:dyDescent="0.25">
      <c r="A19" s="70" t="s">
        <v>758</v>
      </c>
      <c r="B19" s="69"/>
      <c r="C19" s="69">
        <v>0</v>
      </c>
      <c r="D19" s="69">
        <v>0</v>
      </c>
      <c r="E19" s="69"/>
      <c r="F19" s="69"/>
      <c r="G19" s="69">
        <v>0</v>
      </c>
      <c r="H19" s="69"/>
      <c r="I19" s="69">
        <v>0</v>
      </c>
      <c r="J19" s="69"/>
      <c r="K19" s="69">
        <v>0</v>
      </c>
      <c r="L19" s="69">
        <v>0</v>
      </c>
      <c r="M19" s="69"/>
      <c r="N19" s="69">
        <v>0</v>
      </c>
      <c r="O19" s="69">
        <v>0</v>
      </c>
      <c r="P19" s="69"/>
      <c r="Q19" s="69">
        <v>0</v>
      </c>
      <c r="R19" s="69"/>
      <c r="S19" s="69">
        <v>0</v>
      </c>
      <c r="T19" s="69"/>
      <c r="U19" s="69"/>
      <c r="V19" s="69">
        <v>0</v>
      </c>
      <c r="W19" s="69">
        <v>0</v>
      </c>
      <c r="X19" s="69"/>
      <c r="Y19" s="69">
        <v>0</v>
      </c>
      <c r="Z19" s="69"/>
      <c r="AA19" s="69">
        <v>0</v>
      </c>
      <c r="AB19" s="69">
        <v>0</v>
      </c>
      <c r="AC19" s="69"/>
      <c r="AD19" s="69">
        <v>0</v>
      </c>
      <c r="AE19" s="69">
        <v>0</v>
      </c>
      <c r="AF19" s="69"/>
      <c r="AG19" s="69">
        <v>0</v>
      </c>
      <c r="AH19" s="69">
        <v>0</v>
      </c>
      <c r="AI19" s="69">
        <v>0</v>
      </c>
      <c r="AJ19" s="69">
        <v>0</v>
      </c>
      <c r="AK19" s="69">
        <v>0</v>
      </c>
      <c r="AL19" s="69">
        <v>0</v>
      </c>
      <c r="AM19" s="69">
        <v>0</v>
      </c>
      <c r="AN19" s="69">
        <v>0</v>
      </c>
      <c r="AO19" s="69">
        <v>0</v>
      </c>
      <c r="AP19">
        <v>15147</v>
      </c>
      <c r="AQ19" t="s">
        <v>2060</v>
      </c>
      <c r="AR19">
        <v>15147</v>
      </c>
      <c r="AS19">
        <v>0</v>
      </c>
      <c r="AT19" t="s">
        <v>949</v>
      </c>
      <c r="AU19" t="s">
        <v>950</v>
      </c>
      <c r="AV19" t="s">
        <v>939</v>
      </c>
      <c r="AW19" t="s">
        <v>948</v>
      </c>
      <c r="AX19" t="s">
        <v>949</v>
      </c>
      <c r="AY19" t="s">
        <v>950</v>
      </c>
      <c r="AZ19">
        <v>2018</v>
      </c>
    </row>
    <row r="20" spans="1:52" x14ac:dyDescent="0.25">
      <c r="A20" s="70" t="s">
        <v>6</v>
      </c>
      <c r="B20" s="69">
        <v>29490.383140000002</v>
      </c>
      <c r="C20" s="69">
        <v>6041</v>
      </c>
      <c r="D20" s="69"/>
      <c r="E20" s="69">
        <v>52909.38</v>
      </c>
      <c r="F20" s="69">
        <v>18416</v>
      </c>
      <c r="G20" s="69">
        <v>13785</v>
      </c>
      <c r="H20" s="69">
        <v>15939</v>
      </c>
      <c r="I20" s="69">
        <v>150333.16</v>
      </c>
      <c r="J20" s="69">
        <v>37599.212500000001</v>
      </c>
      <c r="K20" s="69">
        <v>625.5</v>
      </c>
      <c r="L20" s="69"/>
      <c r="M20" s="69">
        <v>5864.31</v>
      </c>
      <c r="N20" s="69">
        <v>10873.09</v>
      </c>
      <c r="O20" s="69">
        <v>11412.52</v>
      </c>
      <c r="P20" s="69">
        <v>4230.16</v>
      </c>
      <c r="Q20" s="69">
        <v>28435.733632463573</v>
      </c>
      <c r="R20" s="69">
        <v>173553.32</v>
      </c>
      <c r="S20" s="69">
        <v>30898.75</v>
      </c>
      <c r="T20" s="69"/>
      <c r="U20" s="69">
        <v>19603.39</v>
      </c>
      <c r="V20" s="69">
        <v>53030.69</v>
      </c>
      <c r="W20" s="69">
        <v>29539</v>
      </c>
      <c r="X20" s="69">
        <v>30031.56</v>
      </c>
      <c r="Y20" s="69">
        <v>140558.31</v>
      </c>
      <c r="Z20" s="69">
        <v>25.542856</v>
      </c>
      <c r="AA20" s="69">
        <v>0</v>
      </c>
      <c r="AB20" s="69"/>
      <c r="AC20" s="69"/>
      <c r="AD20" s="69">
        <v>0</v>
      </c>
      <c r="AE20" s="69">
        <v>0</v>
      </c>
      <c r="AF20" s="69"/>
      <c r="AG20" s="69">
        <v>0</v>
      </c>
      <c r="AH20" s="69">
        <v>240668.45849600001</v>
      </c>
      <c r="AI20" s="69">
        <v>37565.25</v>
      </c>
      <c r="AJ20" s="69">
        <v>0</v>
      </c>
      <c r="AK20" s="69">
        <v>78377.079999999987</v>
      </c>
      <c r="AL20" s="69">
        <v>82319.78</v>
      </c>
      <c r="AM20" s="69">
        <v>54736.520000000004</v>
      </c>
      <c r="AN20" s="69">
        <v>50200.72</v>
      </c>
      <c r="AO20" s="69">
        <v>319327.20363246358</v>
      </c>
      <c r="AQ20" t="s">
        <v>941</v>
      </c>
      <c r="AR20">
        <v>0</v>
      </c>
      <c r="AS20">
        <v>168026</v>
      </c>
      <c r="AT20" t="s">
        <v>949</v>
      </c>
      <c r="AU20" t="s">
        <v>950</v>
      </c>
      <c r="AV20" t="s">
        <v>939</v>
      </c>
      <c r="AW20" t="s">
        <v>948</v>
      </c>
      <c r="AX20" t="s">
        <v>949</v>
      </c>
      <c r="AY20" t="s">
        <v>950</v>
      </c>
      <c r="AZ20">
        <v>2018</v>
      </c>
    </row>
    <row r="21" spans="1:52" x14ac:dyDescent="0.25">
      <c r="A21" s="70" t="s">
        <v>668</v>
      </c>
      <c r="B21" s="69">
        <v>12802.681037</v>
      </c>
      <c r="C21" s="69">
        <v>2622</v>
      </c>
      <c r="D21" s="69"/>
      <c r="E21" s="69">
        <v>6398.92</v>
      </c>
      <c r="F21" s="69">
        <v>5643</v>
      </c>
      <c r="G21" s="69">
        <v>14168</v>
      </c>
      <c r="H21" s="69">
        <v>4820</v>
      </c>
      <c r="I21" s="69">
        <v>91755.4</v>
      </c>
      <c r="J21" s="69">
        <v>19836.584999999999</v>
      </c>
      <c r="K21" s="69">
        <v>406.59</v>
      </c>
      <c r="L21" s="69"/>
      <c r="M21" s="69">
        <v>2169.8000000000002</v>
      </c>
      <c r="N21" s="69">
        <v>0</v>
      </c>
      <c r="O21" s="69">
        <v>9343.44</v>
      </c>
      <c r="P21" s="69">
        <v>12395.39</v>
      </c>
      <c r="Q21" s="69">
        <v>20853.553676344814</v>
      </c>
      <c r="R21" s="69">
        <v>113350.39999999999</v>
      </c>
      <c r="S21" s="69">
        <v>20390.62</v>
      </c>
      <c r="T21" s="69"/>
      <c r="U21" s="69">
        <v>12756.97</v>
      </c>
      <c r="V21" s="69">
        <v>0</v>
      </c>
      <c r="W21" s="69">
        <v>19293</v>
      </c>
      <c r="X21" s="69">
        <v>19629.86</v>
      </c>
      <c r="Y21" s="69">
        <v>114324.16</v>
      </c>
      <c r="Z21" s="69">
        <v>15016.682438</v>
      </c>
      <c r="AA21" s="69">
        <v>0</v>
      </c>
      <c r="AB21" s="69"/>
      <c r="AC21" s="69"/>
      <c r="AD21" s="69">
        <v>0</v>
      </c>
      <c r="AE21" s="69">
        <v>0</v>
      </c>
      <c r="AF21" s="69"/>
      <c r="AG21" s="69">
        <v>0</v>
      </c>
      <c r="AH21" s="69">
        <v>161006.34847499998</v>
      </c>
      <c r="AI21" s="69">
        <v>23419.21</v>
      </c>
      <c r="AJ21" s="69">
        <v>0</v>
      </c>
      <c r="AK21" s="69">
        <v>21325.690000000002</v>
      </c>
      <c r="AL21" s="69">
        <v>5643</v>
      </c>
      <c r="AM21" s="69">
        <v>42804.44</v>
      </c>
      <c r="AN21" s="69">
        <v>36845.25</v>
      </c>
      <c r="AO21" s="69">
        <v>226933.1136763448</v>
      </c>
      <c r="AP21">
        <v>47278</v>
      </c>
      <c r="AQ21" t="s">
        <v>940</v>
      </c>
      <c r="AR21">
        <v>47278</v>
      </c>
      <c r="AS21">
        <v>0</v>
      </c>
      <c r="AT21" t="s">
        <v>949</v>
      </c>
      <c r="AU21" t="s">
        <v>950</v>
      </c>
      <c r="AV21" t="s">
        <v>939</v>
      </c>
      <c r="AW21" t="s">
        <v>948</v>
      </c>
      <c r="AX21" t="s">
        <v>949</v>
      </c>
      <c r="AY21" t="s">
        <v>950</v>
      </c>
      <c r="AZ21">
        <v>2018</v>
      </c>
    </row>
    <row r="22" spans="1:52" x14ac:dyDescent="0.25">
      <c r="A22" s="70" t="s">
        <v>576</v>
      </c>
      <c r="B22" s="69">
        <v>4558.1568719999996</v>
      </c>
      <c r="C22" s="69">
        <v>0</v>
      </c>
      <c r="D22" s="69">
        <v>2370</v>
      </c>
      <c r="E22" s="69"/>
      <c r="F22" s="69">
        <v>0</v>
      </c>
      <c r="G22" s="69">
        <v>0</v>
      </c>
      <c r="H22" s="69">
        <v>40</v>
      </c>
      <c r="I22" s="69">
        <v>3858</v>
      </c>
      <c r="J22" s="69">
        <v>4101.7650000000003</v>
      </c>
      <c r="K22" s="69">
        <v>0</v>
      </c>
      <c r="L22" s="69">
        <v>473.45</v>
      </c>
      <c r="M22" s="69">
        <v>360.58</v>
      </c>
      <c r="N22" s="69">
        <v>0</v>
      </c>
      <c r="O22" s="69">
        <v>0</v>
      </c>
      <c r="P22" s="69"/>
      <c r="Q22" s="69">
        <v>2282.9309180355995</v>
      </c>
      <c r="R22" s="69">
        <v>1993.72</v>
      </c>
      <c r="S22" s="69">
        <v>0</v>
      </c>
      <c r="T22" s="69">
        <v>7051.25</v>
      </c>
      <c r="U22" s="69"/>
      <c r="V22" s="69">
        <v>0</v>
      </c>
      <c r="W22" s="69">
        <v>0</v>
      </c>
      <c r="X22" s="69"/>
      <c r="Y22" s="69">
        <v>619.5</v>
      </c>
      <c r="Z22" s="69">
        <v>1.5684020000000001</v>
      </c>
      <c r="AA22" s="69">
        <v>0</v>
      </c>
      <c r="AB22" s="69">
        <v>0</v>
      </c>
      <c r="AC22" s="69"/>
      <c r="AD22" s="69">
        <v>0</v>
      </c>
      <c r="AE22" s="69">
        <v>0</v>
      </c>
      <c r="AF22" s="69"/>
      <c r="AG22" s="69">
        <v>0</v>
      </c>
      <c r="AH22" s="69">
        <v>10655.210273999999</v>
      </c>
      <c r="AI22" s="69">
        <v>0</v>
      </c>
      <c r="AJ22" s="69">
        <v>9894.7000000000007</v>
      </c>
      <c r="AK22" s="69">
        <v>360.58</v>
      </c>
      <c r="AL22" s="69">
        <v>0</v>
      </c>
      <c r="AM22" s="69">
        <v>0</v>
      </c>
      <c r="AN22" s="69">
        <v>40</v>
      </c>
      <c r="AO22" s="69">
        <v>6760.4309180355995</v>
      </c>
      <c r="AP22">
        <v>30878</v>
      </c>
      <c r="AQ22" t="s">
        <v>2185</v>
      </c>
      <c r="AR22">
        <v>30878</v>
      </c>
      <c r="AS22">
        <v>0</v>
      </c>
      <c r="AT22" t="s">
        <v>949</v>
      </c>
      <c r="AU22" t="s">
        <v>950</v>
      </c>
      <c r="AV22" t="s">
        <v>939</v>
      </c>
      <c r="AW22" t="s">
        <v>948</v>
      </c>
      <c r="AX22" t="s">
        <v>949</v>
      </c>
      <c r="AY22" t="s">
        <v>950</v>
      </c>
      <c r="AZ22">
        <v>2018</v>
      </c>
    </row>
    <row r="23" spans="1:52" x14ac:dyDescent="0.25">
      <c r="A23" s="70" t="s">
        <v>52</v>
      </c>
      <c r="B23" s="69">
        <v>6827.2969089999997</v>
      </c>
      <c r="C23" s="69">
        <v>420</v>
      </c>
      <c r="D23" s="69"/>
      <c r="E23" s="69">
        <v>735</v>
      </c>
      <c r="F23" s="69">
        <v>13208.645</v>
      </c>
      <c r="G23" s="69">
        <v>1207</v>
      </c>
      <c r="H23" s="69">
        <v>1973</v>
      </c>
      <c r="I23" s="69">
        <v>8688</v>
      </c>
      <c r="J23" s="69">
        <v>17130.96</v>
      </c>
      <c r="K23" s="69">
        <v>4712.95</v>
      </c>
      <c r="L23" s="69"/>
      <c r="M23" s="69">
        <v>877.8</v>
      </c>
      <c r="N23" s="69">
        <v>19683.910000000003</v>
      </c>
      <c r="O23" s="69">
        <v>3251.69</v>
      </c>
      <c r="P23" s="69">
        <v>2531</v>
      </c>
      <c r="Q23" s="69">
        <v>4781.0421221142715</v>
      </c>
      <c r="R23" s="69">
        <v>7480</v>
      </c>
      <c r="S23" s="69">
        <v>2200</v>
      </c>
      <c r="T23" s="69"/>
      <c r="U23" s="69">
        <v>797.05</v>
      </c>
      <c r="V23" s="69">
        <v>9900</v>
      </c>
      <c r="W23" s="69">
        <v>880</v>
      </c>
      <c r="X23" s="69">
        <v>1100</v>
      </c>
      <c r="Y23" s="69">
        <v>800</v>
      </c>
      <c r="Z23" s="69">
        <v>5.3551500000000001</v>
      </c>
      <c r="AA23" s="69">
        <v>0</v>
      </c>
      <c r="AB23" s="69"/>
      <c r="AC23" s="69"/>
      <c r="AD23" s="69">
        <v>0</v>
      </c>
      <c r="AE23" s="69">
        <v>0</v>
      </c>
      <c r="AF23" s="69"/>
      <c r="AG23" s="69">
        <v>0</v>
      </c>
      <c r="AH23" s="69">
        <v>31443.612058999999</v>
      </c>
      <c r="AI23" s="69">
        <v>7332.95</v>
      </c>
      <c r="AJ23" s="69">
        <v>0</v>
      </c>
      <c r="AK23" s="69">
        <v>2409.85</v>
      </c>
      <c r="AL23" s="69">
        <v>42792.555000000008</v>
      </c>
      <c r="AM23" s="69">
        <v>5338.6900000000005</v>
      </c>
      <c r="AN23" s="69">
        <v>5604</v>
      </c>
      <c r="AO23" s="69">
        <v>14269.042122114271</v>
      </c>
      <c r="AP23">
        <v>2903</v>
      </c>
      <c r="AQ23" t="s">
        <v>2063</v>
      </c>
      <c r="AR23">
        <v>2903</v>
      </c>
      <c r="AS23">
        <v>0</v>
      </c>
      <c r="AT23" t="s">
        <v>2066</v>
      </c>
      <c r="AU23" t="s">
        <v>2067</v>
      </c>
      <c r="AV23" t="s">
        <v>939</v>
      </c>
      <c r="AW23" t="s">
        <v>948</v>
      </c>
      <c r="AX23" t="s">
        <v>2066</v>
      </c>
      <c r="AY23" t="s">
        <v>2067</v>
      </c>
      <c r="AZ23">
        <v>2018</v>
      </c>
    </row>
    <row r="24" spans="1:52" x14ac:dyDescent="0.25">
      <c r="A24" s="70" t="s">
        <v>54</v>
      </c>
      <c r="B24" s="69">
        <v>4427.9521850000001</v>
      </c>
      <c r="C24" s="69">
        <v>1655</v>
      </c>
      <c r="D24" s="69"/>
      <c r="E24" s="69">
        <v>265</v>
      </c>
      <c r="F24" s="69">
        <v>4852.5</v>
      </c>
      <c r="G24" s="69">
        <v>3471</v>
      </c>
      <c r="H24" s="69">
        <v>2490</v>
      </c>
      <c r="I24" s="69">
        <v>9705.77</v>
      </c>
      <c r="J24" s="69">
        <v>9892.1124999999993</v>
      </c>
      <c r="K24" s="69">
        <v>2327.79</v>
      </c>
      <c r="L24" s="69"/>
      <c r="M24" s="69">
        <v>1068.28</v>
      </c>
      <c r="N24" s="69">
        <v>8901.9399999999987</v>
      </c>
      <c r="O24" s="69">
        <v>4224.78</v>
      </c>
      <c r="P24" s="69">
        <v>2148.0500000000002</v>
      </c>
      <c r="Q24" s="69">
        <v>5971.2372433696237</v>
      </c>
      <c r="R24" s="69">
        <v>9440.1299999999992</v>
      </c>
      <c r="S24" s="69">
        <v>1762.42</v>
      </c>
      <c r="T24" s="69"/>
      <c r="U24" s="69">
        <v>740</v>
      </c>
      <c r="V24" s="69">
        <v>5185</v>
      </c>
      <c r="W24" s="69">
        <v>3840</v>
      </c>
      <c r="X24" s="69">
        <v>5170.38</v>
      </c>
      <c r="Y24" s="69">
        <v>4800</v>
      </c>
      <c r="Z24" s="69">
        <v>4.1816849999999999</v>
      </c>
      <c r="AA24" s="69">
        <v>0</v>
      </c>
      <c r="AB24" s="69"/>
      <c r="AC24" s="69"/>
      <c r="AD24" s="69">
        <v>0</v>
      </c>
      <c r="AE24" s="69">
        <v>0</v>
      </c>
      <c r="AF24" s="69"/>
      <c r="AG24" s="69">
        <v>0</v>
      </c>
      <c r="AH24" s="69">
        <v>23764.376369999998</v>
      </c>
      <c r="AI24" s="69">
        <v>5745.21</v>
      </c>
      <c r="AJ24" s="69">
        <v>0</v>
      </c>
      <c r="AK24" s="69">
        <v>2073.2799999999997</v>
      </c>
      <c r="AL24" s="69">
        <v>18939.439999999999</v>
      </c>
      <c r="AM24" s="69">
        <v>11535.779999999999</v>
      </c>
      <c r="AN24" s="69">
        <v>9808.43</v>
      </c>
      <c r="AO24" s="69">
        <v>20477.007243369626</v>
      </c>
      <c r="AP24">
        <v>9912</v>
      </c>
      <c r="AQ24" t="s">
        <v>1046</v>
      </c>
      <c r="AR24">
        <v>9912</v>
      </c>
      <c r="AS24">
        <v>0</v>
      </c>
      <c r="AT24" t="s">
        <v>1049</v>
      </c>
      <c r="AU24" t="s">
        <v>1050</v>
      </c>
      <c r="AV24" t="s">
        <v>939</v>
      </c>
      <c r="AW24" t="s">
        <v>936</v>
      </c>
      <c r="AX24" t="s">
        <v>1049</v>
      </c>
      <c r="AY24" t="s">
        <v>1050</v>
      </c>
      <c r="AZ24">
        <v>2018</v>
      </c>
    </row>
    <row r="25" spans="1:52" x14ac:dyDescent="0.25">
      <c r="A25" s="70" t="s">
        <v>490</v>
      </c>
      <c r="B25" s="69">
        <v>3044.173072</v>
      </c>
      <c r="C25" s="69">
        <v>805.8</v>
      </c>
      <c r="D25" s="69"/>
      <c r="E25" s="69">
        <v>1080</v>
      </c>
      <c r="F25" s="69">
        <v>456.5</v>
      </c>
      <c r="G25" s="69">
        <v>0</v>
      </c>
      <c r="H25" s="69">
        <v>378</v>
      </c>
      <c r="I25" s="69">
        <v>2202</v>
      </c>
      <c r="J25" s="69">
        <v>2050.0100000000002</v>
      </c>
      <c r="K25" s="69">
        <v>568.85</v>
      </c>
      <c r="L25" s="69"/>
      <c r="M25" s="69">
        <v>159.76</v>
      </c>
      <c r="N25" s="69">
        <v>655.75</v>
      </c>
      <c r="O25" s="69">
        <v>71</v>
      </c>
      <c r="P25" s="69">
        <v>57.68</v>
      </c>
      <c r="Q25" s="69">
        <v>3821.0332869399617</v>
      </c>
      <c r="R25" s="69">
        <v>1400</v>
      </c>
      <c r="S25" s="69">
        <v>250</v>
      </c>
      <c r="T25" s="69"/>
      <c r="U25" s="69">
        <v>250</v>
      </c>
      <c r="V25" s="69">
        <v>1400</v>
      </c>
      <c r="W25" s="69">
        <v>0</v>
      </c>
      <c r="X25" s="69">
        <v>250</v>
      </c>
      <c r="Y25" s="69">
        <v>600</v>
      </c>
      <c r="Z25" s="69">
        <v>1.134565</v>
      </c>
      <c r="AA25" s="69">
        <v>0</v>
      </c>
      <c r="AB25" s="69"/>
      <c r="AC25" s="69"/>
      <c r="AD25" s="69">
        <v>0</v>
      </c>
      <c r="AE25" s="69">
        <v>0</v>
      </c>
      <c r="AF25" s="69"/>
      <c r="AG25" s="69">
        <v>0</v>
      </c>
      <c r="AH25" s="69">
        <v>6495.3176370000001</v>
      </c>
      <c r="AI25" s="69">
        <v>1624.65</v>
      </c>
      <c r="AJ25" s="69">
        <v>0</v>
      </c>
      <c r="AK25" s="69">
        <v>1489.76</v>
      </c>
      <c r="AL25" s="69">
        <v>2512.25</v>
      </c>
      <c r="AM25" s="69">
        <v>71</v>
      </c>
      <c r="AN25" s="69">
        <v>685.68000000000006</v>
      </c>
      <c r="AO25" s="69">
        <v>6623.0332869399617</v>
      </c>
      <c r="AP25">
        <v>7740</v>
      </c>
      <c r="AQ25" t="s">
        <v>1051</v>
      </c>
      <c r="AR25">
        <v>7740</v>
      </c>
      <c r="AS25">
        <v>0</v>
      </c>
      <c r="AT25" t="s">
        <v>1053</v>
      </c>
      <c r="AU25" t="s">
        <v>1054</v>
      </c>
      <c r="AV25" t="s">
        <v>939</v>
      </c>
      <c r="AW25" t="s">
        <v>936</v>
      </c>
      <c r="AX25" t="s">
        <v>1053</v>
      </c>
      <c r="AY25" t="s">
        <v>1054</v>
      </c>
      <c r="AZ25">
        <v>2018</v>
      </c>
    </row>
    <row r="26" spans="1:52" x14ac:dyDescent="0.25">
      <c r="A26" s="70" t="s">
        <v>578</v>
      </c>
      <c r="B26" s="69">
        <v>3078.6565149999997</v>
      </c>
      <c r="C26" s="69">
        <v>0</v>
      </c>
      <c r="D26" s="69">
        <v>1030</v>
      </c>
      <c r="E26" s="69"/>
      <c r="F26" s="69">
        <v>0</v>
      </c>
      <c r="G26" s="69">
        <v>0</v>
      </c>
      <c r="H26" s="69"/>
      <c r="I26" s="69">
        <v>2263</v>
      </c>
      <c r="J26" s="69">
        <v>2681.08</v>
      </c>
      <c r="K26" s="69">
        <v>0</v>
      </c>
      <c r="L26" s="69">
        <v>0</v>
      </c>
      <c r="M26" s="69">
        <v>220.55</v>
      </c>
      <c r="N26" s="69">
        <v>0</v>
      </c>
      <c r="O26" s="69">
        <v>0</v>
      </c>
      <c r="P26" s="69"/>
      <c r="Q26" s="69">
        <v>3873.3942625381028</v>
      </c>
      <c r="R26" s="69">
        <v>2550</v>
      </c>
      <c r="S26" s="69">
        <v>0</v>
      </c>
      <c r="T26" s="69">
        <v>0</v>
      </c>
      <c r="U26" s="69"/>
      <c r="V26" s="69">
        <v>0</v>
      </c>
      <c r="W26" s="69">
        <v>0</v>
      </c>
      <c r="X26" s="69"/>
      <c r="Y26" s="69">
        <v>0</v>
      </c>
      <c r="Z26" s="69">
        <v>1.2944850000000001</v>
      </c>
      <c r="AA26" s="69">
        <v>0</v>
      </c>
      <c r="AB26" s="69">
        <v>0</v>
      </c>
      <c r="AC26" s="69"/>
      <c r="AD26" s="69">
        <v>0</v>
      </c>
      <c r="AE26" s="69">
        <v>0</v>
      </c>
      <c r="AF26" s="69"/>
      <c r="AG26" s="69">
        <v>0</v>
      </c>
      <c r="AH26" s="69">
        <v>8311.0310000000009</v>
      </c>
      <c r="AI26" s="69">
        <v>0</v>
      </c>
      <c r="AJ26" s="69">
        <v>1030</v>
      </c>
      <c r="AK26" s="69">
        <v>220.55</v>
      </c>
      <c r="AL26" s="69">
        <v>0</v>
      </c>
      <c r="AM26" s="69">
        <v>0</v>
      </c>
      <c r="AN26" s="69">
        <v>0</v>
      </c>
      <c r="AO26" s="69">
        <v>6136.3942625381023</v>
      </c>
      <c r="AP26">
        <v>2100</v>
      </c>
      <c r="AQ26" t="s">
        <v>1882</v>
      </c>
      <c r="AR26">
        <v>2100</v>
      </c>
      <c r="AS26">
        <v>0</v>
      </c>
      <c r="AT26" t="s">
        <v>1884</v>
      </c>
      <c r="AU26" t="s">
        <v>1885</v>
      </c>
      <c r="AV26" t="s">
        <v>939</v>
      </c>
      <c r="AW26" t="s">
        <v>936</v>
      </c>
      <c r="AX26" t="s">
        <v>1884</v>
      </c>
      <c r="AY26" t="s">
        <v>1885</v>
      </c>
      <c r="AZ26">
        <v>2018</v>
      </c>
    </row>
    <row r="27" spans="1:52" x14ac:dyDescent="0.25">
      <c r="A27" s="70" t="s">
        <v>148</v>
      </c>
      <c r="B27" s="69">
        <v>4262.3582409999999</v>
      </c>
      <c r="C27" s="69">
        <v>9553.7000000000007</v>
      </c>
      <c r="D27" s="69"/>
      <c r="E27" s="69">
        <v>1905</v>
      </c>
      <c r="F27" s="69">
        <v>5855</v>
      </c>
      <c r="G27" s="69">
        <v>701</v>
      </c>
      <c r="H27" s="69">
        <v>2153</v>
      </c>
      <c r="I27" s="69">
        <v>17900.57</v>
      </c>
      <c r="J27" s="69">
        <v>7828.4049999999997</v>
      </c>
      <c r="K27" s="69">
        <v>5460.17</v>
      </c>
      <c r="L27" s="69"/>
      <c r="M27" s="69">
        <v>3369.85</v>
      </c>
      <c r="N27" s="69">
        <v>982.32999999999993</v>
      </c>
      <c r="O27" s="69">
        <v>5433.62</v>
      </c>
      <c r="P27" s="69">
        <v>10608</v>
      </c>
      <c r="Q27" s="69">
        <v>12050.79646465629</v>
      </c>
      <c r="R27" s="69">
        <v>13500</v>
      </c>
      <c r="S27" s="69">
        <v>15000</v>
      </c>
      <c r="T27" s="69"/>
      <c r="U27" s="69">
        <v>8500</v>
      </c>
      <c r="V27" s="69">
        <v>10500</v>
      </c>
      <c r="W27" s="69">
        <v>7000</v>
      </c>
      <c r="X27" s="69">
        <v>1500</v>
      </c>
      <c r="Y27" s="69">
        <v>8200</v>
      </c>
      <c r="Z27" s="69">
        <v>7.1369579999999999</v>
      </c>
      <c r="AA27" s="69">
        <v>0</v>
      </c>
      <c r="AB27" s="69"/>
      <c r="AC27" s="69"/>
      <c r="AD27" s="69">
        <v>0</v>
      </c>
      <c r="AE27" s="69">
        <v>0</v>
      </c>
      <c r="AF27" s="69"/>
      <c r="AG27" s="69">
        <v>0</v>
      </c>
      <c r="AH27" s="69">
        <v>25597.900199</v>
      </c>
      <c r="AI27" s="69">
        <v>30013.870000000003</v>
      </c>
      <c r="AJ27" s="69">
        <v>0</v>
      </c>
      <c r="AK27" s="69">
        <v>13774.85</v>
      </c>
      <c r="AL27" s="69">
        <v>17337.330000000002</v>
      </c>
      <c r="AM27" s="69">
        <v>13134.619999999999</v>
      </c>
      <c r="AN27" s="69">
        <v>14261</v>
      </c>
      <c r="AO27" s="69">
        <v>38151.36646465629</v>
      </c>
      <c r="AP27">
        <v>2396</v>
      </c>
      <c r="AQ27" t="s">
        <v>2068</v>
      </c>
      <c r="AR27">
        <v>2396</v>
      </c>
      <c r="AS27">
        <v>0</v>
      </c>
      <c r="AT27" t="s">
        <v>2070</v>
      </c>
      <c r="AU27" t="s">
        <v>2071</v>
      </c>
      <c r="AV27" t="s">
        <v>939</v>
      </c>
      <c r="AW27" t="s">
        <v>936</v>
      </c>
      <c r="AX27" t="s">
        <v>2070</v>
      </c>
      <c r="AY27" t="s">
        <v>2071</v>
      </c>
      <c r="AZ27">
        <v>2018</v>
      </c>
    </row>
    <row r="28" spans="1:52" x14ac:dyDescent="0.25">
      <c r="A28" s="70" t="s">
        <v>672</v>
      </c>
      <c r="B28" s="69">
        <v>6081.6128069999995</v>
      </c>
      <c r="C28" s="69">
        <v>0</v>
      </c>
      <c r="D28" s="69">
        <v>630</v>
      </c>
      <c r="E28" s="69"/>
      <c r="F28" s="69">
        <v>0</v>
      </c>
      <c r="G28" s="69">
        <v>30</v>
      </c>
      <c r="H28" s="69"/>
      <c r="I28" s="69">
        <v>25553</v>
      </c>
      <c r="J28" s="69">
        <v>1846.0400000000002</v>
      </c>
      <c r="K28" s="69">
        <v>0</v>
      </c>
      <c r="L28" s="69">
        <v>362.94</v>
      </c>
      <c r="M28" s="69">
        <v>91.9</v>
      </c>
      <c r="N28" s="69">
        <v>0</v>
      </c>
      <c r="O28" s="69">
        <v>0</v>
      </c>
      <c r="P28" s="69"/>
      <c r="Q28" s="69">
        <v>5814.5123893167256</v>
      </c>
      <c r="R28" s="69">
        <v>4000</v>
      </c>
      <c r="S28" s="69">
        <v>0</v>
      </c>
      <c r="T28" s="69">
        <v>3350</v>
      </c>
      <c r="U28" s="69"/>
      <c r="V28" s="69">
        <v>0</v>
      </c>
      <c r="W28" s="69">
        <v>0</v>
      </c>
      <c r="X28" s="69"/>
      <c r="Y28" s="69">
        <v>8000</v>
      </c>
      <c r="Z28" s="69">
        <v>1.354455</v>
      </c>
      <c r="AA28" s="69">
        <v>0</v>
      </c>
      <c r="AB28" s="69">
        <v>0</v>
      </c>
      <c r="AC28" s="69"/>
      <c r="AD28" s="69">
        <v>0</v>
      </c>
      <c r="AE28" s="69">
        <v>0</v>
      </c>
      <c r="AF28" s="69"/>
      <c r="AG28" s="69">
        <v>0</v>
      </c>
      <c r="AH28" s="69">
        <v>11929.007261999999</v>
      </c>
      <c r="AI28" s="69">
        <v>0</v>
      </c>
      <c r="AJ28" s="69">
        <v>4342.9400000000005</v>
      </c>
      <c r="AK28" s="69">
        <v>91.9</v>
      </c>
      <c r="AL28" s="69">
        <v>0</v>
      </c>
      <c r="AM28" s="69">
        <v>30</v>
      </c>
      <c r="AN28" s="69">
        <v>0</v>
      </c>
      <c r="AO28" s="69">
        <v>39367.512389316726</v>
      </c>
      <c r="AP28">
        <v>13210</v>
      </c>
      <c r="AQ28" t="s">
        <v>1218</v>
      </c>
      <c r="AR28">
        <v>13210</v>
      </c>
      <c r="AS28">
        <v>0</v>
      </c>
      <c r="AT28" t="s">
        <v>1221</v>
      </c>
      <c r="AU28" t="s">
        <v>1222</v>
      </c>
      <c r="AV28" t="s">
        <v>939</v>
      </c>
      <c r="AW28" t="s">
        <v>936</v>
      </c>
      <c r="AX28" t="s">
        <v>1221</v>
      </c>
      <c r="AY28" t="s">
        <v>1222</v>
      </c>
      <c r="AZ28">
        <v>2018</v>
      </c>
    </row>
    <row r="29" spans="1:52" x14ac:dyDescent="0.25">
      <c r="A29" s="70" t="s">
        <v>826</v>
      </c>
      <c r="B29" s="69">
        <v>17852.562688999998</v>
      </c>
      <c r="C29" s="69">
        <v>6846.36</v>
      </c>
      <c r="D29" s="69"/>
      <c r="E29" s="69">
        <v>5860.25</v>
      </c>
      <c r="F29" s="69">
        <v>6190.25</v>
      </c>
      <c r="G29" s="69">
        <v>15351</v>
      </c>
      <c r="H29" s="69">
        <v>14690</v>
      </c>
      <c r="I29" s="69">
        <v>95044.82</v>
      </c>
      <c r="J29" s="69">
        <v>14745.22</v>
      </c>
      <c r="K29" s="69">
        <v>231.1</v>
      </c>
      <c r="L29" s="69"/>
      <c r="M29" s="69">
        <v>6902.96</v>
      </c>
      <c r="N29" s="69">
        <v>0</v>
      </c>
      <c r="O29" s="69">
        <v>266.02999999999997</v>
      </c>
      <c r="P29" s="69">
        <v>262.95</v>
      </c>
      <c r="Q29" s="69">
        <v>5770.7119610051486</v>
      </c>
      <c r="R29" s="69">
        <v>77997.789999999994</v>
      </c>
      <c r="S29" s="69">
        <v>0</v>
      </c>
      <c r="T29" s="69"/>
      <c r="U29" s="69">
        <v>7917.82</v>
      </c>
      <c r="V29" s="69">
        <v>0</v>
      </c>
      <c r="W29" s="69">
        <v>0</v>
      </c>
      <c r="X29" s="69"/>
      <c r="Y29" s="69">
        <v>30616.05</v>
      </c>
      <c r="Z29" s="69">
        <v>8.008953</v>
      </c>
      <c r="AA29" s="69">
        <v>0</v>
      </c>
      <c r="AB29" s="69"/>
      <c r="AC29" s="69"/>
      <c r="AD29" s="69">
        <v>0</v>
      </c>
      <c r="AE29" s="69">
        <v>0</v>
      </c>
      <c r="AF29" s="69"/>
      <c r="AG29" s="69">
        <v>0</v>
      </c>
      <c r="AH29" s="69">
        <v>110603.58164199999</v>
      </c>
      <c r="AI29" s="69">
        <v>7077.46</v>
      </c>
      <c r="AJ29" s="69">
        <v>0</v>
      </c>
      <c r="AK29" s="69">
        <v>20681.03</v>
      </c>
      <c r="AL29" s="69">
        <v>6190.25</v>
      </c>
      <c r="AM29" s="69">
        <v>15617.03</v>
      </c>
      <c r="AN29" s="69">
        <v>14952.95</v>
      </c>
      <c r="AO29" s="69">
        <v>131431.58196100514</v>
      </c>
      <c r="AP29">
        <v>2507</v>
      </c>
      <c r="AQ29" t="s">
        <v>2187</v>
      </c>
      <c r="AR29">
        <v>2507</v>
      </c>
      <c r="AS29">
        <v>0</v>
      </c>
      <c r="AT29" t="s">
        <v>2189</v>
      </c>
      <c r="AU29" t="s">
        <v>2190</v>
      </c>
      <c r="AV29" t="s">
        <v>939</v>
      </c>
      <c r="AW29" t="s">
        <v>948</v>
      </c>
      <c r="AX29" t="s">
        <v>2189</v>
      </c>
      <c r="AY29" t="s">
        <v>2190</v>
      </c>
      <c r="AZ29">
        <v>2018</v>
      </c>
    </row>
    <row r="30" spans="1:52" x14ac:dyDescent="0.25">
      <c r="A30" s="70" t="s">
        <v>226</v>
      </c>
      <c r="B30" s="69">
        <v>1846.2648800000002</v>
      </c>
      <c r="C30" s="69">
        <v>0</v>
      </c>
      <c r="D30" s="69"/>
      <c r="E30" s="69">
        <v>334</v>
      </c>
      <c r="F30" s="69">
        <v>2640</v>
      </c>
      <c r="G30" s="69">
        <v>720</v>
      </c>
      <c r="H30" s="69">
        <v>405</v>
      </c>
      <c r="I30" s="69">
        <v>7639</v>
      </c>
      <c r="J30" s="69">
        <v>6949.0225000000009</v>
      </c>
      <c r="K30" s="69">
        <v>124.4</v>
      </c>
      <c r="L30" s="69"/>
      <c r="M30" s="69">
        <v>465.22</v>
      </c>
      <c r="N30" s="69">
        <v>0</v>
      </c>
      <c r="O30" s="69">
        <v>154.47</v>
      </c>
      <c r="P30" s="69">
        <v>1483.65</v>
      </c>
      <c r="Q30" s="69">
        <v>5641.1387885701033</v>
      </c>
      <c r="R30" s="69">
        <v>8500</v>
      </c>
      <c r="S30" s="69">
        <v>0</v>
      </c>
      <c r="T30" s="69"/>
      <c r="U30" s="69">
        <v>5900</v>
      </c>
      <c r="V30" s="69">
        <v>0</v>
      </c>
      <c r="W30" s="69">
        <v>0</v>
      </c>
      <c r="X30" s="69">
        <v>3200</v>
      </c>
      <c r="Y30" s="69">
        <v>0</v>
      </c>
      <c r="Z30" s="69">
        <v>3.4782540000000002</v>
      </c>
      <c r="AA30" s="69">
        <v>0</v>
      </c>
      <c r="AB30" s="69"/>
      <c r="AC30" s="69"/>
      <c r="AD30" s="69">
        <v>0</v>
      </c>
      <c r="AE30" s="69">
        <v>0</v>
      </c>
      <c r="AF30" s="69"/>
      <c r="AG30" s="69">
        <v>0</v>
      </c>
      <c r="AH30" s="69">
        <v>17298.765634000003</v>
      </c>
      <c r="AI30" s="69">
        <v>124.4</v>
      </c>
      <c r="AJ30" s="69">
        <v>0</v>
      </c>
      <c r="AK30" s="69">
        <v>6699.22</v>
      </c>
      <c r="AL30" s="69">
        <v>2640</v>
      </c>
      <c r="AM30" s="69">
        <v>874.47</v>
      </c>
      <c r="AN30" s="69">
        <v>5088.6499999999996</v>
      </c>
      <c r="AO30" s="69">
        <v>13280.138788570104</v>
      </c>
      <c r="AP30">
        <v>14824</v>
      </c>
      <c r="AQ30" t="s">
        <v>2290</v>
      </c>
      <c r="AR30">
        <v>14824</v>
      </c>
      <c r="AS30">
        <v>0</v>
      </c>
      <c r="AT30" t="s">
        <v>2179</v>
      </c>
      <c r="AU30" t="s">
        <v>2180</v>
      </c>
      <c r="AV30" t="s">
        <v>939</v>
      </c>
      <c r="AW30" t="s">
        <v>948</v>
      </c>
      <c r="AX30" t="s">
        <v>2179</v>
      </c>
      <c r="AY30" t="s">
        <v>2180</v>
      </c>
      <c r="AZ30">
        <v>2018</v>
      </c>
    </row>
    <row r="31" spans="1:52" x14ac:dyDescent="0.25">
      <c r="A31" s="70" t="s">
        <v>228</v>
      </c>
      <c r="B31" s="69">
        <v>4088.653104</v>
      </c>
      <c r="C31" s="69">
        <v>220</v>
      </c>
      <c r="D31" s="69"/>
      <c r="E31" s="69">
        <v>300</v>
      </c>
      <c r="F31" s="69">
        <v>940</v>
      </c>
      <c r="G31" s="69">
        <v>431.64</v>
      </c>
      <c r="H31" s="69">
        <v>250</v>
      </c>
      <c r="I31" s="69">
        <v>6661</v>
      </c>
      <c r="J31" s="69">
        <v>18300.617499999997</v>
      </c>
      <c r="K31" s="69">
        <v>1060.8499999999999</v>
      </c>
      <c r="L31" s="69"/>
      <c r="M31" s="69">
        <v>4853</v>
      </c>
      <c r="N31" s="69">
        <v>2487.1</v>
      </c>
      <c r="O31" s="69">
        <v>100.73</v>
      </c>
      <c r="P31" s="69">
        <v>5234</v>
      </c>
      <c r="Q31" s="69">
        <v>6123.7959410874055</v>
      </c>
      <c r="R31" s="69">
        <v>5500</v>
      </c>
      <c r="S31" s="69">
        <v>0</v>
      </c>
      <c r="T31" s="69"/>
      <c r="U31" s="69"/>
      <c r="V31" s="69">
        <v>0</v>
      </c>
      <c r="W31" s="69">
        <v>0</v>
      </c>
      <c r="X31" s="69"/>
      <c r="Y31" s="69">
        <v>1570</v>
      </c>
      <c r="Z31" s="69">
        <v>3.220005</v>
      </c>
      <c r="AA31" s="69">
        <v>0</v>
      </c>
      <c r="AB31" s="69"/>
      <c r="AC31" s="69"/>
      <c r="AD31" s="69">
        <v>0</v>
      </c>
      <c r="AE31" s="69">
        <v>0</v>
      </c>
      <c r="AF31" s="69"/>
      <c r="AG31" s="69">
        <v>0</v>
      </c>
      <c r="AH31" s="69">
        <v>27892.490608999997</v>
      </c>
      <c r="AI31" s="69">
        <v>1280.8499999999999</v>
      </c>
      <c r="AJ31" s="69">
        <v>0</v>
      </c>
      <c r="AK31" s="69">
        <v>5153</v>
      </c>
      <c r="AL31" s="69">
        <v>3427.1</v>
      </c>
      <c r="AM31" s="69">
        <v>532.37</v>
      </c>
      <c r="AN31" s="69">
        <v>5484</v>
      </c>
      <c r="AO31" s="69">
        <v>14354.795941087406</v>
      </c>
      <c r="AP31">
        <v>6438</v>
      </c>
      <c r="AQ31" t="s">
        <v>1368</v>
      </c>
      <c r="AR31">
        <v>6438</v>
      </c>
      <c r="AS31">
        <v>0</v>
      </c>
      <c r="AT31" t="s">
        <v>1370</v>
      </c>
      <c r="AU31" t="s">
        <v>1371</v>
      </c>
      <c r="AV31" t="s">
        <v>939</v>
      </c>
      <c r="AW31" t="s">
        <v>936</v>
      </c>
      <c r="AX31" t="s">
        <v>1370</v>
      </c>
      <c r="AY31" t="s">
        <v>1371</v>
      </c>
      <c r="AZ31">
        <v>2018</v>
      </c>
    </row>
    <row r="32" spans="1:52" x14ac:dyDescent="0.25">
      <c r="A32" s="70" t="s">
        <v>230</v>
      </c>
      <c r="B32" s="69">
        <v>470.202699</v>
      </c>
      <c r="C32" s="69">
        <v>0</v>
      </c>
      <c r="D32" s="69"/>
      <c r="E32" s="69"/>
      <c r="F32" s="69">
        <v>0</v>
      </c>
      <c r="G32" s="69">
        <v>0</v>
      </c>
      <c r="H32" s="69"/>
      <c r="I32" s="69">
        <v>1472</v>
      </c>
      <c r="J32" s="69">
        <v>657.61</v>
      </c>
      <c r="K32" s="69">
        <v>98.4</v>
      </c>
      <c r="L32" s="69"/>
      <c r="M32" s="69">
        <v>63.55</v>
      </c>
      <c r="N32" s="69">
        <v>0</v>
      </c>
      <c r="O32" s="69">
        <v>30.75</v>
      </c>
      <c r="P32" s="69">
        <v>87.8</v>
      </c>
      <c r="Q32" s="69">
        <v>1428.206289350903</v>
      </c>
      <c r="R32" s="69">
        <v>750</v>
      </c>
      <c r="S32" s="69">
        <v>0</v>
      </c>
      <c r="T32" s="69"/>
      <c r="U32" s="69"/>
      <c r="V32" s="69">
        <v>0</v>
      </c>
      <c r="W32" s="69">
        <v>0</v>
      </c>
      <c r="X32" s="69"/>
      <c r="Y32" s="69">
        <v>0</v>
      </c>
      <c r="Z32" s="69">
        <v>0.40790300000000002</v>
      </c>
      <c r="AA32" s="69">
        <v>0</v>
      </c>
      <c r="AB32" s="69"/>
      <c r="AC32" s="69"/>
      <c r="AD32" s="69">
        <v>0</v>
      </c>
      <c r="AE32" s="69">
        <v>0</v>
      </c>
      <c r="AF32" s="69"/>
      <c r="AG32" s="69">
        <v>0</v>
      </c>
      <c r="AH32" s="69">
        <v>1878.2206020000001</v>
      </c>
      <c r="AI32" s="69">
        <v>98.4</v>
      </c>
      <c r="AJ32" s="69">
        <v>0</v>
      </c>
      <c r="AK32" s="69">
        <v>63.55</v>
      </c>
      <c r="AL32" s="69">
        <v>0</v>
      </c>
      <c r="AM32" s="69">
        <v>30.75</v>
      </c>
      <c r="AN32" s="69">
        <v>87.8</v>
      </c>
      <c r="AO32" s="69">
        <v>2900.2062893509028</v>
      </c>
      <c r="AP32">
        <v>5960</v>
      </c>
      <c r="AQ32" t="s">
        <v>1372</v>
      </c>
      <c r="AR32">
        <v>5960</v>
      </c>
      <c r="AS32">
        <v>0</v>
      </c>
      <c r="AT32" t="s">
        <v>1374</v>
      </c>
      <c r="AU32" t="s">
        <v>1375</v>
      </c>
      <c r="AV32" t="s">
        <v>939</v>
      </c>
      <c r="AW32" t="s">
        <v>936</v>
      </c>
      <c r="AX32" t="s">
        <v>1374</v>
      </c>
      <c r="AY32" t="s">
        <v>1375</v>
      </c>
      <c r="AZ32">
        <v>2018</v>
      </c>
    </row>
    <row r="33" spans="1:52" x14ac:dyDescent="0.25">
      <c r="A33" s="70" t="s">
        <v>686</v>
      </c>
      <c r="B33" s="69">
        <v>14962.092223</v>
      </c>
      <c r="C33" s="69">
        <v>0</v>
      </c>
      <c r="D33" s="69"/>
      <c r="E33" s="69">
        <v>460</v>
      </c>
      <c r="F33" s="69">
        <v>2362.5</v>
      </c>
      <c r="G33" s="69">
        <v>11343</v>
      </c>
      <c r="H33" s="69">
        <v>4403</v>
      </c>
      <c r="I33" s="69">
        <v>31611.439999999999</v>
      </c>
      <c r="J33" s="69">
        <v>8914.09</v>
      </c>
      <c r="K33" s="69">
        <v>1465.88</v>
      </c>
      <c r="L33" s="69"/>
      <c r="M33" s="69">
        <v>584.02</v>
      </c>
      <c r="N33" s="69">
        <v>1306.06</v>
      </c>
      <c r="O33" s="69">
        <v>2664.45</v>
      </c>
      <c r="P33" s="69">
        <v>25.1</v>
      </c>
      <c r="Q33" s="69">
        <v>7821.8732231242293</v>
      </c>
      <c r="R33" s="69">
        <v>30935.200000000001</v>
      </c>
      <c r="S33" s="69">
        <v>1116.8800000000001</v>
      </c>
      <c r="T33" s="69"/>
      <c r="U33" s="69">
        <v>4388.63</v>
      </c>
      <c r="V33" s="69">
        <v>4962</v>
      </c>
      <c r="W33" s="69">
        <v>12752</v>
      </c>
      <c r="X33" s="69">
        <v>4153.84</v>
      </c>
      <c r="Y33" s="69">
        <v>21535.42</v>
      </c>
      <c r="Z33" s="69">
        <v>7.9684330000000001</v>
      </c>
      <c r="AA33" s="69">
        <v>0</v>
      </c>
      <c r="AB33" s="69"/>
      <c r="AC33" s="69"/>
      <c r="AD33" s="69">
        <v>0</v>
      </c>
      <c r="AE33" s="69">
        <v>0</v>
      </c>
      <c r="AF33" s="69">
        <v>12500</v>
      </c>
      <c r="AG33" s="69">
        <v>0</v>
      </c>
      <c r="AH33" s="69">
        <v>54819.350656000002</v>
      </c>
      <c r="AI33" s="69">
        <v>2582.7600000000002</v>
      </c>
      <c r="AJ33" s="69">
        <v>0</v>
      </c>
      <c r="AK33" s="69">
        <v>5432.65</v>
      </c>
      <c r="AL33" s="69">
        <v>8630.56</v>
      </c>
      <c r="AM33" s="69">
        <v>26759.45</v>
      </c>
      <c r="AN33" s="69">
        <v>21081.940000000002</v>
      </c>
      <c r="AO33" s="69">
        <v>60968.733223124225</v>
      </c>
      <c r="AP33">
        <v>755</v>
      </c>
      <c r="AQ33" t="s">
        <v>1376</v>
      </c>
      <c r="AR33">
        <v>755</v>
      </c>
      <c r="AS33">
        <v>0</v>
      </c>
      <c r="AT33" t="s">
        <v>1379</v>
      </c>
      <c r="AU33" t="s">
        <v>1380</v>
      </c>
      <c r="AV33" t="s">
        <v>939</v>
      </c>
      <c r="AW33" t="s">
        <v>936</v>
      </c>
      <c r="AX33" t="s">
        <v>1379</v>
      </c>
      <c r="AY33" t="s">
        <v>1380</v>
      </c>
      <c r="AZ33">
        <v>2018</v>
      </c>
    </row>
    <row r="34" spans="1:52" x14ac:dyDescent="0.25">
      <c r="A34" s="70" t="s">
        <v>232</v>
      </c>
      <c r="B34" s="69">
        <v>526.69795500000009</v>
      </c>
      <c r="C34" s="69">
        <v>560</v>
      </c>
      <c r="D34" s="69"/>
      <c r="E34" s="69">
        <v>180</v>
      </c>
      <c r="F34" s="69">
        <v>5620</v>
      </c>
      <c r="G34" s="69">
        <v>200</v>
      </c>
      <c r="H34" s="69"/>
      <c r="I34" s="69">
        <v>1371</v>
      </c>
      <c r="J34" s="69">
        <v>1296.94</v>
      </c>
      <c r="K34" s="69">
        <v>2267.91</v>
      </c>
      <c r="L34" s="69"/>
      <c r="M34" s="69">
        <v>241.62</v>
      </c>
      <c r="N34" s="69">
        <v>1343.25</v>
      </c>
      <c r="O34" s="69">
        <v>974.35</v>
      </c>
      <c r="P34" s="69">
        <v>140.80000000000001</v>
      </c>
      <c r="Q34" s="69">
        <v>1994.7777225575646</v>
      </c>
      <c r="R34" s="69">
        <v>0</v>
      </c>
      <c r="S34" s="69">
        <v>0</v>
      </c>
      <c r="T34" s="69"/>
      <c r="U34" s="69"/>
      <c r="V34" s="69">
        <v>0</v>
      </c>
      <c r="W34" s="69">
        <v>0</v>
      </c>
      <c r="X34" s="69"/>
      <c r="Y34" s="69">
        <v>0</v>
      </c>
      <c r="Z34" s="69">
        <v>0.55161499999999997</v>
      </c>
      <c r="AA34" s="69">
        <v>0</v>
      </c>
      <c r="AB34" s="69"/>
      <c r="AC34" s="69"/>
      <c r="AD34" s="69">
        <v>0</v>
      </c>
      <c r="AE34" s="69">
        <v>0</v>
      </c>
      <c r="AF34" s="69"/>
      <c r="AG34" s="69">
        <v>0</v>
      </c>
      <c r="AH34" s="69">
        <v>1824.1895700000002</v>
      </c>
      <c r="AI34" s="69">
        <v>2827.91</v>
      </c>
      <c r="AJ34" s="69">
        <v>0</v>
      </c>
      <c r="AK34" s="69">
        <v>421.62</v>
      </c>
      <c r="AL34" s="69">
        <v>6963.25</v>
      </c>
      <c r="AM34" s="69">
        <v>1174.3499999999999</v>
      </c>
      <c r="AN34" s="69">
        <v>140.80000000000001</v>
      </c>
      <c r="AO34" s="69">
        <v>3365.7777225575646</v>
      </c>
      <c r="AP34">
        <v>14749</v>
      </c>
      <c r="AQ34" t="s">
        <v>2201</v>
      </c>
      <c r="AR34">
        <v>14749</v>
      </c>
      <c r="AS34">
        <v>0</v>
      </c>
      <c r="AT34" t="s">
        <v>965</v>
      </c>
      <c r="AU34" t="s">
        <v>966</v>
      </c>
      <c r="AV34" t="s">
        <v>939</v>
      </c>
      <c r="AW34" t="s">
        <v>948</v>
      </c>
      <c r="AX34" t="s">
        <v>965</v>
      </c>
      <c r="AY34" t="s">
        <v>966</v>
      </c>
      <c r="AZ34">
        <v>2018</v>
      </c>
    </row>
    <row r="35" spans="1:52" x14ac:dyDescent="0.25">
      <c r="A35" s="70" t="s">
        <v>828</v>
      </c>
      <c r="B35" s="69">
        <v>11216.287124</v>
      </c>
      <c r="C35" s="69">
        <v>8162.35</v>
      </c>
      <c r="D35" s="69"/>
      <c r="E35" s="69">
        <v>8441</v>
      </c>
      <c r="F35" s="69">
        <v>11833.5</v>
      </c>
      <c r="G35" s="69">
        <v>3238</v>
      </c>
      <c r="H35" s="69">
        <v>4959</v>
      </c>
      <c r="I35" s="69">
        <v>25392.84</v>
      </c>
      <c r="J35" s="69">
        <v>21760.02</v>
      </c>
      <c r="K35" s="69">
        <v>4238.4799999999996</v>
      </c>
      <c r="L35" s="69"/>
      <c r="M35" s="69">
        <v>1241.3499999999999</v>
      </c>
      <c r="N35" s="69">
        <v>7358.25</v>
      </c>
      <c r="O35" s="69">
        <v>1256.8499999999999</v>
      </c>
      <c r="P35" s="69">
        <v>3491.97</v>
      </c>
      <c r="Q35" s="69">
        <v>16224.603192232797</v>
      </c>
      <c r="R35" s="69">
        <v>10108</v>
      </c>
      <c r="S35" s="69">
        <v>0</v>
      </c>
      <c r="T35" s="69"/>
      <c r="U35" s="69">
        <v>1562</v>
      </c>
      <c r="V35" s="69">
        <v>5802</v>
      </c>
      <c r="W35" s="69">
        <v>1947</v>
      </c>
      <c r="X35" s="69">
        <v>2319</v>
      </c>
      <c r="Y35" s="69">
        <v>7500</v>
      </c>
      <c r="Z35" s="69">
        <v>10.719484</v>
      </c>
      <c r="AA35" s="69">
        <v>0</v>
      </c>
      <c r="AB35" s="69"/>
      <c r="AC35" s="69"/>
      <c r="AD35" s="69">
        <v>0</v>
      </c>
      <c r="AE35" s="69">
        <v>0</v>
      </c>
      <c r="AF35" s="69"/>
      <c r="AG35" s="69">
        <v>0</v>
      </c>
      <c r="AH35" s="69">
        <v>43095.026608</v>
      </c>
      <c r="AI35" s="69">
        <v>12400.83</v>
      </c>
      <c r="AJ35" s="69">
        <v>0</v>
      </c>
      <c r="AK35" s="69">
        <v>11244.35</v>
      </c>
      <c r="AL35" s="69">
        <v>24993.75</v>
      </c>
      <c r="AM35" s="69">
        <v>6441.85</v>
      </c>
      <c r="AN35" s="69">
        <v>10769.97</v>
      </c>
      <c r="AO35" s="69">
        <v>49117.443192232793</v>
      </c>
      <c r="AP35">
        <v>1021</v>
      </c>
      <c r="AQ35" t="s">
        <v>1381</v>
      </c>
      <c r="AR35">
        <v>1021</v>
      </c>
      <c r="AS35">
        <v>0</v>
      </c>
      <c r="AT35" t="s">
        <v>1385</v>
      </c>
      <c r="AU35" t="s">
        <v>1386</v>
      </c>
      <c r="AV35" t="s">
        <v>939</v>
      </c>
      <c r="AW35" t="s">
        <v>936</v>
      </c>
      <c r="AX35" t="s">
        <v>1385</v>
      </c>
      <c r="AY35" t="s">
        <v>1386</v>
      </c>
      <c r="AZ35">
        <v>2018</v>
      </c>
    </row>
    <row r="36" spans="1:52" x14ac:dyDescent="0.25">
      <c r="A36" s="70" t="s">
        <v>580</v>
      </c>
      <c r="B36" s="69">
        <v>1251.918019</v>
      </c>
      <c r="C36" s="69">
        <v>0</v>
      </c>
      <c r="D36" s="69">
        <v>0</v>
      </c>
      <c r="E36" s="69"/>
      <c r="F36" s="69">
        <v>0</v>
      </c>
      <c r="G36" s="69">
        <v>0</v>
      </c>
      <c r="H36" s="69"/>
      <c r="I36" s="69">
        <v>58</v>
      </c>
      <c r="J36" s="69">
        <v>679.1</v>
      </c>
      <c r="K36" s="69">
        <v>0</v>
      </c>
      <c r="L36" s="69">
        <v>24.65</v>
      </c>
      <c r="M36" s="69">
        <v>13.6</v>
      </c>
      <c r="N36" s="69">
        <v>0</v>
      </c>
      <c r="O36" s="69">
        <v>0</v>
      </c>
      <c r="P36" s="69"/>
      <c r="Q36" s="69">
        <v>1372.5822877119517</v>
      </c>
      <c r="R36" s="69">
        <v>1000</v>
      </c>
      <c r="S36" s="69">
        <v>0</v>
      </c>
      <c r="T36" s="69">
        <v>4.25</v>
      </c>
      <c r="U36" s="69"/>
      <c r="V36" s="69">
        <v>0</v>
      </c>
      <c r="W36" s="69">
        <v>0</v>
      </c>
      <c r="X36" s="69"/>
      <c r="Y36" s="69">
        <v>1000</v>
      </c>
      <c r="Z36" s="69">
        <v>0.66128900000000002</v>
      </c>
      <c r="AA36" s="69">
        <v>0</v>
      </c>
      <c r="AB36" s="69">
        <v>0</v>
      </c>
      <c r="AC36" s="69"/>
      <c r="AD36" s="69">
        <v>0</v>
      </c>
      <c r="AE36" s="69">
        <v>0</v>
      </c>
      <c r="AF36" s="69"/>
      <c r="AG36" s="69">
        <v>0</v>
      </c>
      <c r="AH36" s="69">
        <v>2931.6793080000002</v>
      </c>
      <c r="AI36" s="69">
        <v>0</v>
      </c>
      <c r="AJ36" s="69">
        <v>28.9</v>
      </c>
      <c r="AK36" s="69">
        <v>13.6</v>
      </c>
      <c r="AL36" s="69">
        <v>0</v>
      </c>
      <c r="AM36" s="69">
        <v>0</v>
      </c>
      <c r="AN36" s="69">
        <v>0</v>
      </c>
      <c r="AO36" s="69">
        <v>2430.5822877119517</v>
      </c>
      <c r="AP36">
        <v>19841</v>
      </c>
      <c r="AQ36" t="s">
        <v>2291</v>
      </c>
      <c r="AR36">
        <v>19841</v>
      </c>
      <c r="AS36">
        <v>0</v>
      </c>
      <c r="AT36" t="s">
        <v>2293</v>
      </c>
      <c r="AU36" t="s">
        <v>2294</v>
      </c>
      <c r="AV36" t="s">
        <v>939</v>
      </c>
      <c r="AW36" t="s">
        <v>936</v>
      </c>
      <c r="AX36" t="s">
        <v>2293</v>
      </c>
      <c r="AY36" t="s">
        <v>2294</v>
      </c>
      <c r="AZ36">
        <v>2018</v>
      </c>
    </row>
    <row r="37" spans="1:52" x14ac:dyDescent="0.25">
      <c r="A37" s="70" t="s">
        <v>12</v>
      </c>
      <c r="B37" s="69">
        <v>1817.6543529999999</v>
      </c>
      <c r="C37" s="69">
        <v>0</v>
      </c>
      <c r="D37" s="69"/>
      <c r="E37" s="69">
        <v>35</v>
      </c>
      <c r="F37" s="69">
        <v>120</v>
      </c>
      <c r="G37" s="69">
        <v>715</v>
      </c>
      <c r="H37" s="69">
        <v>600</v>
      </c>
      <c r="I37" s="69">
        <v>5025</v>
      </c>
      <c r="J37" s="69">
        <v>1272.24</v>
      </c>
      <c r="K37" s="69">
        <v>13.5</v>
      </c>
      <c r="L37" s="69"/>
      <c r="M37" s="69">
        <v>146.44999999999999</v>
      </c>
      <c r="N37" s="69">
        <v>0</v>
      </c>
      <c r="O37" s="69">
        <v>198.35</v>
      </c>
      <c r="P37" s="69">
        <v>51.6</v>
      </c>
      <c r="Q37" s="69">
        <v>4775.2659473328267</v>
      </c>
      <c r="R37" s="69">
        <v>0</v>
      </c>
      <c r="S37" s="69">
        <v>0</v>
      </c>
      <c r="T37" s="69"/>
      <c r="U37" s="69"/>
      <c r="V37" s="69">
        <v>0</v>
      </c>
      <c r="W37" s="69">
        <v>0</v>
      </c>
      <c r="X37" s="69"/>
      <c r="Y37" s="69">
        <v>0</v>
      </c>
      <c r="Z37" s="69">
        <v>215.168136</v>
      </c>
      <c r="AA37" s="69">
        <v>0</v>
      </c>
      <c r="AB37" s="69"/>
      <c r="AC37" s="69"/>
      <c r="AD37" s="69">
        <v>0</v>
      </c>
      <c r="AE37" s="69">
        <v>0</v>
      </c>
      <c r="AF37" s="69"/>
      <c r="AG37" s="69">
        <v>0</v>
      </c>
      <c r="AH37" s="69">
        <v>3305.0624889999999</v>
      </c>
      <c r="AI37" s="69">
        <v>13.5</v>
      </c>
      <c r="AJ37" s="69">
        <v>0</v>
      </c>
      <c r="AK37" s="69">
        <v>181.45</v>
      </c>
      <c r="AL37" s="69">
        <v>120</v>
      </c>
      <c r="AM37" s="69">
        <v>913.35</v>
      </c>
      <c r="AN37" s="69">
        <v>651.6</v>
      </c>
      <c r="AO37" s="69">
        <v>9800.2659473328276</v>
      </c>
      <c r="AP37">
        <v>1224</v>
      </c>
      <c r="AQ37" t="s">
        <v>2072</v>
      </c>
      <c r="AR37">
        <v>1224</v>
      </c>
      <c r="AS37">
        <v>0</v>
      </c>
      <c r="AT37" t="s">
        <v>2074</v>
      </c>
      <c r="AU37" t="s">
        <v>2075</v>
      </c>
      <c r="AV37" t="s">
        <v>939</v>
      </c>
      <c r="AW37" t="s">
        <v>936</v>
      </c>
      <c r="AX37" t="s">
        <v>2074</v>
      </c>
      <c r="AY37" t="s">
        <v>2075</v>
      </c>
      <c r="AZ37">
        <v>2018</v>
      </c>
    </row>
    <row r="38" spans="1:52" x14ac:dyDescent="0.25">
      <c r="A38" s="70" t="s">
        <v>760</v>
      </c>
      <c r="B38" s="69"/>
      <c r="C38" s="69">
        <v>0</v>
      </c>
      <c r="D38" s="69"/>
      <c r="E38" s="69"/>
      <c r="F38" s="69">
        <v>0</v>
      </c>
      <c r="G38" s="69">
        <v>0</v>
      </c>
      <c r="H38" s="69"/>
      <c r="I38" s="69">
        <v>0</v>
      </c>
      <c r="J38" s="69"/>
      <c r="K38" s="69">
        <v>0</v>
      </c>
      <c r="L38" s="69"/>
      <c r="M38" s="69"/>
      <c r="N38" s="69">
        <v>0</v>
      </c>
      <c r="O38" s="69">
        <v>0</v>
      </c>
      <c r="P38" s="69"/>
      <c r="Q38" s="69">
        <v>0</v>
      </c>
      <c r="R38" s="69"/>
      <c r="S38" s="69">
        <v>0</v>
      </c>
      <c r="T38" s="69"/>
      <c r="U38" s="69"/>
      <c r="V38" s="69">
        <v>0</v>
      </c>
      <c r="W38" s="69">
        <v>0</v>
      </c>
      <c r="X38" s="69"/>
      <c r="Y38" s="69">
        <v>0</v>
      </c>
      <c r="Z38" s="69"/>
      <c r="AA38" s="69">
        <v>0</v>
      </c>
      <c r="AB38" s="69"/>
      <c r="AC38" s="69"/>
      <c r="AD38" s="69">
        <v>0</v>
      </c>
      <c r="AE38" s="69">
        <v>0</v>
      </c>
      <c r="AF38" s="69"/>
      <c r="AG38" s="69">
        <v>0</v>
      </c>
      <c r="AH38" s="69">
        <v>0</v>
      </c>
      <c r="AI38" s="69">
        <v>0</v>
      </c>
      <c r="AJ38" s="69">
        <v>0</v>
      </c>
      <c r="AK38" s="69">
        <v>0</v>
      </c>
      <c r="AL38" s="69">
        <v>0</v>
      </c>
      <c r="AM38" s="69">
        <v>0</v>
      </c>
      <c r="AN38" s="69">
        <v>0</v>
      </c>
      <c r="AO38" s="69">
        <v>0</v>
      </c>
      <c r="AP38">
        <v>2884</v>
      </c>
      <c r="AQ38" t="s">
        <v>954</v>
      </c>
      <c r="AR38">
        <v>2884</v>
      </c>
      <c r="AS38">
        <v>0</v>
      </c>
      <c r="AT38" t="s">
        <v>958</v>
      </c>
      <c r="AU38" t="s">
        <v>959</v>
      </c>
      <c r="AV38" t="s">
        <v>939</v>
      </c>
      <c r="AW38" t="s">
        <v>948</v>
      </c>
      <c r="AX38" t="s">
        <v>958</v>
      </c>
      <c r="AY38" t="s">
        <v>959</v>
      </c>
      <c r="AZ38">
        <v>2018</v>
      </c>
    </row>
    <row r="39" spans="1:52" x14ac:dyDescent="0.25">
      <c r="A39" s="70" t="s">
        <v>584</v>
      </c>
      <c r="B39" s="69">
        <v>2564.7950499999997</v>
      </c>
      <c r="C39" s="69">
        <v>0</v>
      </c>
      <c r="D39" s="69">
        <v>0</v>
      </c>
      <c r="E39" s="69"/>
      <c r="F39" s="69">
        <v>0</v>
      </c>
      <c r="G39" s="69">
        <v>200</v>
      </c>
      <c r="H39" s="69"/>
      <c r="I39" s="69">
        <v>3252</v>
      </c>
      <c r="J39" s="69">
        <v>3973.74</v>
      </c>
      <c r="K39" s="69">
        <v>0</v>
      </c>
      <c r="L39" s="69">
        <v>74.099999999999994</v>
      </c>
      <c r="M39" s="69">
        <v>41.5</v>
      </c>
      <c r="N39" s="69">
        <v>0</v>
      </c>
      <c r="O39" s="69">
        <v>0</v>
      </c>
      <c r="P39" s="69">
        <v>63.47</v>
      </c>
      <c r="Q39" s="69">
        <v>2011.765996239935</v>
      </c>
      <c r="R39" s="69">
        <v>8500</v>
      </c>
      <c r="S39" s="69">
        <v>0</v>
      </c>
      <c r="T39" s="69">
        <v>0</v>
      </c>
      <c r="U39" s="69"/>
      <c r="V39" s="69">
        <v>0</v>
      </c>
      <c r="W39" s="69">
        <v>0</v>
      </c>
      <c r="X39" s="69"/>
      <c r="Y39" s="69">
        <v>3500</v>
      </c>
      <c r="Z39" s="69">
        <v>1.653224</v>
      </c>
      <c r="AA39" s="69">
        <v>0</v>
      </c>
      <c r="AB39" s="69">
        <v>0</v>
      </c>
      <c r="AC39" s="69"/>
      <c r="AD39" s="69">
        <v>0</v>
      </c>
      <c r="AE39" s="69">
        <v>0</v>
      </c>
      <c r="AF39" s="69"/>
      <c r="AG39" s="69">
        <v>0</v>
      </c>
      <c r="AH39" s="69">
        <v>15040.188273999998</v>
      </c>
      <c r="AI39" s="69">
        <v>0</v>
      </c>
      <c r="AJ39" s="69">
        <v>74.099999999999994</v>
      </c>
      <c r="AK39" s="69">
        <v>41.5</v>
      </c>
      <c r="AL39" s="69">
        <v>0</v>
      </c>
      <c r="AM39" s="69">
        <v>200</v>
      </c>
      <c r="AN39" s="69">
        <v>63.47</v>
      </c>
      <c r="AO39" s="69">
        <v>8763.7659962399339</v>
      </c>
      <c r="AQ39" t="s">
        <v>955</v>
      </c>
      <c r="AR39">
        <v>0</v>
      </c>
      <c r="AS39">
        <v>5944</v>
      </c>
      <c r="AT39" t="s">
        <v>958</v>
      </c>
      <c r="AU39" t="s">
        <v>959</v>
      </c>
      <c r="AV39" t="s">
        <v>939</v>
      </c>
      <c r="AW39" t="s">
        <v>948</v>
      </c>
      <c r="AX39" t="s">
        <v>958</v>
      </c>
      <c r="AY39" t="s">
        <v>959</v>
      </c>
      <c r="AZ39">
        <v>2018</v>
      </c>
    </row>
    <row r="40" spans="1:52" x14ac:dyDescent="0.25">
      <c r="A40" s="70" t="s">
        <v>396</v>
      </c>
      <c r="B40" s="69">
        <v>3589.7197819999997</v>
      </c>
      <c r="C40" s="69">
        <v>0</v>
      </c>
      <c r="D40" s="69"/>
      <c r="E40" s="69">
        <v>70</v>
      </c>
      <c r="F40" s="69">
        <v>1577.3</v>
      </c>
      <c r="G40" s="69">
        <v>250</v>
      </c>
      <c r="H40" s="69">
        <v>3080</v>
      </c>
      <c r="I40" s="69">
        <v>4730</v>
      </c>
      <c r="J40" s="69">
        <v>5615.89</v>
      </c>
      <c r="K40" s="69">
        <v>125.32</v>
      </c>
      <c r="L40" s="69"/>
      <c r="M40" s="69">
        <v>342.95</v>
      </c>
      <c r="N40" s="69">
        <v>0</v>
      </c>
      <c r="O40" s="69">
        <v>759.35</v>
      </c>
      <c r="P40" s="69">
        <v>3500</v>
      </c>
      <c r="Q40" s="69">
        <v>4477.7841572586931</v>
      </c>
      <c r="R40" s="69">
        <v>11000</v>
      </c>
      <c r="S40" s="69">
        <v>0</v>
      </c>
      <c r="T40" s="69"/>
      <c r="U40" s="69">
        <v>3000</v>
      </c>
      <c r="V40" s="69">
        <v>5000</v>
      </c>
      <c r="W40" s="69">
        <v>0</v>
      </c>
      <c r="X40" s="69">
        <v>156.44999999999999</v>
      </c>
      <c r="Y40" s="69">
        <v>5000</v>
      </c>
      <c r="Z40" s="69">
        <v>55835.238101000003</v>
      </c>
      <c r="AA40" s="69">
        <v>0</v>
      </c>
      <c r="AB40" s="69"/>
      <c r="AC40" s="69"/>
      <c r="AD40" s="69">
        <v>0</v>
      </c>
      <c r="AE40" s="69">
        <v>0</v>
      </c>
      <c r="AF40" s="69"/>
      <c r="AG40" s="69">
        <v>0</v>
      </c>
      <c r="AH40" s="69">
        <v>76040.847883000009</v>
      </c>
      <c r="AI40" s="69">
        <v>125.32</v>
      </c>
      <c r="AJ40" s="69">
        <v>0</v>
      </c>
      <c r="AK40" s="69">
        <v>3412.95</v>
      </c>
      <c r="AL40" s="69">
        <v>6577.3</v>
      </c>
      <c r="AM40" s="69">
        <v>1009.35</v>
      </c>
      <c r="AN40" s="69">
        <v>6736.45</v>
      </c>
      <c r="AO40" s="69">
        <v>14207.784157258693</v>
      </c>
      <c r="AP40">
        <v>3060</v>
      </c>
      <c r="AQ40" t="s">
        <v>2080</v>
      </c>
      <c r="AR40">
        <v>3060</v>
      </c>
      <c r="AS40">
        <v>0</v>
      </c>
      <c r="AT40" t="s">
        <v>958</v>
      </c>
      <c r="AU40" t="s">
        <v>959</v>
      </c>
      <c r="AV40" t="s">
        <v>939</v>
      </c>
      <c r="AW40" t="s">
        <v>948</v>
      </c>
      <c r="AX40" t="s">
        <v>958</v>
      </c>
      <c r="AY40" t="s">
        <v>959</v>
      </c>
      <c r="AZ40">
        <v>2018</v>
      </c>
    </row>
    <row r="41" spans="1:52" x14ac:dyDescent="0.25">
      <c r="A41" s="70" t="s">
        <v>56</v>
      </c>
      <c r="B41" s="69">
        <v>1466.838178</v>
      </c>
      <c r="C41" s="69">
        <v>2070</v>
      </c>
      <c r="D41" s="69"/>
      <c r="E41" s="69">
        <v>376</v>
      </c>
      <c r="F41" s="69">
        <v>13344.637500000001</v>
      </c>
      <c r="G41" s="69">
        <v>625</v>
      </c>
      <c r="H41" s="69">
        <v>270</v>
      </c>
      <c r="I41" s="69">
        <v>5686</v>
      </c>
      <c r="J41" s="69">
        <v>3619.5749999999998</v>
      </c>
      <c r="K41" s="69">
        <v>5436.6</v>
      </c>
      <c r="L41" s="69"/>
      <c r="M41" s="69">
        <v>343</v>
      </c>
      <c r="N41" s="69">
        <v>3895</v>
      </c>
      <c r="O41" s="69">
        <v>3759.5</v>
      </c>
      <c r="P41" s="69">
        <v>4333.5</v>
      </c>
      <c r="Q41" s="69">
        <v>2843.4222276488299</v>
      </c>
      <c r="R41" s="69">
        <v>0</v>
      </c>
      <c r="S41" s="69">
        <v>10625</v>
      </c>
      <c r="T41" s="69"/>
      <c r="U41" s="69"/>
      <c r="V41" s="69">
        <v>10625</v>
      </c>
      <c r="W41" s="69">
        <v>10625</v>
      </c>
      <c r="X41" s="69">
        <v>10625</v>
      </c>
      <c r="Y41" s="69">
        <v>0</v>
      </c>
      <c r="Z41" s="69">
        <v>2.966078</v>
      </c>
      <c r="AA41" s="69">
        <v>0</v>
      </c>
      <c r="AB41" s="69"/>
      <c r="AC41" s="69"/>
      <c r="AD41" s="69">
        <v>0</v>
      </c>
      <c r="AE41" s="69">
        <v>0</v>
      </c>
      <c r="AF41" s="69"/>
      <c r="AG41" s="69">
        <v>0</v>
      </c>
      <c r="AH41" s="69">
        <v>5089.3792560000002</v>
      </c>
      <c r="AI41" s="69">
        <v>18131.599999999999</v>
      </c>
      <c r="AJ41" s="69">
        <v>0</v>
      </c>
      <c r="AK41" s="69">
        <v>719</v>
      </c>
      <c r="AL41" s="69">
        <v>27864.637500000001</v>
      </c>
      <c r="AM41" s="69">
        <v>15009.5</v>
      </c>
      <c r="AN41" s="69">
        <v>15228.5</v>
      </c>
      <c r="AO41" s="69">
        <v>8529.422227648829</v>
      </c>
      <c r="AP41">
        <v>4013</v>
      </c>
      <c r="AQ41" t="s">
        <v>1701</v>
      </c>
      <c r="AR41">
        <v>4013</v>
      </c>
      <c r="AS41">
        <v>0</v>
      </c>
      <c r="AT41" t="s">
        <v>1704</v>
      </c>
      <c r="AU41" t="s">
        <v>1705</v>
      </c>
      <c r="AV41" t="s">
        <v>939</v>
      </c>
      <c r="AW41" t="s">
        <v>936</v>
      </c>
      <c r="AX41" t="s">
        <v>1704</v>
      </c>
      <c r="AY41" t="s">
        <v>1705</v>
      </c>
      <c r="AZ41">
        <v>2018</v>
      </c>
    </row>
    <row r="42" spans="1:52" x14ac:dyDescent="0.25">
      <c r="A42" s="70" t="s">
        <v>336</v>
      </c>
      <c r="B42" s="69">
        <v>1137.2685759999999</v>
      </c>
      <c r="C42" s="69">
        <v>0</v>
      </c>
      <c r="D42" s="69"/>
      <c r="E42" s="69">
        <v>270</v>
      </c>
      <c r="F42" s="69">
        <v>5709</v>
      </c>
      <c r="G42" s="69">
        <v>60</v>
      </c>
      <c r="H42" s="69">
        <v>60</v>
      </c>
      <c r="I42" s="69">
        <v>4625</v>
      </c>
      <c r="J42" s="69">
        <v>3408.09</v>
      </c>
      <c r="K42" s="69">
        <v>108.1</v>
      </c>
      <c r="L42" s="69"/>
      <c r="M42" s="69">
        <v>300.18</v>
      </c>
      <c r="N42" s="69">
        <v>1482.37</v>
      </c>
      <c r="O42" s="69">
        <v>141.1</v>
      </c>
      <c r="P42" s="69">
        <v>420.55</v>
      </c>
      <c r="Q42" s="69">
        <v>2085.4798515610405</v>
      </c>
      <c r="R42" s="69">
        <v>3300</v>
      </c>
      <c r="S42" s="69">
        <v>0</v>
      </c>
      <c r="T42" s="69"/>
      <c r="U42" s="69">
        <v>1000</v>
      </c>
      <c r="V42" s="69">
        <v>2400</v>
      </c>
      <c r="W42" s="69">
        <v>1000</v>
      </c>
      <c r="X42" s="69">
        <v>2000</v>
      </c>
      <c r="Y42" s="69">
        <v>2100</v>
      </c>
      <c r="Z42" s="69">
        <v>1.195616</v>
      </c>
      <c r="AA42" s="69">
        <v>0</v>
      </c>
      <c r="AB42" s="69"/>
      <c r="AC42" s="69"/>
      <c r="AD42" s="69">
        <v>0</v>
      </c>
      <c r="AE42" s="69">
        <v>0</v>
      </c>
      <c r="AF42" s="69"/>
      <c r="AG42" s="69">
        <v>0</v>
      </c>
      <c r="AH42" s="69">
        <v>7846.5541920000005</v>
      </c>
      <c r="AI42" s="69">
        <v>108.1</v>
      </c>
      <c r="AJ42" s="69">
        <v>0</v>
      </c>
      <c r="AK42" s="69">
        <v>1570.18</v>
      </c>
      <c r="AL42" s="69">
        <v>9591.369999999999</v>
      </c>
      <c r="AM42" s="69">
        <v>1201.0999999999999</v>
      </c>
      <c r="AN42" s="69">
        <v>2480.5500000000002</v>
      </c>
      <c r="AO42" s="69">
        <v>8810.4798515610401</v>
      </c>
      <c r="AP42">
        <v>5490</v>
      </c>
      <c r="AQ42" t="s">
        <v>1055</v>
      </c>
      <c r="AR42">
        <v>5490</v>
      </c>
      <c r="AS42">
        <v>0</v>
      </c>
      <c r="AT42" t="s">
        <v>1058</v>
      </c>
      <c r="AU42" t="s">
        <v>1059</v>
      </c>
      <c r="AV42" t="s">
        <v>939</v>
      </c>
      <c r="AW42" t="s">
        <v>936</v>
      </c>
      <c r="AX42" t="s">
        <v>1058</v>
      </c>
      <c r="AY42" t="s">
        <v>1059</v>
      </c>
      <c r="AZ42">
        <v>2018</v>
      </c>
    </row>
    <row r="43" spans="1:52" x14ac:dyDescent="0.25">
      <c r="A43" s="70" t="s">
        <v>150</v>
      </c>
      <c r="B43" s="69">
        <v>7032.6573040000003</v>
      </c>
      <c r="C43" s="69">
        <v>375</v>
      </c>
      <c r="D43" s="69"/>
      <c r="E43" s="69">
        <v>200.92</v>
      </c>
      <c r="F43" s="69">
        <v>2339.0100000000002</v>
      </c>
      <c r="G43" s="69">
        <v>4266.22</v>
      </c>
      <c r="H43" s="69">
        <v>732.52</v>
      </c>
      <c r="I43" s="69">
        <v>11720.45</v>
      </c>
      <c r="J43" s="69">
        <v>9076.93</v>
      </c>
      <c r="K43" s="69">
        <v>284.85000000000002</v>
      </c>
      <c r="L43" s="69"/>
      <c r="M43" s="69">
        <v>606.86</v>
      </c>
      <c r="N43" s="69">
        <v>918.27</v>
      </c>
      <c r="O43" s="69">
        <v>2973.4</v>
      </c>
      <c r="P43" s="69">
        <v>340.7</v>
      </c>
      <c r="Q43" s="69">
        <v>4382.5411747674916</v>
      </c>
      <c r="R43" s="69">
        <v>25000</v>
      </c>
      <c r="S43" s="69">
        <v>0</v>
      </c>
      <c r="T43" s="69"/>
      <c r="U43" s="69">
        <v>2100</v>
      </c>
      <c r="V43" s="69">
        <v>4900</v>
      </c>
      <c r="W43" s="69">
        <v>1300</v>
      </c>
      <c r="X43" s="69">
        <v>750</v>
      </c>
      <c r="Y43" s="69">
        <v>10000</v>
      </c>
      <c r="Z43" s="69">
        <v>4.1746610000000004</v>
      </c>
      <c r="AA43" s="69">
        <v>0</v>
      </c>
      <c r="AB43" s="69"/>
      <c r="AC43" s="69"/>
      <c r="AD43" s="69">
        <v>0</v>
      </c>
      <c r="AE43" s="69">
        <v>0</v>
      </c>
      <c r="AF43" s="69"/>
      <c r="AG43" s="69">
        <v>0</v>
      </c>
      <c r="AH43" s="69">
        <v>41113.761964999998</v>
      </c>
      <c r="AI43" s="69">
        <v>659.85</v>
      </c>
      <c r="AJ43" s="69">
        <v>0</v>
      </c>
      <c r="AK43" s="69">
        <v>2907.7799999999997</v>
      </c>
      <c r="AL43" s="69">
        <v>8157.2800000000007</v>
      </c>
      <c r="AM43" s="69">
        <v>8539.6200000000008</v>
      </c>
      <c r="AN43" s="69">
        <v>1823.22</v>
      </c>
      <c r="AO43" s="69">
        <v>26102.991174767492</v>
      </c>
      <c r="AP43">
        <v>2213</v>
      </c>
      <c r="AQ43" t="s">
        <v>1591</v>
      </c>
      <c r="AR43">
        <v>2213</v>
      </c>
      <c r="AS43">
        <v>0</v>
      </c>
      <c r="AT43" t="s">
        <v>1593</v>
      </c>
      <c r="AU43" t="s">
        <v>1594</v>
      </c>
      <c r="AV43" t="s">
        <v>939</v>
      </c>
      <c r="AW43" t="s">
        <v>936</v>
      </c>
      <c r="AX43" t="s">
        <v>1593</v>
      </c>
      <c r="AY43" t="s">
        <v>1594</v>
      </c>
      <c r="AZ43">
        <v>2018</v>
      </c>
    </row>
    <row r="44" spans="1:52" x14ac:dyDescent="0.25">
      <c r="A44" s="70" t="s">
        <v>152</v>
      </c>
      <c r="B44" s="69">
        <v>989.71513100000016</v>
      </c>
      <c r="C44" s="69">
        <v>105</v>
      </c>
      <c r="D44" s="69"/>
      <c r="E44" s="69">
        <v>547.77</v>
      </c>
      <c r="F44" s="69">
        <v>0</v>
      </c>
      <c r="G44" s="69">
        <v>0</v>
      </c>
      <c r="H44" s="69">
        <v>260</v>
      </c>
      <c r="I44" s="69">
        <v>2503</v>
      </c>
      <c r="J44" s="69">
        <v>4861.63</v>
      </c>
      <c r="K44" s="69">
        <v>1110.77</v>
      </c>
      <c r="L44" s="69"/>
      <c r="M44" s="69">
        <v>1011.71</v>
      </c>
      <c r="N44" s="69">
        <v>170.25</v>
      </c>
      <c r="O44" s="69">
        <v>249.19</v>
      </c>
      <c r="P44" s="69">
        <v>614.46</v>
      </c>
      <c r="Q44" s="69">
        <v>5299.0271453062387</v>
      </c>
      <c r="R44" s="69">
        <v>9000</v>
      </c>
      <c r="S44" s="69">
        <v>1700</v>
      </c>
      <c r="T44" s="69"/>
      <c r="U44" s="69">
        <v>500</v>
      </c>
      <c r="V44" s="69">
        <v>0</v>
      </c>
      <c r="W44" s="69">
        <v>0</v>
      </c>
      <c r="X44" s="69"/>
      <c r="Y44" s="69">
        <v>1000</v>
      </c>
      <c r="Z44" s="69">
        <v>1.6256699999999999</v>
      </c>
      <c r="AA44" s="69">
        <v>0</v>
      </c>
      <c r="AB44" s="69"/>
      <c r="AC44" s="69"/>
      <c r="AD44" s="69">
        <v>0</v>
      </c>
      <c r="AE44" s="69">
        <v>0</v>
      </c>
      <c r="AF44" s="69"/>
      <c r="AG44" s="69">
        <v>0</v>
      </c>
      <c r="AH44" s="69">
        <v>14852.970800999999</v>
      </c>
      <c r="AI44" s="69">
        <v>2915.77</v>
      </c>
      <c r="AJ44" s="69">
        <v>0</v>
      </c>
      <c r="AK44" s="69">
        <v>2059.48</v>
      </c>
      <c r="AL44" s="69">
        <v>170.25</v>
      </c>
      <c r="AM44" s="69">
        <v>249.19</v>
      </c>
      <c r="AN44" s="69">
        <v>874.46</v>
      </c>
      <c r="AO44" s="69">
        <v>8802.0271453062378</v>
      </c>
      <c r="AP44">
        <v>7727</v>
      </c>
      <c r="AQ44" t="s">
        <v>1223</v>
      </c>
      <c r="AR44">
        <v>7727</v>
      </c>
      <c r="AS44">
        <v>0</v>
      </c>
      <c r="AT44" t="s">
        <v>1227</v>
      </c>
      <c r="AU44" t="s">
        <v>1228</v>
      </c>
      <c r="AV44" t="s">
        <v>939</v>
      </c>
      <c r="AW44" t="s">
        <v>936</v>
      </c>
      <c r="AX44" t="s">
        <v>1227</v>
      </c>
      <c r="AY44" t="s">
        <v>1228</v>
      </c>
      <c r="AZ44">
        <v>2018</v>
      </c>
    </row>
    <row r="45" spans="1:52" x14ac:dyDescent="0.25">
      <c r="A45" s="70" t="s">
        <v>234</v>
      </c>
      <c r="B45" s="69">
        <v>5506.9842920000001</v>
      </c>
      <c r="C45" s="69">
        <v>1067.2</v>
      </c>
      <c r="D45" s="69"/>
      <c r="E45" s="69">
        <v>461</v>
      </c>
      <c r="F45" s="69">
        <v>1435.45</v>
      </c>
      <c r="G45" s="69">
        <v>4741.8999999999996</v>
      </c>
      <c r="H45" s="69">
        <v>1161.58</v>
      </c>
      <c r="I45" s="69">
        <v>14462</v>
      </c>
      <c r="J45" s="69">
        <v>8069.9924999999994</v>
      </c>
      <c r="K45" s="69">
        <v>91.35</v>
      </c>
      <c r="L45" s="69"/>
      <c r="M45" s="69">
        <v>331.63</v>
      </c>
      <c r="N45" s="69">
        <v>45</v>
      </c>
      <c r="O45" s="69">
        <v>68.400000000000006</v>
      </c>
      <c r="P45" s="69">
        <v>83.15</v>
      </c>
      <c r="Q45" s="69">
        <v>4659.4359385181315</v>
      </c>
      <c r="R45" s="69">
        <v>22575.39</v>
      </c>
      <c r="S45" s="69">
        <v>3150.24</v>
      </c>
      <c r="T45" s="69"/>
      <c r="U45" s="69">
        <v>1541.05</v>
      </c>
      <c r="V45" s="69">
        <v>10000</v>
      </c>
      <c r="W45" s="69">
        <v>3535</v>
      </c>
      <c r="X45" s="69">
        <v>4522.21</v>
      </c>
      <c r="Y45" s="69">
        <v>25449.31</v>
      </c>
      <c r="Z45" s="69">
        <v>8.3909230000000008</v>
      </c>
      <c r="AA45" s="69">
        <v>0</v>
      </c>
      <c r="AB45" s="69"/>
      <c r="AC45" s="69"/>
      <c r="AD45" s="69">
        <v>0</v>
      </c>
      <c r="AE45" s="69">
        <v>0</v>
      </c>
      <c r="AF45" s="69"/>
      <c r="AG45" s="69">
        <v>0</v>
      </c>
      <c r="AH45" s="69">
        <v>36160.757715</v>
      </c>
      <c r="AI45" s="69">
        <v>4308.79</v>
      </c>
      <c r="AJ45" s="69">
        <v>0</v>
      </c>
      <c r="AK45" s="69">
        <v>2333.6799999999998</v>
      </c>
      <c r="AL45" s="69">
        <v>11480.45</v>
      </c>
      <c r="AM45" s="69">
        <v>8345.2999999999993</v>
      </c>
      <c r="AN45" s="69">
        <v>5766.9400000000005</v>
      </c>
      <c r="AO45" s="69">
        <v>44570.745938518128</v>
      </c>
      <c r="AP45">
        <v>3009</v>
      </c>
      <c r="AQ45" t="s">
        <v>1229</v>
      </c>
      <c r="AR45">
        <v>3009</v>
      </c>
      <c r="AS45">
        <v>0</v>
      </c>
      <c r="AT45" t="s">
        <v>1232</v>
      </c>
      <c r="AU45" t="s">
        <v>1233</v>
      </c>
      <c r="AV45" t="s">
        <v>939</v>
      </c>
      <c r="AW45" t="s">
        <v>948</v>
      </c>
      <c r="AX45" t="s">
        <v>1232</v>
      </c>
      <c r="AY45" t="s">
        <v>1233</v>
      </c>
      <c r="AZ45">
        <v>2018</v>
      </c>
    </row>
    <row r="46" spans="1:52" x14ac:dyDescent="0.25">
      <c r="A46" s="70" t="s">
        <v>154</v>
      </c>
      <c r="B46" s="69">
        <v>3141.9333970000002</v>
      </c>
      <c r="C46" s="69">
        <v>290</v>
      </c>
      <c r="D46" s="69"/>
      <c r="E46" s="69">
        <v>375</v>
      </c>
      <c r="F46" s="69">
        <v>25627.65</v>
      </c>
      <c r="G46" s="69">
        <v>1165</v>
      </c>
      <c r="H46" s="69">
        <v>1385</v>
      </c>
      <c r="I46" s="69">
        <v>8477</v>
      </c>
      <c r="J46" s="69">
        <v>5849.9974999999995</v>
      </c>
      <c r="K46" s="69">
        <v>1817.56</v>
      </c>
      <c r="L46" s="69"/>
      <c r="M46" s="69">
        <v>200.11</v>
      </c>
      <c r="N46" s="69">
        <v>5305.7300000000005</v>
      </c>
      <c r="O46" s="69">
        <v>371.75</v>
      </c>
      <c r="P46" s="69">
        <v>55.75</v>
      </c>
      <c r="Q46" s="69">
        <v>2329.7120389718734</v>
      </c>
      <c r="R46" s="69">
        <v>11820</v>
      </c>
      <c r="S46" s="69">
        <v>5470</v>
      </c>
      <c r="T46" s="69"/>
      <c r="U46" s="69"/>
      <c r="V46" s="69">
        <v>15920</v>
      </c>
      <c r="W46" s="69">
        <v>0</v>
      </c>
      <c r="X46" s="69"/>
      <c r="Y46" s="69">
        <v>1670</v>
      </c>
      <c r="Z46" s="69">
        <v>87612.634246999995</v>
      </c>
      <c r="AA46" s="69">
        <v>0</v>
      </c>
      <c r="AB46" s="69"/>
      <c r="AC46" s="69"/>
      <c r="AD46" s="69">
        <v>0</v>
      </c>
      <c r="AE46" s="69">
        <v>0</v>
      </c>
      <c r="AF46" s="69"/>
      <c r="AG46" s="69">
        <v>0</v>
      </c>
      <c r="AH46" s="69">
        <v>108424.56514399999</v>
      </c>
      <c r="AI46" s="69">
        <v>7577.5599999999995</v>
      </c>
      <c r="AJ46" s="69">
        <v>0</v>
      </c>
      <c r="AK46" s="69">
        <v>575.11</v>
      </c>
      <c r="AL46" s="69">
        <v>46853.380000000005</v>
      </c>
      <c r="AM46" s="69">
        <v>1536.75</v>
      </c>
      <c r="AN46" s="69">
        <v>1440.75</v>
      </c>
      <c r="AO46" s="69">
        <v>12476.712038971873</v>
      </c>
      <c r="AP46">
        <v>15531</v>
      </c>
      <c r="AQ46" t="s">
        <v>1387</v>
      </c>
      <c r="AR46">
        <v>15531</v>
      </c>
      <c r="AS46">
        <v>0</v>
      </c>
      <c r="AT46" t="s">
        <v>1392</v>
      </c>
      <c r="AU46" t="s">
        <v>1393</v>
      </c>
      <c r="AV46" t="s">
        <v>939</v>
      </c>
      <c r="AW46" t="s">
        <v>948</v>
      </c>
      <c r="AX46" t="s">
        <v>1392</v>
      </c>
      <c r="AY46" t="s">
        <v>1393</v>
      </c>
      <c r="AZ46">
        <v>2018</v>
      </c>
    </row>
    <row r="47" spans="1:52" x14ac:dyDescent="0.25">
      <c r="A47" s="70" t="s">
        <v>280</v>
      </c>
      <c r="B47" s="69">
        <v>9687.8580199999997</v>
      </c>
      <c r="C47" s="69">
        <v>3890</v>
      </c>
      <c r="D47" s="69"/>
      <c r="E47" s="69">
        <v>2825</v>
      </c>
      <c r="F47" s="69">
        <v>24598.472000000002</v>
      </c>
      <c r="G47" s="69">
        <v>9600</v>
      </c>
      <c r="H47" s="69">
        <v>8226.5400000000009</v>
      </c>
      <c r="I47" s="69">
        <v>20086.560000000001</v>
      </c>
      <c r="J47" s="69">
        <v>13791.730000000001</v>
      </c>
      <c r="K47" s="69">
        <v>3117.23</v>
      </c>
      <c r="L47" s="69"/>
      <c r="M47" s="69">
        <v>4852.3900000000003</v>
      </c>
      <c r="N47" s="69">
        <v>12922.310000000001</v>
      </c>
      <c r="O47" s="69">
        <v>9210.76</v>
      </c>
      <c r="P47" s="69">
        <v>3612.13</v>
      </c>
      <c r="Q47" s="69">
        <v>13771.7615742095</v>
      </c>
      <c r="R47" s="69">
        <v>19037</v>
      </c>
      <c r="S47" s="69">
        <v>4569</v>
      </c>
      <c r="T47" s="69"/>
      <c r="U47" s="69">
        <v>4569</v>
      </c>
      <c r="V47" s="69">
        <v>25129</v>
      </c>
      <c r="W47" s="69">
        <v>12184</v>
      </c>
      <c r="X47" s="69">
        <v>10661</v>
      </c>
      <c r="Y47" s="69">
        <v>4007</v>
      </c>
      <c r="Z47" s="69">
        <v>7.6037509999999999</v>
      </c>
      <c r="AA47" s="69">
        <v>0</v>
      </c>
      <c r="AB47" s="69"/>
      <c r="AC47" s="69"/>
      <c r="AD47" s="69">
        <v>0</v>
      </c>
      <c r="AE47" s="69">
        <v>0</v>
      </c>
      <c r="AF47" s="69"/>
      <c r="AG47" s="69">
        <v>0</v>
      </c>
      <c r="AH47" s="69">
        <v>42524.191771000005</v>
      </c>
      <c r="AI47" s="69">
        <v>11576.23</v>
      </c>
      <c r="AJ47" s="69">
        <v>0</v>
      </c>
      <c r="AK47" s="69">
        <v>12246.39</v>
      </c>
      <c r="AL47" s="69">
        <v>62649.782000000007</v>
      </c>
      <c r="AM47" s="69">
        <v>30994.760000000002</v>
      </c>
      <c r="AN47" s="69">
        <v>22499.670000000002</v>
      </c>
      <c r="AO47" s="69">
        <v>37865.321574209505</v>
      </c>
      <c r="AP47">
        <v>6264</v>
      </c>
      <c r="AQ47" t="s">
        <v>1234</v>
      </c>
      <c r="AR47">
        <v>6264</v>
      </c>
      <c r="AS47">
        <v>0</v>
      </c>
      <c r="AT47" t="s">
        <v>1237</v>
      </c>
      <c r="AU47" t="s">
        <v>1238</v>
      </c>
      <c r="AV47" t="s">
        <v>939</v>
      </c>
      <c r="AW47" t="s">
        <v>936</v>
      </c>
      <c r="AX47" t="s">
        <v>1237</v>
      </c>
      <c r="AY47" t="s">
        <v>1238</v>
      </c>
      <c r="AZ47">
        <v>2018</v>
      </c>
    </row>
    <row r="48" spans="1:52" x14ac:dyDescent="0.25">
      <c r="A48" s="70" t="s">
        <v>398</v>
      </c>
      <c r="B48" s="69">
        <v>643.03641399999992</v>
      </c>
      <c r="C48" s="69">
        <v>125</v>
      </c>
      <c r="D48" s="69"/>
      <c r="E48" s="69">
        <v>50</v>
      </c>
      <c r="F48" s="69">
        <v>1050</v>
      </c>
      <c r="G48" s="69">
        <v>20</v>
      </c>
      <c r="H48" s="69">
        <v>1542</v>
      </c>
      <c r="I48" s="69">
        <v>3103</v>
      </c>
      <c r="J48" s="69">
        <v>1254.5825</v>
      </c>
      <c r="K48" s="69">
        <v>222.1</v>
      </c>
      <c r="L48" s="69"/>
      <c r="M48" s="69">
        <v>66.209999999999994</v>
      </c>
      <c r="N48" s="69">
        <v>414.57</v>
      </c>
      <c r="O48" s="69">
        <v>295.25</v>
      </c>
      <c r="P48" s="69">
        <v>136.55000000000001</v>
      </c>
      <c r="Q48" s="69">
        <v>912.65977050431798</v>
      </c>
      <c r="R48" s="69">
        <v>5107.8</v>
      </c>
      <c r="S48" s="69">
        <v>0</v>
      </c>
      <c r="T48" s="69"/>
      <c r="U48" s="69"/>
      <c r="V48" s="69">
        <v>0</v>
      </c>
      <c r="W48" s="69">
        <v>0</v>
      </c>
      <c r="X48" s="69"/>
      <c r="Y48" s="69">
        <v>1000</v>
      </c>
      <c r="Z48" s="69">
        <v>1.4592670000000001</v>
      </c>
      <c r="AA48" s="69">
        <v>0</v>
      </c>
      <c r="AB48" s="69"/>
      <c r="AC48" s="69"/>
      <c r="AD48" s="69">
        <v>0</v>
      </c>
      <c r="AE48" s="69">
        <v>0</v>
      </c>
      <c r="AF48" s="69"/>
      <c r="AG48" s="69">
        <v>0</v>
      </c>
      <c r="AH48" s="69">
        <v>7006.878181</v>
      </c>
      <c r="AI48" s="69">
        <v>347.1</v>
      </c>
      <c r="AJ48" s="69">
        <v>0</v>
      </c>
      <c r="AK48" s="69">
        <v>116.21</v>
      </c>
      <c r="AL48" s="69">
        <v>1464.57</v>
      </c>
      <c r="AM48" s="69">
        <v>315.25</v>
      </c>
      <c r="AN48" s="69">
        <v>1678.55</v>
      </c>
      <c r="AO48" s="69">
        <v>5015.6597705043177</v>
      </c>
      <c r="AP48">
        <v>14074</v>
      </c>
      <c r="AQ48" t="s">
        <v>1479</v>
      </c>
      <c r="AR48">
        <v>14074</v>
      </c>
      <c r="AS48">
        <v>0</v>
      </c>
      <c r="AT48" t="s">
        <v>1484</v>
      </c>
      <c r="AU48" t="s">
        <v>1485</v>
      </c>
      <c r="AV48" t="s">
        <v>939</v>
      </c>
      <c r="AW48" t="s">
        <v>936</v>
      </c>
      <c r="AX48" t="s">
        <v>1484</v>
      </c>
      <c r="AY48" t="s">
        <v>1485</v>
      </c>
      <c r="AZ48">
        <v>2018</v>
      </c>
    </row>
    <row r="49" spans="1:52" x14ac:dyDescent="0.25">
      <c r="A49" s="70" t="s">
        <v>744</v>
      </c>
      <c r="B49" s="69">
        <v>7792.4848730000003</v>
      </c>
      <c r="C49" s="69">
        <v>1935</v>
      </c>
      <c r="D49" s="69"/>
      <c r="E49" s="69">
        <v>1997</v>
      </c>
      <c r="F49" s="69">
        <v>13297</v>
      </c>
      <c r="G49" s="69">
        <v>4980</v>
      </c>
      <c r="H49" s="69">
        <v>8189</v>
      </c>
      <c r="I49" s="69">
        <v>31385.21</v>
      </c>
      <c r="J49" s="69">
        <v>4917.76</v>
      </c>
      <c r="K49" s="69">
        <v>132.43</v>
      </c>
      <c r="L49" s="69"/>
      <c r="M49" s="69">
        <v>4417.95</v>
      </c>
      <c r="N49" s="69">
        <v>552.04999999999995</v>
      </c>
      <c r="O49" s="69">
        <v>586.96</v>
      </c>
      <c r="P49" s="69">
        <v>313.95</v>
      </c>
      <c r="Q49" s="69">
        <v>5886.9386778366452</v>
      </c>
      <c r="R49" s="69">
        <v>97408.08</v>
      </c>
      <c r="S49" s="69">
        <v>0</v>
      </c>
      <c r="T49" s="69"/>
      <c r="U49" s="69">
        <v>9385.84</v>
      </c>
      <c r="V49" s="69">
        <v>0</v>
      </c>
      <c r="W49" s="69">
        <v>1000</v>
      </c>
      <c r="X49" s="69">
        <v>1000</v>
      </c>
      <c r="Y49" s="69">
        <v>41794.44</v>
      </c>
      <c r="Z49" s="69">
        <v>9.8993559999999992</v>
      </c>
      <c r="AA49" s="69">
        <v>0</v>
      </c>
      <c r="AB49" s="69"/>
      <c r="AC49" s="69"/>
      <c r="AD49" s="69">
        <v>0</v>
      </c>
      <c r="AE49" s="69">
        <v>0</v>
      </c>
      <c r="AF49" s="69"/>
      <c r="AG49" s="69">
        <v>0</v>
      </c>
      <c r="AH49" s="69">
        <v>110128.224229</v>
      </c>
      <c r="AI49" s="69">
        <v>2067.4299999999998</v>
      </c>
      <c r="AJ49" s="69">
        <v>0</v>
      </c>
      <c r="AK49" s="69">
        <v>15800.79</v>
      </c>
      <c r="AL49" s="69">
        <v>13849.05</v>
      </c>
      <c r="AM49" s="69">
        <v>6566.96</v>
      </c>
      <c r="AN49" s="69">
        <v>9502.9500000000007</v>
      </c>
      <c r="AO49" s="69">
        <v>79066.58867783664</v>
      </c>
      <c r="AP49">
        <v>2701</v>
      </c>
      <c r="AQ49" t="s">
        <v>1706</v>
      </c>
      <c r="AR49">
        <v>2701</v>
      </c>
      <c r="AS49">
        <v>0</v>
      </c>
      <c r="AT49" t="s">
        <v>1708</v>
      </c>
      <c r="AU49" t="s">
        <v>1709</v>
      </c>
      <c r="AV49" t="s">
        <v>939</v>
      </c>
      <c r="AW49" t="s">
        <v>936</v>
      </c>
      <c r="AX49" t="s">
        <v>1708</v>
      </c>
      <c r="AY49" t="s">
        <v>1709</v>
      </c>
      <c r="AZ49">
        <v>2018</v>
      </c>
    </row>
    <row r="50" spans="1:52" x14ac:dyDescent="0.25">
      <c r="A50" s="70" t="s">
        <v>762</v>
      </c>
      <c r="B50" s="69"/>
      <c r="C50" s="69">
        <v>0</v>
      </c>
      <c r="D50" s="69"/>
      <c r="E50" s="69"/>
      <c r="F50" s="69">
        <v>1490</v>
      </c>
      <c r="G50" s="69">
        <v>0</v>
      </c>
      <c r="H50" s="69"/>
      <c r="I50" s="69">
        <v>0</v>
      </c>
      <c r="J50" s="69"/>
      <c r="K50" s="69">
        <v>0</v>
      </c>
      <c r="L50" s="69"/>
      <c r="M50" s="69"/>
      <c r="N50" s="69">
        <v>0</v>
      </c>
      <c r="O50" s="69">
        <v>0</v>
      </c>
      <c r="P50" s="69"/>
      <c r="Q50" s="69">
        <v>0</v>
      </c>
      <c r="R50" s="69"/>
      <c r="S50" s="69">
        <v>0</v>
      </c>
      <c r="T50" s="69"/>
      <c r="U50" s="69"/>
      <c r="V50" s="69">
        <v>0</v>
      </c>
      <c r="W50" s="69">
        <v>0</v>
      </c>
      <c r="X50" s="69"/>
      <c r="Y50" s="69">
        <v>0</v>
      </c>
      <c r="Z50" s="69"/>
      <c r="AA50" s="69">
        <v>0</v>
      </c>
      <c r="AB50" s="69"/>
      <c r="AC50" s="69"/>
      <c r="AD50" s="69">
        <v>0</v>
      </c>
      <c r="AE50" s="69">
        <v>0</v>
      </c>
      <c r="AF50" s="69"/>
      <c r="AG50" s="69">
        <v>0</v>
      </c>
      <c r="AH50" s="69">
        <v>0</v>
      </c>
      <c r="AI50" s="69">
        <v>0</v>
      </c>
      <c r="AJ50" s="69">
        <v>0</v>
      </c>
      <c r="AK50" s="69">
        <v>0</v>
      </c>
      <c r="AL50" s="69">
        <v>1490</v>
      </c>
      <c r="AM50" s="69">
        <v>0</v>
      </c>
      <c r="AN50" s="69">
        <v>0</v>
      </c>
      <c r="AO50" s="69">
        <v>0</v>
      </c>
      <c r="AP50">
        <v>18323</v>
      </c>
      <c r="AQ50" t="s">
        <v>2246</v>
      </c>
      <c r="AR50">
        <v>18323</v>
      </c>
      <c r="AS50">
        <v>0</v>
      </c>
      <c r="AT50" t="s">
        <v>2179</v>
      </c>
      <c r="AU50" t="s">
        <v>2180</v>
      </c>
      <c r="AV50" t="s">
        <v>939</v>
      </c>
      <c r="AW50" t="s">
        <v>948</v>
      </c>
      <c r="AX50" t="s">
        <v>2179</v>
      </c>
      <c r="AY50" t="s">
        <v>2180</v>
      </c>
      <c r="AZ50">
        <v>2018</v>
      </c>
    </row>
    <row r="51" spans="1:52" x14ac:dyDescent="0.25">
      <c r="A51" s="70" t="s">
        <v>736</v>
      </c>
      <c r="B51" s="69">
        <v>46347.202936999995</v>
      </c>
      <c r="C51" s="69">
        <v>40862.82</v>
      </c>
      <c r="D51" s="69"/>
      <c r="E51" s="69">
        <v>2948.92</v>
      </c>
      <c r="F51" s="69">
        <v>6353.25</v>
      </c>
      <c r="G51" s="69">
        <v>9972.4</v>
      </c>
      <c r="H51" s="69">
        <v>5611.67</v>
      </c>
      <c r="I51" s="69">
        <v>160064.97</v>
      </c>
      <c r="J51" s="69">
        <v>29601.272499999999</v>
      </c>
      <c r="K51" s="69">
        <v>583.07000000000005</v>
      </c>
      <c r="L51" s="69"/>
      <c r="M51" s="69">
        <v>12999.3</v>
      </c>
      <c r="N51" s="69">
        <v>120.25</v>
      </c>
      <c r="O51" s="69">
        <v>2342.6</v>
      </c>
      <c r="P51" s="69">
        <v>2785.18</v>
      </c>
      <c r="Q51" s="69">
        <v>20893.067048234378</v>
      </c>
      <c r="R51" s="69">
        <v>168221.41</v>
      </c>
      <c r="S51" s="69">
        <v>0</v>
      </c>
      <c r="T51" s="69"/>
      <c r="U51" s="69">
        <v>15853.04</v>
      </c>
      <c r="V51" s="69">
        <v>0</v>
      </c>
      <c r="W51" s="69">
        <v>0</v>
      </c>
      <c r="X51" s="69">
        <v>8704.4599999999991</v>
      </c>
      <c r="Y51" s="69">
        <v>55820.87</v>
      </c>
      <c r="Z51" s="69">
        <v>16.218886999999999</v>
      </c>
      <c r="AA51" s="69">
        <v>0</v>
      </c>
      <c r="AB51" s="69"/>
      <c r="AC51" s="69"/>
      <c r="AD51" s="69">
        <v>0</v>
      </c>
      <c r="AE51" s="69">
        <v>0</v>
      </c>
      <c r="AF51" s="69"/>
      <c r="AG51" s="69">
        <v>0</v>
      </c>
      <c r="AH51" s="69">
        <v>244186.10432399999</v>
      </c>
      <c r="AI51" s="69">
        <v>41445.89</v>
      </c>
      <c r="AJ51" s="69">
        <v>0</v>
      </c>
      <c r="AK51" s="69">
        <v>31801.260000000002</v>
      </c>
      <c r="AL51" s="69">
        <v>6473.5</v>
      </c>
      <c r="AM51" s="69">
        <v>12315</v>
      </c>
      <c r="AN51" s="69">
        <v>17101.309999999998</v>
      </c>
      <c r="AO51" s="69">
        <v>236778.90704823437</v>
      </c>
      <c r="AQ51" t="s">
        <v>2206</v>
      </c>
      <c r="AR51">
        <v>0</v>
      </c>
      <c r="AS51">
        <v>342214</v>
      </c>
      <c r="AT51" t="s">
        <v>2179</v>
      </c>
      <c r="AU51" t="s">
        <v>2180</v>
      </c>
      <c r="AV51" t="s">
        <v>939</v>
      </c>
      <c r="AW51" t="s">
        <v>948</v>
      </c>
      <c r="AX51" t="s">
        <v>2179</v>
      </c>
      <c r="AY51" t="s">
        <v>2180</v>
      </c>
      <c r="AZ51">
        <v>2018</v>
      </c>
    </row>
    <row r="52" spans="1:52" x14ac:dyDescent="0.25">
      <c r="A52" s="70" t="s">
        <v>712</v>
      </c>
      <c r="B52" s="69">
        <v>16099.577118999998</v>
      </c>
      <c r="C52" s="69">
        <v>3262.78</v>
      </c>
      <c r="D52" s="69"/>
      <c r="E52" s="69">
        <v>2448.5</v>
      </c>
      <c r="F52" s="69">
        <v>5912</v>
      </c>
      <c r="G52" s="69">
        <v>4212</v>
      </c>
      <c r="H52" s="69">
        <v>5118.5</v>
      </c>
      <c r="I52" s="69">
        <v>75291.86</v>
      </c>
      <c r="J52" s="69">
        <v>10945.77</v>
      </c>
      <c r="K52" s="69">
        <v>201.35</v>
      </c>
      <c r="L52" s="69"/>
      <c r="M52" s="69">
        <v>4907.54</v>
      </c>
      <c r="N52" s="69">
        <v>143.35</v>
      </c>
      <c r="O52" s="69">
        <v>1033.81</v>
      </c>
      <c r="P52" s="69"/>
      <c r="Q52" s="69">
        <v>7072.7611936346457</v>
      </c>
      <c r="R52" s="69">
        <v>87826.41</v>
      </c>
      <c r="S52" s="69">
        <v>0</v>
      </c>
      <c r="T52" s="69"/>
      <c r="U52" s="69">
        <v>8860.16</v>
      </c>
      <c r="V52" s="69">
        <v>0</v>
      </c>
      <c r="W52" s="69">
        <v>0</v>
      </c>
      <c r="X52" s="69"/>
      <c r="Y52" s="69">
        <v>33820.04</v>
      </c>
      <c r="Z52" s="69">
        <v>9.0181760000000004</v>
      </c>
      <c r="AA52" s="69">
        <v>0</v>
      </c>
      <c r="AB52" s="69"/>
      <c r="AC52" s="69"/>
      <c r="AD52" s="69">
        <v>0</v>
      </c>
      <c r="AE52" s="69">
        <v>0</v>
      </c>
      <c r="AF52" s="69"/>
      <c r="AG52" s="69">
        <v>20000</v>
      </c>
      <c r="AH52" s="69">
        <v>114880.775295</v>
      </c>
      <c r="AI52" s="69">
        <v>3464.13</v>
      </c>
      <c r="AJ52" s="69">
        <v>0</v>
      </c>
      <c r="AK52" s="69">
        <v>16216.2</v>
      </c>
      <c r="AL52" s="69">
        <v>6055.35</v>
      </c>
      <c r="AM52" s="69">
        <v>5245.8099999999995</v>
      </c>
      <c r="AN52" s="69">
        <v>5118.5</v>
      </c>
      <c r="AO52" s="69">
        <v>136184.66119363465</v>
      </c>
      <c r="AP52">
        <v>30020</v>
      </c>
      <c r="AQ52" t="s">
        <v>2242</v>
      </c>
      <c r="AR52">
        <v>30020</v>
      </c>
      <c r="AS52">
        <v>0</v>
      </c>
      <c r="AT52" t="s">
        <v>2179</v>
      </c>
      <c r="AU52" t="s">
        <v>2180</v>
      </c>
      <c r="AV52" t="s">
        <v>939</v>
      </c>
      <c r="AW52" t="s">
        <v>948</v>
      </c>
      <c r="AX52" t="s">
        <v>2179</v>
      </c>
      <c r="AY52" t="s">
        <v>2180</v>
      </c>
      <c r="AZ52">
        <v>2018</v>
      </c>
    </row>
    <row r="53" spans="1:52" x14ac:dyDescent="0.25">
      <c r="A53" s="70" t="s">
        <v>338</v>
      </c>
      <c r="B53" s="69">
        <v>1205.458916</v>
      </c>
      <c r="C53" s="69">
        <v>120</v>
      </c>
      <c r="D53" s="69"/>
      <c r="E53" s="69">
        <v>830</v>
      </c>
      <c r="F53" s="69">
        <v>90</v>
      </c>
      <c r="G53" s="69">
        <v>700</v>
      </c>
      <c r="H53" s="69">
        <v>80</v>
      </c>
      <c r="I53" s="69">
        <v>2614</v>
      </c>
      <c r="J53" s="69">
        <v>2873.3150000000001</v>
      </c>
      <c r="K53" s="69">
        <v>176.55</v>
      </c>
      <c r="L53" s="69"/>
      <c r="M53" s="69">
        <v>126.99</v>
      </c>
      <c r="N53" s="69">
        <v>0</v>
      </c>
      <c r="O53" s="69">
        <v>66.5</v>
      </c>
      <c r="P53" s="69">
        <v>52.6</v>
      </c>
      <c r="Q53" s="69">
        <v>2607.4560536363797</v>
      </c>
      <c r="R53" s="69">
        <v>2200</v>
      </c>
      <c r="S53" s="69">
        <v>0</v>
      </c>
      <c r="T53" s="69"/>
      <c r="U53" s="69"/>
      <c r="V53" s="69">
        <v>1700</v>
      </c>
      <c r="W53" s="69">
        <v>0</v>
      </c>
      <c r="X53" s="69"/>
      <c r="Y53" s="69">
        <v>500</v>
      </c>
      <c r="Z53" s="69">
        <v>1.016786</v>
      </c>
      <c r="AA53" s="69">
        <v>0</v>
      </c>
      <c r="AB53" s="69"/>
      <c r="AC53" s="69"/>
      <c r="AD53" s="69">
        <v>0</v>
      </c>
      <c r="AE53" s="69">
        <v>0</v>
      </c>
      <c r="AF53" s="69"/>
      <c r="AG53" s="69">
        <v>0</v>
      </c>
      <c r="AH53" s="69">
        <v>6279.7907020000002</v>
      </c>
      <c r="AI53" s="69">
        <v>296.55</v>
      </c>
      <c r="AJ53" s="69">
        <v>0</v>
      </c>
      <c r="AK53" s="69">
        <v>956.99</v>
      </c>
      <c r="AL53" s="69">
        <v>1790</v>
      </c>
      <c r="AM53" s="69">
        <v>766.5</v>
      </c>
      <c r="AN53" s="69">
        <v>132.6</v>
      </c>
      <c r="AO53" s="69">
        <v>5721.4560536363797</v>
      </c>
      <c r="AP53">
        <v>16692</v>
      </c>
      <c r="AQ53" t="s">
        <v>2224</v>
      </c>
      <c r="AR53">
        <v>16692</v>
      </c>
      <c r="AS53">
        <v>0</v>
      </c>
      <c r="AT53" t="s">
        <v>2179</v>
      </c>
      <c r="AU53" t="s">
        <v>2180</v>
      </c>
      <c r="AV53" t="s">
        <v>939</v>
      </c>
      <c r="AW53" t="s">
        <v>948</v>
      </c>
      <c r="AX53" t="s">
        <v>2179</v>
      </c>
      <c r="AY53" t="s">
        <v>2180</v>
      </c>
      <c r="AZ53">
        <v>2018</v>
      </c>
    </row>
    <row r="54" spans="1:52" x14ac:dyDescent="0.25">
      <c r="A54" s="70" t="s">
        <v>156</v>
      </c>
      <c r="B54" s="69">
        <v>19841.284195</v>
      </c>
      <c r="C54" s="69">
        <v>24913.98</v>
      </c>
      <c r="D54" s="69"/>
      <c r="E54" s="69">
        <v>4912.84</v>
      </c>
      <c r="F54" s="69">
        <v>19464.599999999999</v>
      </c>
      <c r="G54" s="69">
        <v>7031</v>
      </c>
      <c r="H54" s="69">
        <v>5260</v>
      </c>
      <c r="I54" s="69">
        <v>35088.15</v>
      </c>
      <c r="J54" s="69">
        <v>21406.85</v>
      </c>
      <c r="K54" s="69">
        <v>1271.44</v>
      </c>
      <c r="L54" s="69"/>
      <c r="M54" s="69">
        <v>2523.2800000000002</v>
      </c>
      <c r="N54" s="69">
        <v>2285.15</v>
      </c>
      <c r="O54" s="69">
        <v>2898.46</v>
      </c>
      <c r="P54" s="69">
        <v>3657.57</v>
      </c>
      <c r="Q54" s="69">
        <v>22621.236470166034</v>
      </c>
      <c r="R54" s="69">
        <v>35123.58</v>
      </c>
      <c r="S54" s="69">
        <v>12773.54</v>
      </c>
      <c r="T54" s="69"/>
      <c r="U54" s="69">
        <v>2307.69</v>
      </c>
      <c r="V54" s="69">
        <v>5825</v>
      </c>
      <c r="W54" s="69">
        <v>8561.77</v>
      </c>
      <c r="X54" s="69">
        <v>18355.3</v>
      </c>
      <c r="Y54" s="69">
        <v>23000</v>
      </c>
      <c r="Z54" s="69">
        <v>13.728244999999999</v>
      </c>
      <c r="AA54" s="69">
        <v>0</v>
      </c>
      <c r="AB54" s="69"/>
      <c r="AC54" s="69"/>
      <c r="AD54" s="69">
        <v>0</v>
      </c>
      <c r="AE54" s="69">
        <v>0</v>
      </c>
      <c r="AF54" s="69">
        <v>84.09</v>
      </c>
      <c r="AG54" s="69">
        <v>0</v>
      </c>
      <c r="AH54" s="69">
        <v>76385.442440000013</v>
      </c>
      <c r="AI54" s="69">
        <v>38958.959999999999</v>
      </c>
      <c r="AJ54" s="69">
        <v>0</v>
      </c>
      <c r="AK54" s="69">
        <v>9743.8100000000013</v>
      </c>
      <c r="AL54" s="69">
        <v>27574.75</v>
      </c>
      <c r="AM54" s="69">
        <v>18491.23</v>
      </c>
      <c r="AN54" s="69">
        <v>27356.959999999999</v>
      </c>
      <c r="AO54" s="69">
        <v>80709.386470166035</v>
      </c>
      <c r="AP54">
        <v>1882</v>
      </c>
      <c r="AQ54" t="s">
        <v>1595</v>
      </c>
      <c r="AR54">
        <v>1882</v>
      </c>
      <c r="AS54">
        <v>0</v>
      </c>
      <c r="AT54" t="s">
        <v>1599</v>
      </c>
      <c r="AU54" t="s">
        <v>1600</v>
      </c>
      <c r="AV54" t="s">
        <v>939</v>
      </c>
      <c r="AW54" t="s">
        <v>936</v>
      </c>
      <c r="AX54" t="s">
        <v>1599</v>
      </c>
      <c r="AY54" t="s">
        <v>1600</v>
      </c>
      <c r="AZ54">
        <v>2018</v>
      </c>
    </row>
    <row r="55" spans="1:52" x14ac:dyDescent="0.25">
      <c r="A55" s="70" t="s">
        <v>492</v>
      </c>
      <c r="B55" s="69">
        <v>596.65974000000006</v>
      </c>
      <c r="C55" s="69">
        <v>196.3</v>
      </c>
      <c r="D55" s="69"/>
      <c r="E55" s="69">
        <v>5</v>
      </c>
      <c r="F55" s="69">
        <v>60</v>
      </c>
      <c r="G55" s="69">
        <v>10</v>
      </c>
      <c r="H55" s="69">
        <v>400</v>
      </c>
      <c r="I55" s="69">
        <v>569</v>
      </c>
      <c r="J55" s="69">
        <v>2939.7300000000005</v>
      </c>
      <c r="K55" s="69">
        <v>1871.84</v>
      </c>
      <c r="L55" s="69"/>
      <c r="M55" s="69">
        <v>61.45</v>
      </c>
      <c r="N55" s="69">
        <v>0</v>
      </c>
      <c r="O55" s="69">
        <v>26.85</v>
      </c>
      <c r="P55" s="69">
        <v>17.07</v>
      </c>
      <c r="Q55" s="69">
        <v>2364.3678751758207</v>
      </c>
      <c r="R55" s="69">
        <v>4000</v>
      </c>
      <c r="S55" s="69">
        <v>0</v>
      </c>
      <c r="T55" s="69"/>
      <c r="U55" s="69"/>
      <c r="V55" s="69">
        <v>0</v>
      </c>
      <c r="W55" s="69">
        <v>2500</v>
      </c>
      <c r="X55" s="69"/>
      <c r="Y55" s="69">
        <v>0</v>
      </c>
      <c r="Z55" s="69">
        <v>0.74124900000000005</v>
      </c>
      <c r="AA55" s="69">
        <v>0</v>
      </c>
      <c r="AB55" s="69"/>
      <c r="AC55" s="69"/>
      <c r="AD55" s="69">
        <v>0</v>
      </c>
      <c r="AE55" s="69">
        <v>0</v>
      </c>
      <c r="AF55" s="69"/>
      <c r="AG55" s="69">
        <v>0</v>
      </c>
      <c r="AH55" s="69">
        <v>7537.1309890000002</v>
      </c>
      <c r="AI55" s="69">
        <v>2068.14</v>
      </c>
      <c r="AJ55" s="69">
        <v>0</v>
      </c>
      <c r="AK55" s="69">
        <v>66.45</v>
      </c>
      <c r="AL55" s="69">
        <v>60</v>
      </c>
      <c r="AM55" s="69">
        <v>2536.85</v>
      </c>
      <c r="AN55" s="69">
        <v>417.07</v>
      </c>
      <c r="AO55" s="69">
        <v>2933.3678751758207</v>
      </c>
      <c r="AP55">
        <v>25410</v>
      </c>
      <c r="AQ55" t="s">
        <v>1239</v>
      </c>
      <c r="AR55">
        <v>25410</v>
      </c>
      <c r="AS55">
        <v>0</v>
      </c>
      <c r="AT55" t="s">
        <v>1241</v>
      </c>
      <c r="AU55" t="s">
        <v>1242</v>
      </c>
      <c r="AV55" t="s">
        <v>939</v>
      </c>
      <c r="AW55" t="s">
        <v>936</v>
      </c>
      <c r="AX55" t="s">
        <v>1241</v>
      </c>
      <c r="AY55" t="s">
        <v>1242</v>
      </c>
      <c r="AZ55">
        <v>2018</v>
      </c>
    </row>
    <row r="56" spans="1:52" x14ac:dyDescent="0.25">
      <c r="A56" s="70" t="s">
        <v>58</v>
      </c>
      <c r="B56" s="69">
        <v>4415.8941720000003</v>
      </c>
      <c r="C56" s="69">
        <v>6152.55</v>
      </c>
      <c r="D56" s="69"/>
      <c r="E56" s="69">
        <v>2272</v>
      </c>
      <c r="F56" s="69">
        <v>5635.9250000000002</v>
      </c>
      <c r="G56" s="69">
        <v>1322.5</v>
      </c>
      <c r="H56" s="69">
        <v>1484</v>
      </c>
      <c r="I56" s="69">
        <v>7644</v>
      </c>
      <c r="J56" s="69">
        <v>6911.1175000000003</v>
      </c>
      <c r="K56" s="69">
        <v>2876.85</v>
      </c>
      <c r="L56" s="69"/>
      <c r="M56" s="69">
        <v>564.86</v>
      </c>
      <c r="N56" s="69">
        <v>1548.2600000000002</v>
      </c>
      <c r="O56" s="69">
        <v>642.15</v>
      </c>
      <c r="P56" s="69">
        <v>2011.6</v>
      </c>
      <c r="Q56" s="69">
        <v>5390.8847351446466</v>
      </c>
      <c r="R56" s="69">
        <v>6820</v>
      </c>
      <c r="S56" s="69">
        <v>8000</v>
      </c>
      <c r="T56" s="69"/>
      <c r="U56" s="69"/>
      <c r="V56" s="69">
        <v>9000</v>
      </c>
      <c r="W56" s="69">
        <v>2500</v>
      </c>
      <c r="X56" s="69"/>
      <c r="Y56" s="69">
        <v>1000</v>
      </c>
      <c r="Z56" s="69">
        <v>4.631729</v>
      </c>
      <c r="AA56" s="69">
        <v>0</v>
      </c>
      <c r="AB56" s="69"/>
      <c r="AC56" s="69"/>
      <c r="AD56" s="69">
        <v>0</v>
      </c>
      <c r="AE56" s="69">
        <v>0</v>
      </c>
      <c r="AF56" s="69"/>
      <c r="AG56" s="69">
        <v>0</v>
      </c>
      <c r="AH56" s="69">
        <v>18151.643401000001</v>
      </c>
      <c r="AI56" s="69">
        <v>17029.400000000001</v>
      </c>
      <c r="AJ56" s="69">
        <v>0</v>
      </c>
      <c r="AK56" s="69">
        <v>2836.86</v>
      </c>
      <c r="AL56" s="69">
        <v>16184.185000000001</v>
      </c>
      <c r="AM56" s="69">
        <v>4464.6499999999996</v>
      </c>
      <c r="AN56" s="69">
        <v>3495.6</v>
      </c>
      <c r="AO56" s="69">
        <v>14034.884735144646</v>
      </c>
      <c r="AP56">
        <v>1372</v>
      </c>
      <c r="AQ56" t="s">
        <v>1886</v>
      </c>
      <c r="AR56">
        <v>1372</v>
      </c>
      <c r="AS56">
        <v>0</v>
      </c>
      <c r="AT56" t="s">
        <v>1889</v>
      </c>
      <c r="AU56" t="s">
        <v>1890</v>
      </c>
      <c r="AV56" t="s">
        <v>939</v>
      </c>
      <c r="AW56" t="s">
        <v>936</v>
      </c>
      <c r="AX56" t="s">
        <v>1889</v>
      </c>
      <c r="AY56" t="s">
        <v>1890</v>
      </c>
      <c r="AZ56">
        <v>2018</v>
      </c>
    </row>
    <row r="57" spans="1:52" x14ac:dyDescent="0.25">
      <c r="A57" s="70" t="s">
        <v>158</v>
      </c>
      <c r="B57" s="69">
        <v>665.84552699999995</v>
      </c>
      <c r="C57" s="69">
        <v>169.8</v>
      </c>
      <c r="D57" s="69"/>
      <c r="E57" s="69">
        <v>125</v>
      </c>
      <c r="F57" s="69">
        <v>324</v>
      </c>
      <c r="G57" s="69">
        <v>360</v>
      </c>
      <c r="H57" s="69">
        <v>200</v>
      </c>
      <c r="I57" s="69">
        <v>1034</v>
      </c>
      <c r="J57" s="69">
        <v>2224.83</v>
      </c>
      <c r="K57" s="69">
        <v>106.85</v>
      </c>
      <c r="L57" s="69"/>
      <c r="M57" s="69">
        <v>108.8</v>
      </c>
      <c r="N57" s="69">
        <v>260.61</v>
      </c>
      <c r="O57" s="69">
        <v>84.45</v>
      </c>
      <c r="P57" s="69">
        <v>608.30999999999995</v>
      </c>
      <c r="Q57" s="69">
        <v>2304.3840262022377</v>
      </c>
      <c r="R57" s="69">
        <v>3500</v>
      </c>
      <c r="S57" s="69">
        <v>0</v>
      </c>
      <c r="T57" s="69"/>
      <c r="U57" s="69"/>
      <c r="V57" s="69">
        <v>1000</v>
      </c>
      <c r="W57" s="69">
        <v>0</v>
      </c>
      <c r="X57" s="69">
        <v>1200</v>
      </c>
      <c r="Y57" s="69">
        <v>0</v>
      </c>
      <c r="Z57" s="69">
        <v>1.035156</v>
      </c>
      <c r="AA57" s="69">
        <v>0</v>
      </c>
      <c r="AB57" s="69"/>
      <c r="AC57" s="69"/>
      <c r="AD57" s="69">
        <v>0</v>
      </c>
      <c r="AE57" s="69">
        <v>0</v>
      </c>
      <c r="AF57" s="69"/>
      <c r="AG57" s="69">
        <v>0</v>
      </c>
      <c r="AH57" s="69">
        <v>6391.7106829999993</v>
      </c>
      <c r="AI57" s="69">
        <v>276.64999999999998</v>
      </c>
      <c r="AJ57" s="69">
        <v>0</v>
      </c>
      <c r="AK57" s="69">
        <v>233.8</v>
      </c>
      <c r="AL57" s="69">
        <v>1584.6100000000001</v>
      </c>
      <c r="AM57" s="69">
        <v>444.45</v>
      </c>
      <c r="AN57" s="69">
        <v>2008.31</v>
      </c>
      <c r="AO57" s="69">
        <v>3338.3840262022377</v>
      </c>
      <c r="AP57">
        <v>8573</v>
      </c>
      <c r="AQ57" t="s">
        <v>1060</v>
      </c>
      <c r="AR57">
        <v>8573</v>
      </c>
      <c r="AS57">
        <v>0</v>
      </c>
      <c r="AT57" t="s">
        <v>1064</v>
      </c>
      <c r="AU57" t="s">
        <v>1065</v>
      </c>
      <c r="AV57" t="s">
        <v>939</v>
      </c>
      <c r="AW57" t="s">
        <v>936</v>
      </c>
      <c r="AX57" t="s">
        <v>1064</v>
      </c>
      <c r="AY57" t="s">
        <v>1065</v>
      </c>
      <c r="AZ57">
        <v>2018</v>
      </c>
    </row>
    <row r="58" spans="1:52" x14ac:dyDescent="0.25">
      <c r="A58" s="70" t="s">
        <v>400</v>
      </c>
      <c r="B58" s="69">
        <v>676.90181800000005</v>
      </c>
      <c r="C58" s="69">
        <v>0</v>
      </c>
      <c r="D58" s="69"/>
      <c r="E58" s="69">
        <v>90</v>
      </c>
      <c r="F58" s="69">
        <v>835</v>
      </c>
      <c r="G58" s="69">
        <v>280</v>
      </c>
      <c r="H58" s="69"/>
      <c r="I58" s="69">
        <v>3622</v>
      </c>
      <c r="J58" s="69">
        <v>4753.2649999999994</v>
      </c>
      <c r="K58" s="69">
        <v>142.15</v>
      </c>
      <c r="L58" s="69"/>
      <c r="M58" s="69">
        <v>227.78</v>
      </c>
      <c r="N58" s="69">
        <v>489.75</v>
      </c>
      <c r="O58" s="69">
        <v>58.05</v>
      </c>
      <c r="P58" s="69">
        <v>47.85</v>
      </c>
      <c r="Q58" s="69">
        <v>2292.6797071057481</v>
      </c>
      <c r="R58" s="69">
        <v>0</v>
      </c>
      <c r="S58" s="69">
        <v>0</v>
      </c>
      <c r="T58" s="69"/>
      <c r="U58" s="69"/>
      <c r="V58" s="69">
        <v>0</v>
      </c>
      <c r="W58" s="69">
        <v>0</v>
      </c>
      <c r="X58" s="69"/>
      <c r="Y58" s="69">
        <v>0</v>
      </c>
      <c r="Z58" s="69">
        <v>1.095126</v>
      </c>
      <c r="AA58" s="69">
        <v>0</v>
      </c>
      <c r="AB58" s="69"/>
      <c r="AC58" s="69"/>
      <c r="AD58" s="69">
        <v>0</v>
      </c>
      <c r="AE58" s="69">
        <v>0</v>
      </c>
      <c r="AF58" s="69"/>
      <c r="AG58" s="69">
        <v>0</v>
      </c>
      <c r="AH58" s="69">
        <v>5431.2619439999999</v>
      </c>
      <c r="AI58" s="69">
        <v>142.15</v>
      </c>
      <c r="AJ58" s="69">
        <v>0</v>
      </c>
      <c r="AK58" s="69">
        <v>317.77999999999997</v>
      </c>
      <c r="AL58" s="69">
        <v>1324.75</v>
      </c>
      <c r="AM58" s="69">
        <v>338.05</v>
      </c>
      <c r="AN58" s="69">
        <v>47.85</v>
      </c>
      <c r="AO58" s="69">
        <v>5914.6797071057481</v>
      </c>
      <c r="AP58">
        <v>1916</v>
      </c>
      <c r="AQ58" t="s">
        <v>1243</v>
      </c>
      <c r="AR58">
        <v>1916</v>
      </c>
      <c r="AS58">
        <v>0</v>
      </c>
      <c r="AT58" t="s">
        <v>1245</v>
      </c>
      <c r="AU58" t="s">
        <v>1246</v>
      </c>
      <c r="AV58" t="s">
        <v>939</v>
      </c>
      <c r="AW58" t="s">
        <v>936</v>
      </c>
      <c r="AX58" t="s">
        <v>1245</v>
      </c>
      <c r="AY58" t="s">
        <v>1246</v>
      </c>
      <c r="AZ58">
        <v>2018</v>
      </c>
    </row>
    <row r="59" spans="1:52" x14ac:dyDescent="0.25">
      <c r="A59" s="70" t="s">
        <v>16</v>
      </c>
      <c r="B59" s="69">
        <v>18512.128966</v>
      </c>
      <c r="C59" s="69">
        <v>16161.05</v>
      </c>
      <c r="D59" s="69"/>
      <c r="E59" s="69">
        <v>5509</v>
      </c>
      <c r="F59" s="69">
        <v>25425.5</v>
      </c>
      <c r="G59" s="69">
        <v>15104.5</v>
      </c>
      <c r="H59" s="69">
        <v>24013.82</v>
      </c>
      <c r="I59" s="69">
        <v>63548</v>
      </c>
      <c r="J59" s="69">
        <v>20826.872500000001</v>
      </c>
      <c r="K59" s="69">
        <v>9704.5499999999993</v>
      </c>
      <c r="L59" s="69"/>
      <c r="M59" s="69">
        <v>3831.17</v>
      </c>
      <c r="N59" s="69">
        <v>7745.9699999999993</v>
      </c>
      <c r="O59" s="69">
        <v>10352.74</v>
      </c>
      <c r="P59" s="69">
        <v>12863.91</v>
      </c>
      <c r="Q59" s="69">
        <v>11164.953266203356</v>
      </c>
      <c r="R59" s="69">
        <v>48405</v>
      </c>
      <c r="S59" s="69">
        <v>24153</v>
      </c>
      <c r="T59" s="69"/>
      <c r="U59" s="69">
        <v>7673</v>
      </c>
      <c r="V59" s="69">
        <v>29790</v>
      </c>
      <c r="W59" s="69">
        <v>20700</v>
      </c>
      <c r="X59" s="69">
        <v>36079</v>
      </c>
      <c r="Y59" s="69">
        <v>27800</v>
      </c>
      <c r="Z59" s="69">
        <v>17.439895</v>
      </c>
      <c r="AA59" s="69">
        <v>0</v>
      </c>
      <c r="AB59" s="69"/>
      <c r="AC59" s="69"/>
      <c r="AD59" s="69">
        <v>0</v>
      </c>
      <c r="AE59" s="69">
        <v>0</v>
      </c>
      <c r="AF59" s="69"/>
      <c r="AG59" s="69">
        <v>0</v>
      </c>
      <c r="AH59" s="69">
        <v>87761.441361000005</v>
      </c>
      <c r="AI59" s="69">
        <v>50018.6</v>
      </c>
      <c r="AJ59" s="69">
        <v>0</v>
      </c>
      <c r="AK59" s="69">
        <v>17013.169999999998</v>
      </c>
      <c r="AL59" s="69">
        <v>62961.47</v>
      </c>
      <c r="AM59" s="69">
        <v>46157.24</v>
      </c>
      <c r="AN59" s="69">
        <v>72956.73</v>
      </c>
      <c r="AO59" s="69">
        <v>102512.95326620336</v>
      </c>
      <c r="AP59">
        <v>2027</v>
      </c>
      <c r="AQ59" t="s">
        <v>1710</v>
      </c>
      <c r="AR59">
        <v>2027</v>
      </c>
      <c r="AS59">
        <v>0</v>
      </c>
      <c r="AT59" t="s">
        <v>1713</v>
      </c>
      <c r="AU59" t="s">
        <v>1714</v>
      </c>
      <c r="AV59" t="s">
        <v>939</v>
      </c>
      <c r="AW59" t="s">
        <v>936</v>
      </c>
      <c r="AX59" t="s">
        <v>1713</v>
      </c>
      <c r="AY59" t="s">
        <v>1714</v>
      </c>
      <c r="AZ59">
        <v>2018</v>
      </c>
    </row>
    <row r="60" spans="1:52" x14ac:dyDescent="0.25">
      <c r="A60" s="70" t="s">
        <v>682</v>
      </c>
      <c r="B60" s="69">
        <v>5342.4440300000006</v>
      </c>
      <c r="C60" s="69">
        <v>3255.15</v>
      </c>
      <c r="D60" s="69"/>
      <c r="E60" s="69">
        <v>4155</v>
      </c>
      <c r="F60" s="69">
        <v>4360</v>
      </c>
      <c r="G60" s="69">
        <v>9395</v>
      </c>
      <c r="H60" s="69">
        <v>20938</v>
      </c>
      <c r="I60" s="69">
        <v>27051</v>
      </c>
      <c r="J60" s="69">
        <v>3251.0825000000004</v>
      </c>
      <c r="K60" s="69">
        <v>3247.44</v>
      </c>
      <c r="L60" s="69"/>
      <c r="M60" s="69">
        <v>347.77</v>
      </c>
      <c r="N60" s="69">
        <v>2026.9299999999998</v>
      </c>
      <c r="O60" s="69">
        <v>2425.4</v>
      </c>
      <c r="P60" s="69">
        <v>2031.74</v>
      </c>
      <c r="Q60" s="69">
        <v>5389.5256220298807</v>
      </c>
      <c r="R60" s="69">
        <v>19108.29</v>
      </c>
      <c r="S60" s="69">
        <v>7838.78</v>
      </c>
      <c r="T60" s="69"/>
      <c r="U60" s="69">
        <v>1326.2</v>
      </c>
      <c r="V60" s="69">
        <v>21162</v>
      </c>
      <c r="W60" s="69">
        <v>11526</v>
      </c>
      <c r="X60" s="69">
        <v>12525</v>
      </c>
      <c r="Y60" s="69">
        <v>10226.5</v>
      </c>
      <c r="Z60" s="69">
        <v>6.2509160000000001</v>
      </c>
      <c r="AA60" s="69">
        <v>0</v>
      </c>
      <c r="AB60" s="69"/>
      <c r="AC60" s="69"/>
      <c r="AD60" s="69">
        <v>0</v>
      </c>
      <c r="AE60" s="69">
        <v>0</v>
      </c>
      <c r="AF60" s="69"/>
      <c r="AG60" s="69">
        <v>0</v>
      </c>
      <c r="AH60" s="69">
        <v>27708.067446000005</v>
      </c>
      <c r="AI60" s="69">
        <v>14341.369999999999</v>
      </c>
      <c r="AJ60" s="69">
        <v>0</v>
      </c>
      <c r="AK60" s="69">
        <v>5828.97</v>
      </c>
      <c r="AL60" s="69">
        <v>27548.93</v>
      </c>
      <c r="AM60" s="69">
        <v>23346.400000000001</v>
      </c>
      <c r="AN60" s="69">
        <v>35494.740000000005</v>
      </c>
      <c r="AO60" s="69">
        <v>42667.025622029876</v>
      </c>
      <c r="AP60">
        <v>32280</v>
      </c>
      <c r="AQ60" t="s">
        <v>967</v>
      </c>
      <c r="AR60">
        <v>32280</v>
      </c>
      <c r="AS60">
        <v>0</v>
      </c>
      <c r="AT60" t="s">
        <v>970</v>
      </c>
      <c r="AU60" t="s">
        <v>971</v>
      </c>
      <c r="AV60" t="s">
        <v>939</v>
      </c>
      <c r="AW60" t="s">
        <v>936</v>
      </c>
      <c r="AX60" t="s">
        <v>970</v>
      </c>
      <c r="AY60" t="s">
        <v>971</v>
      </c>
      <c r="AZ60">
        <v>2018</v>
      </c>
    </row>
    <row r="61" spans="1:52" x14ac:dyDescent="0.25">
      <c r="A61" s="70" t="s">
        <v>160</v>
      </c>
      <c r="B61" s="69">
        <v>3297.030115</v>
      </c>
      <c r="C61" s="69">
        <v>5360</v>
      </c>
      <c r="D61" s="69"/>
      <c r="E61" s="69">
        <v>6050</v>
      </c>
      <c r="F61" s="69">
        <v>10276</v>
      </c>
      <c r="G61" s="69">
        <v>1741</v>
      </c>
      <c r="H61" s="69">
        <v>6713</v>
      </c>
      <c r="I61" s="69">
        <v>18900</v>
      </c>
      <c r="J61" s="69">
        <v>7707.27</v>
      </c>
      <c r="K61" s="69">
        <v>1990.47</v>
      </c>
      <c r="L61" s="69"/>
      <c r="M61" s="69">
        <v>313.92</v>
      </c>
      <c r="N61" s="69">
        <v>1379.9499999999998</v>
      </c>
      <c r="O61" s="69">
        <v>2069.61</v>
      </c>
      <c r="P61" s="69">
        <v>2658.87</v>
      </c>
      <c r="Q61" s="69">
        <v>3633.4160070992039</v>
      </c>
      <c r="R61" s="69">
        <v>8200</v>
      </c>
      <c r="S61" s="69">
        <v>6600</v>
      </c>
      <c r="T61" s="69"/>
      <c r="U61" s="69"/>
      <c r="V61" s="69">
        <v>5000</v>
      </c>
      <c r="W61" s="69">
        <v>5000</v>
      </c>
      <c r="X61" s="69">
        <v>5000</v>
      </c>
      <c r="Y61" s="69">
        <v>0</v>
      </c>
      <c r="Z61" s="69">
        <v>4.3491679999999997</v>
      </c>
      <c r="AA61" s="69">
        <v>0</v>
      </c>
      <c r="AB61" s="69"/>
      <c r="AC61" s="69"/>
      <c r="AD61" s="69">
        <v>0</v>
      </c>
      <c r="AE61" s="69">
        <v>0</v>
      </c>
      <c r="AF61" s="69"/>
      <c r="AG61" s="69">
        <v>0</v>
      </c>
      <c r="AH61" s="69">
        <v>19208.649282999999</v>
      </c>
      <c r="AI61" s="69">
        <v>13950.470000000001</v>
      </c>
      <c r="AJ61" s="69">
        <v>0</v>
      </c>
      <c r="AK61" s="69">
        <v>6363.92</v>
      </c>
      <c r="AL61" s="69">
        <v>16655.95</v>
      </c>
      <c r="AM61" s="69">
        <v>8810.61</v>
      </c>
      <c r="AN61" s="69">
        <v>14371.869999999999</v>
      </c>
      <c r="AO61" s="69">
        <v>22533.416007099204</v>
      </c>
      <c r="AP61">
        <v>11570</v>
      </c>
      <c r="AQ61" t="s">
        <v>2199</v>
      </c>
      <c r="AR61">
        <v>11570</v>
      </c>
      <c r="AS61">
        <v>0</v>
      </c>
      <c r="AT61" t="s">
        <v>965</v>
      </c>
      <c r="AU61" t="s">
        <v>966</v>
      </c>
      <c r="AV61" t="s">
        <v>939</v>
      </c>
      <c r="AW61" t="s">
        <v>948</v>
      </c>
      <c r="AX61" t="s">
        <v>965</v>
      </c>
      <c r="AY61" t="s">
        <v>966</v>
      </c>
      <c r="AZ61">
        <v>2018</v>
      </c>
    </row>
    <row r="62" spans="1:52" x14ac:dyDescent="0.25">
      <c r="A62" s="70" t="s">
        <v>860</v>
      </c>
      <c r="B62" s="69"/>
      <c r="C62" s="69">
        <v>0</v>
      </c>
      <c r="D62" s="69"/>
      <c r="E62" s="69"/>
      <c r="F62" s="69">
        <v>0</v>
      </c>
      <c r="G62" s="69">
        <v>0</v>
      </c>
      <c r="H62" s="69"/>
      <c r="I62" s="69">
        <v>0</v>
      </c>
      <c r="J62" s="69"/>
      <c r="K62" s="69">
        <v>0</v>
      </c>
      <c r="L62" s="69"/>
      <c r="M62" s="69"/>
      <c r="N62" s="69">
        <v>0</v>
      </c>
      <c r="O62" s="69">
        <v>0</v>
      </c>
      <c r="P62" s="69"/>
      <c r="Q62" s="69">
        <v>0</v>
      </c>
      <c r="R62" s="69"/>
      <c r="S62" s="69">
        <v>0</v>
      </c>
      <c r="T62" s="69"/>
      <c r="U62" s="69"/>
      <c r="V62" s="69">
        <v>0</v>
      </c>
      <c r="W62" s="69">
        <v>0</v>
      </c>
      <c r="X62" s="69"/>
      <c r="Y62" s="69">
        <v>0</v>
      </c>
      <c r="Z62" s="69"/>
      <c r="AA62" s="69">
        <v>0</v>
      </c>
      <c r="AB62" s="69"/>
      <c r="AC62" s="69"/>
      <c r="AD62" s="69">
        <v>0</v>
      </c>
      <c r="AE62" s="69">
        <v>0</v>
      </c>
      <c r="AF62" s="69"/>
      <c r="AG62" s="69">
        <v>0</v>
      </c>
      <c r="AH62" s="69">
        <v>0</v>
      </c>
      <c r="AI62" s="69">
        <v>0</v>
      </c>
      <c r="AJ62" s="69">
        <v>0</v>
      </c>
      <c r="AK62" s="69">
        <v>0</v>
      </c>
      <c r="AL62" s="69">
        <v>0</v>
      </c>
      <c r="AM62" s="69">
        <v>0</v>
      </c>
      <c r="AN62" s="69">
        <v>0</v>
      </c>
      <c r="AO62" s="69">
        <v>0</v>
      </c>
      <c r="AP62">
        <v>8050</v>
      </c>
      <c r="AQ62" t="s">
        <v>1247</v>
      </c>
      <c r="AR62">
        <v>8050</v>
      </c>
      <c r="AS62">
        <v>0</v>
      </c>
      <c r="AT62" t="s">
        <v>1250</v>
      </c>
      <c r="AU62" t="s">
        <v>1251</v>
      </c>
      <c r="AV62" t="s">
        <v>939</v>
      </c>
      <c r="AW62" t="s">
        <v>936</v>
      </c>
      <c r="AX62" t="s">
        <v>1250</v>
      </c>
      <c r="AY62" t="s">
        <v>1251</v>
      </c>
      <c r="AZ62">
        <v>2018</v>
      </c>
    </row>
    <row r="63" spans="1:52" x14ac:dyDescent="0.25">
      <c r="A63" s="70" t="s">
        <v>752</v>
      </c>
      <c r="B63" s="69">
        <v>33340.921923999995</v>
      </c>
      <c r="C63" s="69">
        <v>6637.9</v>
      </c>
      <c r="D63" s="69"/>
      <c r="E63" s="69">
        <v>4391.46</v>
      </c>
      <c r="F63" s="69">
        <v>25262.901999999998</v>
      </c>
      <c r="G63" s="69">
        <v>13501</v>
      </c>
      <c r="H63" s="69">
        <v>9698.2000000000007</v>
      </c>
      <c r="I63" s="69">
        <v>81520.72</v>
      </c>
      <c r="J63" s="69">
        <v>32520.29</v>
      </c>
      <c r="K63" s="69">
        <v>2144.67</v>
      </c>
      <c r="L63" s="69"/>
      <c r="M63" s="69">
        <v>2156.15</v>
      </c>
      <c r="N63" s="69">
        <v>1647.17</v>
      </c>
      <c r="O63" s="69">
        <v>3130.31</v>
      </c>
      <c r="P63" s="69">
        <v>1833.07</v>
      </c>
      <c r="Q63" s="69">
        <v>21072.216725547831</v>
      </c>
      <c r="R63" s="69">
        <v>88363.57</v>
      </c>
      <c r="S63" s="69">
        <v>17291.86</v>
      </c>
      <c r="T63" s="69"/>
      <c r="U63" s="69">
        <v>8928.5300000000007</v>
      </c>
      <c r="V63" s="69">
        <v>21445.53</v>
      </c>
      <c r="W63" s="69">
        <v>31093.33</v>
      </c>
      <c r="X63" s="69">
        <v>11053.96</v>
      </c>
      <c r="Y63" s="69">
        <v>52000</v>
      </c>
      <c r="Z63" s="69">
        <v>85021.167753999995</v>
      </c>
      <c r="AA63" s="69">
        <v>0</v>
      </c>
      <c r="AB63" s="69"/>
      <c r="AC63" s="69"/>
      <c r="AD63" s="69">
        <v>0</v>
      </c>
      <c r="AE63" s="69">
        <v>0</v>
      </c>
      <c r="AF63" s="69"/>
      <c r="AG63" s="69">
        <v>0</v>
      </c>
      <c r="AH63" s="69">
        <v>239245.949678</v>
      </c>
      <c r="AI63" s="69">
        <v>26074.43</v>
      </c>
      <c r="AJ63" s="69">
        <v>0</v>
      </c>
      <c r="AK63" s="69">
        <v>15476.140000000001</v>
      </c>
      <c r="AL63" s="69">
        <v>48355.601999999999</v>
      </c>
      <c r="AM63" s="69">
        <v>47724.639999999999</v>
      </c>
      <c r="AN63" s="69">
        <v>22585.23</v>
      </c>
      <c r="AO63" s="69">
        <v>154592.93672554783</v>
      </c>
      <c r="AQ63" t="s">
        <v>1230</v>
      </c>
      <c r="AR63">
        <v>0</v>
      </c>
      <c r="AS63">
        <v>39180</v>
      </c>
      <c r="AT63" t="s">
        <v>1232</v>
      </c>
      <c r="AU63" t="s">
        <v>1233</v>
      </c>
      <c r="AV63" t="s">
        <v>939</v>
      </c>
      <c r="AW63" t="s">
        <v>948</v>
      </c>
      <c r="AX63" t="s">
        <v>1232</v>
      </c>
      <c r="AY63" t="s">
        <v>1233</v>
      </c>
      <c r="AZ63">
        <v>2018</v>
      </c>
    </row>
    <row r="64" spans="1:52" x14ac:dyDescent="0.25">
      <c r="A64" s="70" t="s">
        <v>236</v>
      </c>
      <c r="B64" s="69">
        <v>2624.9375970000001</v>
      </c>
      <c r="C64" s="69">
        <v>0</v>
      </c>
      <c r="D64" s="69"/>
      <c r="E64" s="69">
        <v>115</v>
      </c>
      <c r="F64" s="69">
        <v>43</v>
      </c>
      <c r="G64" s="69">
        <v>0</v>
      </c>
      <c r="H64" s="69">
        <v>80</v>
      </c>
      <c r="I64" s="69">
        <v>4172</v>
      </c>
      <c r="J64" s="69">
        <v>1894.6349999999998</v>
      </c>
      <c r="K64" s="69">
        <v>1395.24</v>
      </c>
      <c r="L64" s="69"/>
      <c r="M64" s="69">
        <v>157.47999999999999</v>
      </c>
      <c r="N64" s="69">
        <v>1000</v>
      </c>
      <c r="O64" s="69">
        <v>171.15</v>
      </c>
      <c r="P64" s="69">
        <v>259.11</v>
      </c>
      <c r="Q64" s="69">
        <v>2307.2393445625839</v>
      </c>
      <c r="R64" s="69">
        <v>0</v>
      </c>
      <c r="S64" s="69">
        <v>9500</v>
      </c>
      <c r="T64" s="69"/>
      <c r="U64" s="69">
        <v>500</v>
      </c>
      <c r="V64" s="69">
        <v>0</v>
      </c>
      <c r="W64" s="69">
        <v>0</v>
      </c>
      <c r="X64" s="69"/>
      <c r="Y64" s="69">
        <v>600</v>
      </c>
      <c r="Z64" s="69">
        <v>4.3389030000000002</v>
      </c>
      <c r="AA64" s="69">
        <v>0</v>
      </c>
      <c r="AB64" s="69"/>
      <c r="AC64" s="69"/>
      <c r="AD64" s="69">
        <v>0</v>
      </c>
      <c r="AE64" s="69">
        <v>0</v>
      </c>
      <c r="AF64" s="69"/>
      <c r="AG64" s="69">
        <v>0</v>
      </c>
      <c r="AH64" s="69">
        <v>4523.9115000000002</v>
      </c>
      <c r="AI64" s="69">
        <v>10895.24</v>
      </c>
      <c r="AJ64" s="69">
        <v>0</v>
      </c>
      <c r="AK64" s="69">
        <v>772.48</v>
      </c>
      <c r="AL64" s="69">
        <v>1043</v>
      </c>
      <c r="AM64" s="69">
        <v>171.15</v>
      </c>
      <c r="AN64" s="69">
        <v>339.11</v>
      </c>
      <c r="AO64" s="69">
        <v>7079.2393445625839</v>
      </c>
      <c r="AP64">
        <v>39180</v>
      </c>
      <c r="AQ64" t="s">
        <v>2256</v>
      </c>
      <c r="AR64">
        <v>39180</v>
      </c>
      <c r="AS64">
        <v>0</v>
      </c>
      <c r="AT64" t="s">
        <v>1232</v>
      </c>
      <c r="AU64" t="s">
        <v>1233</v>
      </c>
      <c r="AV64" t="s">
        <v>939</v>
      </c>
      <c r="AW64" t="s">
        <v>948</v>
      </c>
      <c r="AX64" t="s">
        <v>1232</v>
      </c>
      <c r="AY64" t="s">
        <v>1233</v>
      </c>
      <c r="AZ64">
        <v>2018</v>
      </c>
    </row>
    <row r="65" spans="1:52" x14ac:dyDescent="0.25">
      <c r="A65" s="70" t="s">
        <v>402</v>
      </c>
      <c r="B65" s="69">
        <v>9880.6056710000012</v>
      </c>
      <c r="C65" s="69">
        <v>2400</v>
      </c>
      <c r="D65" s="69"/>
      <c r="E65" s="69">
        <v>3000</v>
      </c>
      <c r="F65" s="69">
        <v>10532.98</v>
      </c>
      <c r="G65" s="69">
        <v>2756</v>
      </c>
      <c r="H65" s="69">
        <v>7050.55</v>
      </c>
      <c r="I65" s="69">
        <v>26064</v>
      </c>
      <c r="J65" s="69">
        <v>13514.445</v>
      </c>
      <c r="K65" s="69">
        <v>13082.82</v>
      </c>
      <c r="L65" s="69"/>
      <c r="M65" s="69">
        <v>4955.6899999999996</v>
      </c>
      <c r="N65" s="69">
        <v>12081.24</v>
      </c>
      <c r="O65" s="69">
        <v>5490.09</v>
      </c>
      <c r="P65" s="69">
        <v>8131.94</v>
      </c>
      <c r="Q65" s="69">
        <v>8568.101559550938</v>
      </c>
      <c r="R65" s="69">
        <v>16920</v>
      </c>
      <c r="S65" s="69">
        <v>4230</v>
      </c>
      <c r="T65" s="69"/>
      <c r="U65" s="69">
        <v>4230</v>
      </c>
      <c r="V65" s="69">
        <v>8445</v>
      </c>
      <c r="W65" s="69">
        <v>10669.51</v>
      </c>
      <c r="X65" s="69">
        <v>4230</v>
      </c>
      <c r="Y65" s="69">
        <v>7000</v>
      </c>
      <c r="Z65" s="69">
        <v>4416.9096870000003</v>
      </c>
      <c r="AA65" s="69">
        <v>4698.82</v>
      </c>
      <c r="AB65" s="69"/>
      <c r="AC65" s="69">
        <v>18864</v>
      </c>
      <c r="AD65" s="69">
        <v>17630.669999999998</v>
      </c>
      <c r="AE65" s="69">
        <v>4407.67</v>
      </c>
      <c r="AF65" s="69">
        <v>17630.669999999998</v>
      </c>
      <c r="AG65" s="69">
        <v>0</v>
      </c>
      <c r="AH65" s="69">
        <v>44731.960358000004</v>
      </c>
      <c r="AI65" s="69">
        <v>24411.64</v>
      </c>
      <c r="AJ65" s="69">
        <v>0</v>
      </c>
      <c r="AK65" s="69">
        <v>31049.91</v>
      </c>
      <c r="AL65" s="69">
        <v>48689.89</v>
      </c>
      <c r="AM65" s="69">
        <v>23323.269999999997</v>
      </c>
      <c r="AN65" s="69">
        <v>37043.159999999996</v>
      </c>
      <c r="AO65" s="69">
        <v>41632.101559550938</v>
      </c>
      <c r="AP65">
        <v>8031</v>
      </c>
      <c r="AQ65" t="s">
        <v>1394</v>
      </c>
      <c r="AR65">
        <v>8031</v>
      </c>
      <c r="AS65">
        <v>0</v>
      </c>
      <c r="AT65" t="s">
        <v>1396</v>
      </c>
      <c r="AU65" t="s">
        <v>1397</v>
      </c>
      <c r="AV65" t="s">
        <v>939</v>
      </c>
      <c r="AW65" t="s">
        <v>936</v>
      </c>
      <c r="AX65" t="s">
        <v>1396</v>
      </c>
      <c r="AY65" t="s">
        <v>1397</v>
      </c>
      <c r="AZ65">
        <v>2018</v>
      </c>
    </row>
    <row r="66" spans="1:52" x14ac:dyDescent="0.25">
      <c r="A66" s="70" t="s">
        <v>340</v>
      </c>
      <c r="B66" s="69">
        <v>3559.0295139999998</v>
      </c>
      <c r="C66" s="69">
        <v>522.6</v>
      </c>
      <c r="D66" s="69"/>
      <c r="E66" s="69">
        <v>462</v>
      </c>
      <c r="F66" s="69">
        <v>2860</v>
      </c>
      <c r="G66" s="69">
        <v>1977</v>
      </c>
      <c r="H66" s="69">
        <v>1462</v>
      </c>
      <c r="I66" s="69">
        <v>8631</v>
      </c>
      <c r="J66" s="69">
        <v>6806.7000000000007</v>
      </c>
      <c r="K66" s="69">
        <v>7823.11</v>
      </c>
      <c r="L66" s="69"/>
      <c r="M66" s="69">
        <v>1539.9</v>
      </c>
      <c r="N66" s="69">
        <v>1500</v>
      </c>
      <c r="O66" s="69">
        <v>1603.4</v>
      </c>
      <c r="P66" s="69">
        <v>1125.25</v>
      </c>
      <c r="Q66" s="69">
        <v>3466.9614005011495</v>
      </c>
      <c r="R66" s="69">
        <v>6800</v>
      </c>
      <c r="S66" s="69">
        <v>2500</v>
      </c>
      <c r="T66" s="69"/>
      <c r="U66" s="69">
        <v>500</v>
      </c>
      <c r="V66" s="69">
        <v>0</v>
      </c>
      <c r="W66" s="69">
        <v>550</v>
      </c>
      <c r="X66" s="69">
        <v>500</v>
      </c>
      <c r="Y66" s="69">
        <v>600</v>
      </c>
      <c r="Z66" s="69">
        <v>2.9779640000000001</v>
      </c>
      <c r="AA66" s="69">
        <v>0</v>
      </c>
      <c r="AB66" s="69"/>
      <c r="AC66" s="69"/>
      <c r="AD66" s="69">
        <v>0</v>
      </c>
      <c r="AE66" s="69">
        <v>0</v>
      </c>
      <c r="AF66" s="69"/>
      <c r="AG66" s="69">
        <v>0</v>
      </c>
      <c r="AH66" s="69">
        <v>17168.707478</v>
      </c>
      <c r="AI66" s="69">
        <v>10845.71</v>
      </c>
      <c r="AJ66" s="69">
        <v>0</v>
      </c>
      <c r="AK66" s="69">
        <v>2501.9</v>
      </c>
      <c r="AL66" s="69">
        <v>4360</v>
      </c>
      <c r="AM66" s="69">
        <v>4130.3999999999996</v>
      </c>
      <c r="AN66" s="69">
        <v>3087.25</v>
      </c>
      <c r="AO66" s="69">
        <v>12697.96140050115</v>
      </c>
      <c r="AP66">
        <v>17102</v>
      </c>
      <c r="AQ66" t="s">
        <v>1715</v>
      </c>
      <c r="AR66">
        <v>17102</v>
      </c>
      <c r="AS66">
        <v>0</v>
      </c>
      <c r="AT66" t="s">
        <v>1719</v>
      </c>
      <c r="AU66" t="s">
        <v>1720</v>
      </c>
      <c r="AV66" t="s">
        <v>939</v>
      </c>
      <c r="AW66" t="s">
        <v>948</v>
      </c>
      <c r="AX66" t="s">
        <v>1719</v>
      </c>
      <c r="AY66" t="s">
        <v>1720</v>
      </c>
      <c r="AZ66">
        <v>2018</v>
      </c>
    </row>
    <row r="67" spans="1:52" x14ac:dyDescent="0.25">
      <c r="A67" s="70" t="s">
        <v>162</v>
      </c>
      <c r="B67" s="69">
        <v>2053.0779299999999</v>
      </c>
      <c r="C67" s="69">
        <v>1075</v>
      </c>
      <c r="D67" s="69"/>
      <c r="E67" s="69">
        <v>775</v>
      </c>
      <c r="F67" s="69">
        <v>1138</v>
      </c>
      <c r="G67" s="69">
        <v>3595</v>
      </c>
      <c r="H67" s="69">
        <v>3831.8</v>
      </c>
      <c r="I67" s="69">
        <v>8752</v>
      </c>
      <c r="J67" s="69">
        <v>6805.74</v>
      </c>
      <c r="K67" s="69">
        <v>3276.92</v>
      </c>
      <c r="L67" s="69"/>
      <c r="M67" s="69">
        <v>599.58000000000004</v>
      </c>
      <c r="N67" s="69">
        <v>4226.04</v>
      </c>
      <c r="O67" s="69">
        <v>4334.28</v>
      </c>
      <c r="P67" s="69">
        <v>3656.19</v>
      </c>
      <c r="Q67" s="69">
        <v>5225.3785131607601</v>
      </c>
      <c r="R67" s="69">
        <v>2000</v>
      </c>
      <c r="S67" s="69">
        <v>1500</v>
      </c>
      <c r="T67" s="69"/>
      <c r="U67" s="69">
        <v>1000</v>
      </c>
      <c r="V67" s="69">
        <v>5000</v>
      </c>
      <c r="W67" s="69">
        <v>5500</v>
      </c>
      <c r="X67" s="69">
        <v>3400</v>
      </c>
      <c r="Y67" s="69">
        <v>0</v>
      </c>
      <c r="Z67" s="69">
        <v>3.04874</v>
      </c>
      <c r="AA67" s="69">
        <v>0</v>
      </c>
      <c r="AB67" s="69"/>
      <c r="AC67" s="69"/>
      <c r="AD67" s="69">
        <v>0</v>
      </c>
      <c r="AE67" s="69">
        <v>0</v>
      </c>
      <c r="AF67" s="69"/>
      <c r="AG67" s="69">
        <v>0</v>
      </c>
      <c r="AH67" s="69">
        <v>10861.866669999999</v>
      </c>
      <c r="AI67" s="69">
        <v>5851.92</v>
      </c>
      <c r="AJ67" s="69">
        <v>0</v>
      </c>
      <c r="AK67" s="69">
        <v>2374.58</v>
      </c>
      <c r="AL67" s="69">
        <v>10364.040000000001</v>
      </c>
      <c r="AM67" s="69">
        <v>13429.279999999999</v>
      </c>
      <c r="AN67" s="69">
        <v>10887.99</v>
      </c>
      <c r="AO67" s="69">
        <v>13977.37851316076</v>
      </c>
      <c r="AP67">
        <v>5512</v>
      </c>
      <c r="AQ67" t="s">
        <v>1601</v>
      </c>
      <c r="AR67">
        <v>5512</v>
      </c>
      <c r="AS67">
        <v>0</v>
      </c>
      <c r="AT67" t="s">
        <v>1603</v>
      </c>
      <c r="AU67" t="s">
        <v>1604</v>
      </c>
      <c r="AV67" t="s">
        <v>939</v>
      </c>
      <c r="AW67" t="s">
        <v>936</v>
      </c>
      <c r="AX67" t="s">
        <v>1603</v>
      </c>
      <c r="AY67" t="s">
        <v>1604</v>
      </c>
      <c r="AZ67">
        <v>2018</v>
      </c>
    </row>
    <row r="68" spans="1:52" x14ac:dyDescent="0.25">
      <c r="A68" s="70" t="s">
        <v>494</v>
      </c>
      <c r="B68" s="69">
        <v>6480.3606249999993</v>
      </c>
      <c r="C68" s="69">
        <v>10169.27</v>
      </c>
      <c r="D68" s="69"/>
      <c r="E68" s="69">
        <v>955</v>
      </c>
      <c r="F68" s="69">
        <v>4967.2275</v>
      </c>
      <c r="G68" s="69">
        <v>376</v>
      </c>
      <c r="H68" s="69">
        <v>1119</v>
      </c>
      <c r="I68" s="69">
        <v>11387.33</v>
      </c>
      <c r="J68" s="69">
        <v>6804.92</v>
      </c>
      <c r="K68" s="69">
        <v>4803.68</v>
      </c>
      <c r="L68" s="69"/>
      <c r="M68" s="69">
        <v>540.64</v>
      </c>
      <c r="N68" s="69">
        <v>2080.9899999999998</v>
      </c>
      <c r="O68" s="69">
        <v>359.45</v>
      </c>
      <c r="P68" s="69">
        <v>2312.48</v>
      </c>
      <c r="Q68" s="69">
        <v>9813.0689696212175</v>
      </c>
      <c r="R68" s="69">
        <v>7750</v>
      </c>
      <c r="S68" s="69">
        <v>9300</v>
      </c>
      <c r="T68" s="69"/>
      <c r="U68" s="69">
        <v>1550</v>
      </c>
      <c r="V68" s="69">
        <v>7750</v>
      </c>
      <c r="W68" s="69">
        <v>0</v>
      </c>
      <c r="X68" s="69">
        <v>4650</v>
      </c>
      <c r="Y68" s="69">
        <v>300</v>
      </c>
      <c r="Z68" s="69">
        <v>5.8165399999999998</v>
      </c>
      <c r="AA68" s="69">
        <v>0</v>
      </c>
      <c r="AB68" s="69"/>
      <c r="AC68" s="69"/>
      <c r="AD68" s="69">
        <v>0</v>
      </c>
      <c r="AE68" s="69">
        <v>0</v>
      </c>
      <c r="AF68" s="69"/>
      <c r="AG68" s="69">
        <v>0</v>
      </c>
      <c r="AH68" s="69">
        <v>21041.097164999999</v>
      </c>
      <c r="AI68" s="69">
        <v>24272.95</v>
      </c>
      <c r="AJ68" s="69">
        <v>0</v>
      </c>
      <c r="AK68" s="69">
        <v>3045.64</v>
      </c>
      <c r="AL68" s="69">
        <v>14798.217499999999</v>
      </c>
      <c r="AM68" s="69">
        <v>735.45</v>
      </c>
      <c r="AN68" s="69">
        <v>8081.48</v>
      </c>
      <c r="AO68" s="69">
        <v>21500.398969621216</v>
      </c>
      <c r="AP68">
        <v>5643</v>
      </c>
      <c r="AQ68" t="s">
        <v>1252</v>
      </c>
      <c r="AR68">
        <v>5643</v>
      </c>
      <c r="AS68">
        <v>0</v>
      </c>
      <c r="AT68" t="s">
        <v>1254</v>
      </c>
      <c r="AU68" t="s">
        <v>1255</v>
      </c>
      <c r="AV68" t="s">
        <v>939</v>
      </c>
      <c r="AW68" t="s">
        <v>936</v>
      </c>
      <c r="AX68" t="s">
        <v>1254</v>
      </c>
      <c r="AY68" t="s">
        <v>1255</v>
      </c>
      <c r="AZ68">
        <v>2018</v>
      </c>
    </row>
    <row r="69" spans="1:52" x14ac:dyDescent="0.25">
      <c r="A69" s="70" t="s">
        <v>404</v>
      </c>
      <c r="B69" s="69">
        <v>3004.1001310000001</v>
      </c>
      <c r="C69" s="69">
        <v>301.95</v>
      </c>
      <c r="D69" s="69"/>
      <c r="E69" s="69">
        <v>660</v>
      </c>
      <c r="F69" s="69">
        <v>2280</v>
      </c>
      <c r="G69" s="69">
        <v>390</v>
      </c>
      <c r="H69" s="69">
        <v>2220</v>
      </c>
      <c r="I69" s="69">
        <v>5259.92</v>
      </c>
      <c r="J69" s="69">
        <v>7988.6549999999997</v>
      </c>
      <c r="K69" s="69">
        <v>436.1</v>
      </c>
      <c r="L69" s="69"/>
      <c r="M69" s="69">
        <v>368.68</v>
      </c>
      <c r="N69" s="69">
        <v>4638.7</v>
      </c>
      <c r="O69" s="69">
        <v>2344.5300000000002</v>
      </c>
      <c r="P69" s="69">
        <v>2107.15</v>
      </c>
      <c r="Q69" s="69">
        <v>3472.4935866533156</v>
      </c>
      <c r="R69" s="69">
        <v>2631</v>
      </c>
      <c r="S69" s="69">
        <v>0</v>
      </c>
      <c r="T69" s="69"/>
      <c r="U69" s="69"/>
      <c r="V69" s="69">
        <v>2631</v>
      </c>
      <c r="W69" s="69">
        <v>2569</v>
      </c>
      <c r="X69" s="69">
        <v>2569</v>
      </c>
      <c r="Y69" s="69">
        <v>0</v>
      </c>
      <c r="Z69" s="69">
        <v>1.9206570000000001</v>
      </c>
      <c r="AA69" s="69">
        <v>0</v>
      </c>
      <c r="AB69" s="69"/>
      <c r="AC69" s="69"/>
      <c r="AD69" s="69">
        <v>0</v>
      </c>
      <c r="AE69" s="69">
        <v>0</v>
      </c>
      <c r="AF69" s="69"/>
      <c r="AG69" s="69">
        <v>0</v>
      </c>
      <c r="AH69" s="69">
        <v>13625.675788</v>
      </c>
      <c r="AI69" s="69">
        <v>738.05</v>
      </c>
      <c r="AJ69" s="69">
        <v>0</v>
      </c>
      <c r="AK69" s="69">
        <v>1028.68</v>
      </c>
      <c r="AL69" s="69">
        <v>9549.7000000000007</v>
      </c>
      <c r="AM69" s="69">
        <v>5303.5300000000007</v>
      </c>
      <c r="AN69" s="69">
        <v>6896.15</v>
      </c>
      <c r="AO69" s="69">
        <v>8732.4135866533161</v>
      </c>
      <c r="AP69">
        <v>10766</v>
      </c>
      <c r="AQ69" t="s">
        <v>1891</v>
      </c>
      <c r="AR69">
        <v>10766</v>
      </c>
      <c r="AS69">
        <v>0</v>
      </c>
      <c r="AT69" t="s">
        <v>1893</v>
      </c>
      <c r="AU69" t="s">
        <v>1894</v>
      </c>
      <c r="AV69" t="s">
        <v>939</v>
      </c>
      <c r="AW69" t="s">
        <v>936</v>
      </c>
      <c r="AX69" t="s">
        <v>1893</v>
      </c>
      <c r="AY69" t="s">
        <v>1894</v>
      </c>
      <c r="AZ69">
        <v>2018</v>
      </c>
    </row>
    <row r="70" spans="1:52" x14ac:dyDescent="0.25">
      <c r="A70" s="70" t="s">
        <v>342</v>
      </c>
      <c r="B70" s="69">
        <v>7106.3946049999995</v>
      </c>
      <c r="C70" s="69">
        <v>7117.35</v>
      </c>
      <c r="D70" s="69"/>
      <c r="E70" s="69">
        <v>2185</v>
      </c>
      <c r="F70" s="69">
        <v>15143</v>
      </c>
      <c r="G70" s="69">
        <v>3673</v>
      </c>
      <c r="H70" s="69">
        <v>6395</v>
      </c>
      <c r="I70" s="69">
        <v>31289.95</v>
      </c>
      <c r="J70" s="69">
        <v>6046.92</v>
      </c>
      <c r="K70" s="69">
        <v>798.17</v>
      </c>
      <c r="L70" s="69"/>
      <c r="M70" s="69">
        <v>835.72</v>
      </c>
      <c r="N70" s="69">
        <v>6939.5100000000011</v>
      </c>
      <c r="O70" s="69">
        <v>3085.71</v>
      </c>
      <c r="P70" s="69">
        <v>3413.27</v>
      </c>
      <c r="Q70" s="69">
        <v>6865.600168254161</v>
      </c>
      <c r="R70" s="69">
        <v>11050</v>
      </c>
      <c r="S70" s="69">
        <v>5795</v>
      </c>
      <c r="T70" s="69"/>
      <c r="U70" s="69">
        <v>2510</v>
      </c>
      <c r="V70" s="69">
        <v>18085</v>
      </c>
      <c r="W70" s="69">
        <v>12025</v>
      </c>
      <c r="X70" s="69">
        <v>7535</v>
      </c>
      <c r="Y70" s="69">
        <v>13650</v>
      </c>
      <c r="Z70" s="69">
        <v>3010.7092189999998</v>
      </c>
      <c r="AA70" s="69">
        <v>0</v>
      </c>
      <c r="AB70" s="69"/>
      <c r="AC70" s="69"/>
      <c r="AD70" s="69">
        <v>0</v>
      </c>
      <c r="AE70" s="69">
        <v>0</v>
      </c>
      <c r="AF70" s="69"/>
      <c r="AG70" s="69">
        <v>0</v>
      </c>
      <c r="AH70" s="69">
        <v>27214.023824</v>
      </c>
      <c r="AI70" s="69">
        <v>13710.52</v>
      </c>
      <c r="AJ70" s="69">
        <v>0</v>
      </c>
      <c r="AK70" s="69">
        <v>5530.72</v>
      </c>
      <c r="AL70" s="69">
        <v>40167.51</v>
      </c>
      <c r="AM70" s="69">
        <v>18783.71</v>
      </c>
      <c r="AN70" s="69">
        <v>17343.27</v>
      </c>
      <c r="AO70" s="69">
        <v>51805.550168254165</v>
      </c>
      <c r="AP70">
        <v>3555</v>
      </c>
      <c r="AQ70" t="s">
        <v>1721</v>
      </c>
      <c r="AR70">
        <v>3555</v>
      </c>
      <c r="AS70">
        <v>0</v>
      </c>
      <c r="AT70" t="s">
        <v>1723</v>
      </c>
      <c r="AU70" t="s">
        <v>1724</v>
      </c>
      <c r="AV70" t="s">
        <v>939</v>
      </c>
      <c r="AW70" t="s">
        <v>936</v>
      </c>
      <c r="AX70" t="s">
        <v>1723</v>
      </c>
      <c r="AY70" t="s">
        <v>1724</v>
      </c>
      <c r="AZ70">
        <v>2018</v>
      </c>
    </row>
    <row r="71" spans="1:52" x14ac:dyDescent="0.25">
      <c r="A71" s="70" t="s">
        <v>238</v>
      </c>
      <c r="B71" s="69">
        <v>1810.3550200000002</v>
      </c>
      <c r="C71" s="69">
        <v>0</v>
      </c>
      <c r="D71" s="69"/>
      <c r="E71" s="69">
        <v>280</v>
      </c>
      <c r="F71" s="69">
        <v>30</v>
      </c>
      <c r="G71" s="69">
        <v>0</v>
      </c>
      <c r="H71" s="69">
        <v>121.6</v>
      </c>
      <c r="I71" s="69">
        <v>4893</v>
      </c>
      <c r="J71" s="69">
        <v>2861.2400000000002</v>
      </c>
      <c r="K71" s="69">
        <v>40.700000000000003</v>
      </c>
      <c r="L71" s="69"/>
      <c r="M71" s="69">
        <v>133.6</v>
      </c>
      <c r="N71" s="69">
        <v>0</v>
      </c>
      <c r="O71" s="69">
        <v>22.45</v>
      </c>
      <c r="P71" s="69"/>
      <c r="Q71" s="69">
        <v>4180.9192996053562</v>
      </c>
      <c r="R71" s="69">
        <v>0</v>
      </c>
      <c r="S71" s="69">
        <v>0</v>
      </c>
      <c r="T71" s="69"/>
      <c r="U71" s="69">
        <v>500</v>
      </c>
      <c r="V71" s="69">
        <v>0</v>
      </c>
      <c r="W71" s="69">
        <v>0</v>
      </c>
      <c r="X71" s="69"/>
      <c r="Y71" s="69">
        <v>0</v>
      </c>
      <c r="Z71" s="69">
        <v>2.4490409999999998</v>
      </c>
      <c r="AA71" s="69">
        <v>0</v>
      </c>
      <c r="AB71" s="69"/>
      <c r="AC71" s="69"/>
      <c r="AD71" s="69">
        <v>0</v>
      </c>
      <c r="AE71" s="69">
        <v>0</v>
      </c>
      <c r="AF71" s="69"/>
      <c r="AG71" s="69">
        <v>0</v>
      </c>
      <c r="AH71" s="69">
        <v>4674.0440610000005</v>
      </c>
      <c r="AI71" s="69">
        <v>40.700000000000003</v>
      </c>
      <c r="AJ71" s="69">
        <v>0</v>
      </c>
      <c r="AK71" s="69">
        <v>913.6</v>
      </c>
      <c r="AL71" s="69">
        <v>30</v>
      </c>
      <c r="AM71" s="69">
        <v>22.45</v>
      </c>
      <c r="AN71" s="69">
        <v>121.6</v>
      </c>
      <c r="AO71" s="69">
        <v>9073.9192996053571</v>
      </c>
      <c r="AP71">
        <v>19822</v>
      </c>
      <c r="AQ71" t="s">
        <v>1605</v>
      </c>
      <c r="AR71">
        <v>19822</v>
      </c>
      <c r="AS71">
        <v>0</v>
      </c>
      <c r="AT71" t="s">
        <v>1608</v>
      </c>
      <c r="AU71" t="s">
        <v>1609</v>
      </c>
      <c r="AV71" t="s">
        <v>939</v>
      </c>
      <c r="AW71" t="s">
        <v>936</v>
      </c>
      <c r="AX71" t="s">
        <v>1608</v>
      </c>
      <c r="AY71" t="s">
        <v>1609</v>
      </c>
      <c r="AZ71">
        <v>2018</v>
      </c>
    </row>
    <row r="72" spans="1:52" x14ac:dyDescent="0.25">
      <c r="A72" s="70" t="s">
        <v>588</v>
      </c>
      <c r="B72" s="69">
        <v>2608.3449849999997</v>
      </c>
      <c r="C72" s="69">
        <v>0</v>
      </c>
      <c r="D72" s="69">
        <v>3075</v>
      </c>
      <c r="E72" s="69">
        <v>10</v>
      </c>
      <c r="F72" s="69">
        <v>85</v>
      </c>
      <c r="G72" s="69">
        <v>75</v>
      </c>
      <c r="H72" s="69">
        <v>130</v>
      </c>
      <c r="I72" s="69">
        <v>8562</v>
      </c>
      <c r="J72" s="69">
        <v>3725.24</v>
      </c>
      <c r="K72" s="69">
        <v>0</v>
      </c>
      <c r="L72" s="69">
        <v>142.6</v>
      </c>
      <c r="M72" s="69">
        <v>97.9</v>
      </c>
      <c r="N72" s="69">
        <v>0</v>
      </c>
      <c r="O72" s="69">
        <v>159.55000000000001</v>
      </c>
      <c r="P72" s="69"/>
      <c r="Q72" s="69">
        <v>5492.4575740089385</v>
      </c>
      <c r="R72" s="69">
        <v>6500</v>
      </c>
      <c r="S72" s="69">
        <v>0</v>
      </c>
      <c r="T72" s="69">
        <v>3500</v>
      </c>
      <c r="U72" s="69">
        <v>300</v>
      </c>
      <c r="V72" s="69">
        <v>0</v>
      </c>
      <c r="W72" s="69">
        <v>0</v>
      </c>
      <c r="X72" s="69"/>
      <c r="Y72" s="69">
        <v>3000</v>
      </c>
      <c r="Z72" s="69">
        <v>2.1335229999999998</v>
      </c>
      <c r="AA72" s="69">
        <v>0</v>
      </c>
      <c r="AB72" s="69">
        <v>0</v>
      </c>
      <c r="AC72" s="69"/>
      <c r="AD72" s="69">
        <v>0</v>
      </c>
      <c r="AE72" s="69">
        <v>0</v>
      </c>
      <c r="AF72" s="69"/>
      <c r="AG72" s="69">
        <v>0</v>
      </c>
      <c r="AH72" s="69">
        <v>12835.718508</v>
      </c>
      <c r="AI72" s="69">
        <v>0</v>
      </c>
      <c r="AJ72" s="69">
        <v>6717.6</v>
      </c>
      <c r="AK72" s="69">
        <v>407.9</v>
      </c>
      <c r="AL72" s="69">
        <v>85</v>
      </c>
      <c r="AM72" s="69">
        <v>234.55</v>
      </c>
      <c r="AN72" s="69">
        <v>130</v>
      </c>
      <c r="AO72" s="69">
        <v>17054.457574008939</v>
      </c>
      <c r="AP72">
        <v>4533</v>
      </c>
      <c r="AQ72" t="s">
        <v>1398</v>
      </c>
      <c r="AR72">
        <v>4533</v>
      </c>
      <c r="AS72">
        <v>0</v>
      </c>
      <c r="AT72" t="s">
        <v>1400</v>
      </c>
      <c r="AU72" t="s">
        <v>1401</v>
      </c>
      <c r="AV72" t="s">
        <v>939</v>
      </c>
      <c r="AW72" t="s">
        <v>936</v>
      </c>
      <c r="AX72" t="s">
        <v>1400</v>
      </c>
      <c r="AY72" t="s">
        <v>1401</v>
      </c>
      <c r="AZ72">
        <v>2018</v>
      </c>
    </row>
    <row r="73" spans="1:52" x14ac:dyDescent="0.25">
      <c r="A73" s="70" t="s">
        <v>496</v>
      </c>
      <c r="B73" s="69">
        <v>789.28726800000004</v>
      </c>
      <c r="C73" s="69">
        <v>5</v>
      </c>
      <c r="D73" s="69"/>
      <c r="E73" s="69">
        <v>20</v>
      </c>
      <c r="F73" s="69">
        <v>0</v>
      </c>
      <c r="G73" s="69">
        <v>0</v>
      </c>
      <c r="H73" s="69"/>
      <c r="I73" s="69">
        <v>1257</v>
      </c>
      <c r="J73" s="69">
        <v>826.28</v>
      </c>
      <c r="K73" s="69">
        <v>315.25</v>
      </c>
      <c r="L73" s="69"/>
      <c r="M73" s="69">
        <v>69.95</v>
      </c>
      <c r="N73" s="69">
        <v>0</v>
      </c>
      <c r="O73" s="69">
        <v>62.85</v>
      </c>
      <c r="P73" s="69">
        <v>30.95</v>
      </c>
      <c r="Q73" s="69">
        <v>1711.3191622381532</v>
      </c>
      <c r="R73" s="69">
        <v>0</v>
      </c>
      <c r="S73" s="69">
        <v>1600</v>
      </c>
      <c r="T73" s="69"/>
      <c r="U73" s="69"/>
      <c r="V73" s="69">
        <v>0</v>
      </c>
      <c r="W73" s="69">
        <v>0</v>
      </c>
      <c r="X73" s="69"/>
      <c r="Y73" s="69">
        <v>0</v>
      </c>
      <c r="Z73" s="69">
        <v>0.97788699999999995</v>
      </c>
      <c r="AA73" s="69">
        <v>0</v>
      </c>
      <c r="AB73" s="69"/>
      <c r="AC73" s="69"/>
      <c r="AD73" s="69">
        <v>0</v>
      </c>
      <c r="AE73" s="69">
        <v>0</v>
      </c>
      <c r="AF73" s="69"/>
      <c r="AG73" s="69">
        <v>0</v>
      </c>
      <c r="AH73" s="69">
        <v>1616.545155</v>
      </c>
      <c r="AI73" s="69">
        <v>1920.25</v>
      </c>
      <c r="AJ73" s="69">
        <v>0</v>
      </c>
      <c r="AK73" s="69">
        <v>89.95</v>
      </c>
      <c r="AL73" s="69">
        <v>0</v>
      </c>
      <c r="AM73" s="69">
        <v>62.85</v>
      </c>
      <c r="AN73" s="69">
        <v>30.95</v>
      </c>
      <c r="AO73" s="69">
        <v>2968.3191622381532</v>
      </c>
      <c r="AP73">
        <v>3949</v>
      </c>
      <c r="AQ73" t="s">
        <v>2084</v>
      </c>
      <c r="AR73">
        <v>3949</v>
      </c>
      <c r="AS73">
        <v>0</v>
      </c>
      <c r="AT73" t="s">
        <v>2086</v>
      </c>
      <c r="AU73" t="s">
        <v>2087</v>
      </c>
      <c r="AV73" t="s">
        <v>939</v>
      </c>
      <c r="AW73" t="s">
        <v>936</v>
      </c>
      <c r="AX73" t="s">
        <v>2086</v>
      </c>
      <c r="AY73" t="s">
        <v>2087</v>
      </c>
      <c r="AZ73">
        <v>2018</v>
      </c>
    </row>
    <row r="74" spans="1:52" x14ac:dyDescent="0.25">
      <c r="A74" s="70" t="s">
        <v>498</v>
      </c>
      <c r="B74" s="69">
        <v>1154.7859169999999</v>
      </c>
      <c r="C74" s="69">
        <v>1351.7</v>
      </c>
      <c r="D74" s="69"/>
      <c r="E74" s="69">
        <v>735</v>
      </c>
      <c r="F74" s="69">
        <v>9889.4</v>
      </c>
      <c r="G74" s="69">
        <v>1590</v>
      </c>
      <c r="H74" s="69">
        <v>1606</v>
      </c>
      <c r="I74" s="69">
        <v>5203.84</v>
      </c>
      <c r="J74" s="69">
        <v>9644.82</v>
      </c>
      <c r="K74" s="69">
        <v>1075.8599999999999</v>
      </c>
      <c r="L74" s="69"/>
      <c r="M74" s="69">
        <v>706.78</v>
      </c>
      <c r="N74" s="69">
        <v>2029.56</v>
      </c>
      <c r="O74" s="69">
        <v>805.29</v>
      </c>
      <c r="P74" s="69">
        <v>4092.77</v>
      </c>
      <c r="Q74" s="69">
        <v>4343.3512838340812</v>
      </c>
      <c r="R74" s="69">
        <v>4180</v>
      </c>
      <c r="S74" s="69">
        <v>1190</v>
      </c>
      <c r="T74" s="69"/>
      <c r="U74" s="69">
        <v>670</v>
      </c>
      <c r="V74" s="69">
        <v>1470</v>
      </c>
      <c r="W74" s="69">
        <v>520</v>
      </c>
      <c r="X74" s="69">
        <v>2730</v>
      </c>
      <c r="Y74" s="69">
        <v>1000</v>
      </c>
      <c r="Z74" s="69">
        <v>2.2145640000000002</v>
      </c>
      <c r="AA74" s="69">
        <v>0</v>
      </c>
      <c r="AB74" s="69"/>
      <c r="AC74" s="69"/>
      <c r="AD74" s="69">
        <v>0</v>
      </c>
      <c r="AE74" s="69">
        <v>0</v>
      </c>
      <c r="AF74" s="69"/>
      <c r="AG74" s="69">
        <v>0</v>
      </c>
      <c r="AH74" s="69">
        <v>14981.820480999999</v>
      </c>
      <c r="AI74" s="69">
        <v>3617.56</v>
      </c>
      <c r="AJ74" s="69">
        <v>0</v>
      </c>
      <c r="AK74" s="69">
        <v>2111.7799999999997</v>
      </c>
      <c r="AL74" s="69">
        <v>13388.96</v>
      </c>
      <c r="AM74" s="69">
        <v>2915.29</v>
      </c>
      <c r="AN74" s="69">
        <v>8428.77</v>
      </c>
      <c r="AO74" s="69">
        <v>10547.191283834081</v>
      </c>
      <c r="AP74">
        <v>1810</v>
      </c>
      <c r="AQ74" t="s">
        <v>1895</v>
      </c>
      <c r="AR74">
        <v>1810</v>
      </c>
      <c r="AS74">
        <v>0</v>
      </c>
      <c r="AT74" t="s">
        <v>1898</v>
      </c>
      <c r="AU74" t="s">
        <v>1899</v>
      </c>
      <c r="AV74" t="s">
        <v>939</v>
      </c>
      <c r="AW74" t="s">
        <v>936</v>
      </c>
      <c r="AX74" t="s">
        <v>1898</v>
      </c>
      <c r="AY74" t="s">
        <v>1899</v>
      </c>
      <c r="AZ74">
        <v>2018</v>
      </c>
    </row>
    <row r="75" spans="1:52" x14ac:dyDescent="0.25">
      <c r="A75" s="70" t="s">
        <v>590</v>
      </c>
      <c r="B75" s="69">
        <v>27634.206736</v>
      </c>
      <c r="C75" s="69">
        <v>0</v>
      </c>
      <c r="D75" s="69">
        <v>20930.75</v>
      </c>
      <c r="E75" s="69">
        <v>20</v>
      </c>
      <c r="F75" s="69">
        <v>500</v>
      </c>
      <c r="G75" s="69">
        <v>0</v>
      </c>
      <c r="H75" s="69"/>
      <c r="I75" s="69">
        <v>17066.43</v>
      </c>
      <c r="J75" s="69">
        <v>9564.3474999999999</v>
      </c>
      <c r="K75" s="69">
        <v>0</v>
      </c>
      <c r="L75" s="69">
        <v>779.3</v>
      </c>
      <c r="M75" s="69">
        <v>810.97</v>
      </c>
      <c r="N75" s="69">
        <v>0</v>
      </c>
      <c r="O75" s="69">
        <v>226</v>
      </c>
      <c r="P75" s="69"/>
      <c r="Q75" s="69">
        <v>5914.9135268987129</v>
      </c>
      <c r="R75" s="69">
        <v>23100</v>
      </c>
      <c r="S75" s="69">
        <v>0</v>
      </c>
      <c r="T75" s="69">
        <v>7972.44</v>
      </c>
      <c r="U75" s="69"/>
      <c r="V75" s="69">
        <v>0</v>
      </c>
      <c r="W75" s="69">
        <v>0</v>
      </c>
      <c r="X75" s="69"/>
      <c r="Y75" s="69">
        <v>2924</v>
      </c>
      <c r="Z75" s="69">
        <v>4.888897</v>
      </c>
      <c r="AA75" s="69">
        <v>0</v>
      </c>
      <c r="AB75" s="69">
        <v>0</v>
      </c>
      <c r="AC75" s="69"/>
      <c r="AD75" s="69">
        <v>0</v>
      </c>
      <c r="AE75" s="69">
        <v>0</v>
      </c>
      <c r="AF75" s="69"/>
      <c r="AG75" s="69">
        <v>0</v>
      </c>
      <c r="AH75" s="69">
        <v>60303.443132999993</v>
      </c>
      <c r="AI75" s="69">
        <v>0</v>
      </c>
      <c r="AJ75" s="69">
        <v>29682.489999999998</v>
      </c>
      <c r="AK75" s="69">
        <v>830.97</v>
      </c>
      <c r="AL75" s="69">
        <v>500</v>
      </c>
      <c r="AM75" s="69">
        <v>226</v>
      </c>
      <c r="AN75" s="69">
        <v>0</v>
      </c>
      <c r="AO75" s="69">
        <v>25905.343526898712</v>
      </c>
      <c r="AP75">
        <v>4099</v>
      </c>
      <c r="AQ75" t="s">
        <v>1900</v>
      </c>
      <c r="AR75">
        <v>4099</v>
      </c>
      <c r="AS75">
        <v>0</v>
      </c>
      <c r="AT75" t="s">
        <v>1904</v>
      </c>
      <c r="AU75" t="s">
        <v>1905</v>
      </c>
      <c r="AV75" t="s">
        <v>939</v>
      </c>
      <c r="AW75" t="s">
        <v>936</v>
      </c>
      <c r="AX75" t="s">
        <v>1904</v>
      </c>
      <c r="AY75" t="s">
        <v>1905</v>
      </c>
      <c r="AZ75">
        <v>2018</v>
      </c>
    </row>
    <row r="76" spans="1:52" x14ac:dyDescent="0.25">
      <c r="A76" s="70" t="s">
        <v>164</v>
      </c>
      <c r="B76" s="69">
        <v>3733.255357</v>
      </c>
      <c r="C76" s="69">
        <v>3253</v>
      </c>
      <c r="D76" s="69"/>
      <c r="E76" s="69">
        <v>1152.06</v>
      </c>
      <c r="F76" s="69">
        <v>8785.5</v>
      </c>
      <c r="G76" s="69">
        <v>530</v>
      </c>
      <c r="H76" s="69">
        <v>1618</v>
      </c>
      <c r="I76" s="69">
        <v>10332</v>
      </c>
      <c r="J76" s="69">
        <v>11987.51</v>
      </c>
      <c r="K76" s="69">
        <v>2330.56</v>
      </c>
      <c r="L76" s="69"/>
      <c r="M76" s="69">
        <v>1171.58</v>
      </c>
      <c r="N76" s="69">
        <v>8502.51</v>
      </c>
      <c r="O76" s="69">
        <v>536.29</v>
      </c>
      <c r="P76" s="69">
        <v>2551.1999999999998</v>
      </c>
      <c r="Q76" s="69">
        <v>2764.3705796843874</v>
      </c>
      <c r="R76" s="69">
        <v>31161</v>
      </c>
      <c r="S76" s="69">
        <v>4204</v>
      </c>
      <c r="T76" s="69"/>
      <c r="U76" s="69">
        <v>4768</v>
      </c>
      <c r="V76" s="69">
        <v>14000</v>
      </c>
      <c r="W76" s="69">
        <v>334</v>
      </c>
      <c r="X76" s="69">
        <v>5286</v>
      </c>
      <c r="Y76" s="69">
        <v>4500</v>
      </c>
      <c r="Z76" s="69">
        <v>6.9213909999999998</v>
      </c>
      <c r="AA76" s="69">
        <v>0</v>
      </c>
      <c r="AB76" s="69"/>
      <c r="AC76" s="69"/>
      <c r="AD76" s="69">
        <v>0</v>
      </c>
      <c r="AE76" s="69">
        <v>0</v>
      </c>
      <c r="AF76" s="69"/>
      <c r="AG76" s="69">
        <v>0</v>
      </c>
      <c r="AH76" s="69">
        <v>46888.686748</v>
      </c>
      <c r="AI76" s="69">
        <v>9787.56</v>
      </c>
      <c r="AJ76" s="69">
        <v>0</v>
      </c>
      <c r="AK76" s="69">
        <v>7091.6399999999994</v>
      </c>
      <c r="AL76" s="69">
        <v>31288.010000000002</v>
      </c>
      <c r="AM76" s="69">
        <v>1400.29</v>
      </c>
      <c r="AN76" s="69">
        <v>9455.2000000000007</v>
      </c>
      <c r="AO76" s="69">
        <v>17596.370579684386</v>
      </c>
      <c r="AP76">
        <v>9049</v>
      </c>
      <c r="AQ76" t="s">
        <v>2088</v>
      </c>
      <c r="AR76">
        <v>9049</v>
      </c>
      <c r="AS76">
        <v>0</v>
      </c>
      <c r="AT76" t="s">
        <v>1986</v>
      </c>
      <c r="AU76" t="s">
        <v>1987</v>
      </c>
      <c r="AV76" t="s">
        <v>939</v>
      </c>
      <c r="AW76" t="s">
        <v>948</v>
      </c>
      <c r="AX76" t="s">
        <v>1986</v>
      </c>
      <c r="AY76" t="s">
        <v>1987</v>
      </c>
      <c r="AZ76">
        <v>2018</v>
      </c>
    </row>
    <row r="77" spans="1:52" x14ac:dyDescent="0.25">
      <c r="A77" s="70" t="s">
        <v>406</v>
      </c>
      <c r="B77" s="69">
        <v>14620.939813000001</v>
      </c>
      <c r="C77" s="69">
        <v>100</v>
      </c>
      <c r="D77" s="69"/>
      <c r="E77" s="69">
        <v>5018.84</v>
      </c>
      <c r="F77" s="69">
        <v>14909.52</v>
      </c>
      <c r="G77" s="69">
        <v>7466</v>
      </c>
      <c r="H77" s="69">
        <v>7964.5</v>
      </c>
      <c r="I77" s="69">
        <v>62957.65</v>
      </c>
      <c r="J77" s="69">
        <v>12490.1525</v>
      </c>
      <c r="K77" s="69">
        <v>3577.4</v>
      </c>
      <c r="L77" s="69"/>
      <c r="M77" s="69">
        <v>3901.09</v>
      </c>
      <c r="N77" s="69">
        <v>18444.599999999999</v>
      </c>
      <c r="O77" s="69">
        <v>757.13</v>
      </c>
      <c r="P77" s="69">
        <v>970.43</v>
      </c>
      <c r="Q77" s="69">
        <v>9809.1186994673335</v>
      </c>
      <c r="R77" s="69">
        <v>17568</v>
      </c>
      <c r="S77" s="69">
        <v>2745</v>
      </c>
      <c r="T77" s="69"/>
      <c r="U77" s="69">
        <v>4636</v>
      </c>
      <c r="V77" s="69">
        <v>24278</v>
      </c>
      <c r="W77" s="69">
        <v>6222</v>
      </c>
      <c r="X77" s="69"/>
      <c r="Y77" s="69">
        <v>14000</v>
      </c>
      <c r="Z77" s="69">
        <v>8.3147450000000003</v>
      </c>
      <c r="AA77" s="69">
        <v>0</v>
      </c>
      <c r="AB77" s="69"/>
      <c r="AC77" s="69"/>
      <c r="AD77" s="69">
        <v>0</v>
      </c>
      <c r="AE77" s="69">
        <v>0</v>
      </c>
      <c r="AF77" s="69"/>
      <c r="AG77" s="69">
        <v>0</v>
      </c>
      <c r="AH77" s="69">
        <v>44687.407058000004</v>
      </c>
      <c r="AI77" s="69">
        <v>6422.4</v>
      </c>
      <c r="AJ77" s="69">
        <v>0</v>
      </c>
      <c r="AK77" s="69">
        <v>13555.93</v>
      </c>
      <c r="AL77" s="69">
        <v>57632.119999999995</v>
      </c>
      <c r="AM77" s="69">
        <v>14445.13</v>
      </c>
      <c r="AN77" s="69">
        <v>8934.93</v>
      </c>
      <c r="AO77" s="69">
        <v>86766.768699467328</v>
      </c>
      <c r="AP77">
        <v>12811</v>
      </c>
      <c r="AQ77" t="s">
        <v>1256</v>
      </c>
      <c r="AR77">
        <v>12811</v>
      </c>
      <c r="AS77">
        <v>0</v>
      </c>
      <c r="AT77" t="s">
        <v>1258</v>
      </c>
      <c r="AU77" t="s">
        <v>1259</v>
      </c>
      <c r="AV77" t="s">
        <v>939</v>
      </c>
      <c r="AW77" t="s">
        <v>936</v>
      </c>
      <c r="AX77" t="s">
        <v>1258</v>
      </c>
      <c r="AY77" t="s">
        <v>1259</v>
      </c>
      <c r="AZ77">
        <v>2018</v>
      </c>
    </row>
    <row r="78" spans="1:52" x14ac:dyDescent="0.25">
      <c r="A78" s="70" t="s">
        <v>764</v>
      </c>
      <c r="B78" s="69"/>
      <c r="C78" s="69">
        <v>0</v>
      </c>
      <c r="D78" s="69"/>
      <c r="E78" s="69">
        <v>10</v>
      </c>
      <c r="F78" s="69">
        <v>0</v>
      </c>
      <c r="G78" s="69">
        <v>0</v>
      </c>
      <c r="H78" s="69"/>
      <c r="I78" s="69">
        <v>0</v>
      </c>
      <c r="J78" s="69"/>
      <c r="K78" s="69">
        <v>0</v>
      </c>
      <c r="L78" s="69"/>
      <c r="M78" s="69"/>
      <c r="N78" s="69">
        <v>0</v>
      </c>
      <c r="O78" s="69">
        <v>0</v>
      </c>
      <c r="P78" s="69"/>
      <c r="Q78" s="69">
        <v>0</v>
      </c>
      <c r="R78" s="69"/>
      <c r="S78" s="69">
        <v>0</v>
      </c>
      <c r="T78" s="69"/>
      <c r="U78" s="69"/>
      <c r="V78" s="69">
        <v>0</v>
      </c>
      <c r="W78" s="69">
        <v>0</v>
      </c>
      <c r="X78" s="69"/>
      <c r="Y78" s="69">
        <v>0</v>
      </c>
      <c r="Z78" s="69"/>
      <c r="AA78" s="69">
        <v>0</v>
      </c>
      <c r="AB78" s="69"/>
      <c r="AC78" s="69"/>
      <c r="AD78" s="69">
        <v>0</v>
      </c>
      <c r="AE78" s="69">
        <v>0</v>
      </c>
      <c r="AF78" s="69"/>
      <c r="AG78" s="69">
        <v>0</v>
      </c>
      <c r="AH78" s="69">
        <v>0</v>
      </c>
      <c r="AI78" s="69">
        <v>0</v>
      </c>
      <c r="AJ78" s="69">
        <v>0</v>
      </c>
      <c r="AK78" s="69">
        <v>10</v>
      </c>
      <c r="AL78" s="69">
        <v>0</v>
      </c>
      <c r="AM78" s="69">
        <v>0</v>
      </c>
      <c r="AN78" s="69">
        <v>0</v>
      </c>
      <c r="AO78" s="69">
        <v>0</v>
      </c>
      <c r="AP78">
        <v>15390</v>
      </c>
      <c r="AQ78" t="s">
        <v>1725</v>
      </c>
      <c r="AR78">
        <v>15390</v>
      </c>
      <c r="AS78">
        <v>0</v>
      </c>
      <c r="AT78" t="s">
        <v>1699</v>
      </c>
      <c r="AU78" t="s">
        <v>1700</v>
      </c>
      <c r="AV78" t="s">
        <v>939</v>
      </c>
      <c r="AW78" t="s">
        <v>948</v>
      </c>
      <c r="AX78" t="s">
        <v>1699</v>
      </c>
      <c r="AY78" t="s">
        <v>1700</v>
      </c>
      <c r="AZ78">
        <v>2018</v>
      </c>
    </row>
    <row r="79" spans="1:52" x14ac:dyDescent="0.25">
      <c r="A79" s="70" t="s">
        <v>816</v>
      </c>
      <c r="B79" s="69">
        <v>21377.726073000002</v>
      </c>
      <c r="C79" s="69">
        <v>0</v>
      </c>
      <c r="D79" s="69">
        <v>4770.75</v>
      </c>
      <c r="E79" s="69"/>
      <c r="F79" s="69">
        <v>0</v>
      </c>
      <c r="G79" s="69">
        <v>0</v>
      </c>
      <c r="H79" s="69"/>
      <c r="I79" s="69">
        <v>52061</v>
      </c>
      <c r="J79" s="69">
        <v>13381.307500000001</v>
      </c>
      <c r="K79" s="69">
        <v>0</v>
      </c>
      <c r="L79" s="69">
        <v>721.78</v>
      </c>
      <c r="M79" s="69">
        <v>3020.45</v>
      </c>
      <c r="N79" s="69">
        <v>0</v>
      </c>
      <c r="O79" s="69">
        <v>0</v>
      </c>
      <c r="P79" s="69"/>
      <c r="Q79" s="69">
        <v>14646.473507335249</v>
      </c>
      <c r="R79" s="69">
        <v>71268.899999999994</v>
      </c>
      <c r="S79" s="69">
        <v>0</v>
      </c>
      <c r="T79" s="69">
        <v>0</v>
      </c>
      <c r="U79" s="69">
        <v>6175.92</v>
      </c>
      <c r="V79" s="69">
        <v>0</v>
      </c>
      <c r="W79" s="69">
        <v>0</v>
      </c>
      <c r="X79" s="69"/>
      <c r="Y79" s="69">
        <v>43211.23</v>
      </c>
      <c r="Z79" s="69">
        <v>6.2892749999999999</v>
      </c>
      <c r="AA79" s="69">
        <v>0</v>
      </c>
      <c r="AB79" s="69">
        <v>0</v>
      </c>
      <c r="AC79" s="69"/>
      <c r="AD79" s="69">
        <v>0</v>
      </c>
      <c r="AE79" s="69">
        <v>0</v>
      </c>
      <c r="AF79" s="69"/>
      <c r="AG79" s="69">
        <v>0</v>
      </c>
      <c r="AH79" s="69">
        <v>106034.22284799999</v>
      </c>
      <c r="AI79" s="69">
        <v>0</v>
      </c>
      <c r="AJ79" s="69">
        <v>5492.53</v>
      </c>
      <c r="AK79" s="69">
        <v>9196.369999999999</v>
      </c>
      <c r="AL79" s="69">
        <v>0</v>
      </c>
      <c r="AM79" s="69">
        <v>0</v>
      </c>
      <c r="AN79" s="69">
        <v>0</v>
      </c>
      <c r="AO79" s="69">
        <v>109918.70350733525</v>
      </c>
      <c r="AQ79" t="s">
        <v>1694</v>
      </c>
      <c r="AR79">
        <v>0</v>
      </c>
      <c r="AS79">
        <v>52325</v>
      </c>
      <c r="AT79" t="s">
        <v>1699</v>
      </c>
      <c r="AU79" t="s">
        <v>1700</v>
      </c>
      <c r="AV79" t="s">
        <v>939</v>
      </c>
      <c r="AW79" t="s">
        <v>948</v>
      </c>
      <c r="AX79" t="s">
        <v>1699</v>
      </c>
      <c r="AY79" t="s">
        <v>1700</v>
      </c>
      <c r="AZ79">
        <v>2018</v>
      </c>
    </row>
    <row r="80" spans="1:52" x14ac:dyDescent="0.25">
      <c r="A80" s="70" t="s">
        <v>166</v>
      </c>
      <c r="B80" s="69">
        <v>3572.9685730000001</v>
      </c>
      <c r="C80" s="69">
        <v>0</v>
      </c>
      <c r="D80" s="69"/>
      <c r="E80" s="69">
        <v>120</v>
      </c>
      <c r="F80" s="69">
        <v>0</v>
      </c>
      <c r="G80" s="69">
        <v>123.5</v>
      </c>
      <c r="H80" s="69">
        <v>1370.8</v>
      </c>
      <c r="I80" s="69">
        <v>5856</v>
      </c>
      <c r="J80" s="69">
        <v>6551.6299999999992</v>
      </c>
      <c r="K80" s="69">
        <v>1886.56</v>
      </c>
      <c r="L80" s="69"/>
      <c r="M80" s="69">
        <v>671.08</v>
      </c>
      <c r="N80" s="69">
        <v>3752.7</v>
      </c>
      <c r="O80" s="69">
        <v>501.18</v>
      </c>
      <c r="P80" s="69">
        <v>7061.22</v>
      </c>
      <c r="Q80" s="69">
        <v>2620.5005777402976</v>
      </c>
      <c r="R80" s="69">
        <v>2000</v>
      </c>
      <c r="S80" s="69">
        <v>9300</v>
      </c>
      <c r="T80" s="69"/>
      <c r="U80" s="69">
        <v>600</v>
      </c>
      <c r="V80" s="69">
        <v>4650</v>
      </c>
      <c r="W80" s="69">
        <v>2650</v>
      </c>
      <c r="X80" s="69">
        <v>4000</v>
      </c>
      <c r="Y80" s="69">
        <v>0</v>
      </c>
      <c r="Z80" s="69">
        <v>2.3755639999999998</v>
      </c>
      <c r="AA80" s="69">
        <v>0</v>
      </c>
      <c r="AB80" s="69"/>
      <c r="AC80" s="69"/>
      <c r="AD80" s="69">
        <v>0</v>
      </c>
      <c r="AE80" s="69">
        <v>0</v>
      </c>
      <c r="AF80" s="69"/>
      <c r="AG80" s="69">
        <v>0</v>
      </c>
      <c r="AH80" s="69">
        <v>12126.974136999999</v>
      </c>
      <c r="AI80" s="69">
        <v>11186.56</v>
      </c>
      <c r="AJ80" s="69">
        <v>0</v>
      </c>
      <c r="AK80" s="69">
        <v>1391.08</v>
      </c>
      <c r="AL80" s="69">
        <v>8402.7000000000007</v>
      </c>
      <c r="AM80" s="69">
        <v>3274.6800000000003</v>
      </c>
      <c r="AN80" s="69">
        <v>12432.02</v>
      </c>
      <c r="AO80" s="69">
        <v>8476.5005777402985</v>
      </c>
      <c r="AP80">
        <v>11641</v>
      </c>
      <c r="AQ80" t="s">
        <v>2282</v>
      </c>
      <c r="AR80">
        <v>11641</v>
      </c>
      <c r="AS80">
        <v>0</v>
      </c>
      <c r="AT80" t="s">
        <v>2179</v>
      </c>
      <c r="AU80" t="s">
        <v>2180</v>
      </c>
      <c r="AV80" t="s">
        <v>939</v>
      </c>
      <c r="AW80" t="s">
        <v>948</v>
      </c>
      <c r="AX80" t="s">
        <v>2179</v>
      </c>
      <c r="AY80" t="s">
        <v>2180</v>
      </c>
      <c r="AZ80">
        <v>2018</v>
      </c>
    </row>
    <row r="81" spans="1:52" x14ac:dyDescent="0.25">
      <c r="A81" s="70" t="s">
        <v>592</v>
      </c>
      <c r="B81" s="69">
        <v>3221.8535830000001</v>
      </c>
      <c r="C81" s="69">
        <v>0</v>
      </c>
      <c r="D81" s="69">
        <v>1665</v>
      </c>
      <c r="E81" s="69"/>
      <c r="F81" s="69">
        <v>0</v>
      </c>
      <c r="G81" s="69">
        <v>0</v>
      </c>
      <c r="H81" s="69"/>
      <c r="I81" s="69">
        <v>2858</v>
      </c>
      <c r="J81" s="69">
        <v>5526.15</v>
      </c>
      <c r="K81" s="69">
        <v>0</v>
      </c>
      <c r="L81" s="69">
        <v>2688.87</v>
      </c>
      <c r="M81" s="69">
        <v>119.85</v>
      </c>
      <c r="N81" s="69">
        <v>0</v>
      </c>
      <c r="O81" s="69">
        <v>0</v>
      </c>
      <c r="P81" s="69"/>
      <c r="Q81" s="69">
        <v>4429.7305132912043</v>
      </c>
      <c r="R81" s="69">
        <v>2627.95</v>
      </c>
      <c r="S81" s="69">
        <v>0</v>
      </c>
      <c r="T81" s="69">
        <v>2000</v>
      </c>
      <c r="U81" s="69"/>
      <c r="V81" s="69">
        <v>0</v>
      </c>
      <c r="W81" s="69">
        <v>0</v>
      </c>
      <c r="X81" s="69"/>
      <c r="Y81" s="69">
        <v>0</v>
      </c>
      <c r="Z81" s="69">
        <v>2.0119630000000002</v>
      </c>
      <c r="AA81" s="69">
        <v>0</v>
      </c>
      <c r="AB81" s="69">
        <v>0</v>
      </c>
      <c r="AC81" s="69"/>
      <c r="AD81" s="69">
        <v>0</v>
      </c>
      <c r="AE81" s="69">
        <v>0</v>
      </c>
      <c r="AF81" s="69"/>
      <c r="AG81" s="69">
        <v>0</v>
      </c>
      <c r="AH81" s="69">
        <v>11377.965545999999</v>
      </c>
      <c r="AI81" s="69">
        <v>0</v>
      </c>
      <c r="AJ81" s="69">
        <v>6353.87</v>
      </c>
      <c r="AK81" s="69">
        <v>119.85</v>
      </c>
      <c r="AL81" s="69">
        <v>0</v>
      </c>
      <c r="AM81" s="69">
        <v>0</v>
      </c>
      <c r="AN81" s="69">
        <v>0</v>
      </c>
      <c r="AO81" s="69">
        <v>7287.7305132912043</v>
      </c>
      <c r="AP81">
        <v>4397</v>
      </c>
      <c r="AQ81" t="s">
        <v>1260</v>
      </c>
      <c r="AR81">
        <v>4397</v>
      </c>
      <c r="AS81">
        <v>0</v>
      </c>
      <c r="AT81" t="s">
        <v>1262</v>
      </c>
      <c r="AU81" t="s">
        <v>1263</v>
      </c>
      <c r="AV81" t="s">
        <v>939</v>
      </c>
      <c r="AW81" t="s">
        <v>936</v>
      </c>
      <c r="AX81" t="s">
        <v>1262</v>
      </c>
      <c r="AY81" t="s">
        <v>1263</v>
      </c>
      <c r="AZ81">
        <v>2018</v>
      </c>
    </row>
    <row r="82" spans="1:52" x14ac:dyDescent="0.25">
      <c r="A82" s="70" t="s">
        <v>408</v>
      </c>
      <c r="B82" s="69">
        <v>3054.5599469999997</v>
      </c>
      <c r="C82" s="69">
        <v>0</v>
      </c>
      <c r="D82" s="69"/>
      <c r="E82" s="69">
        <v>320</v>
      </c>
      <c r="F82" s="69">
        <v>2950.1</v>
      </c>
      <c r="G82" s="69">
        <v>65</v>
      </c>
      <c r="H82" s="69">
        <v>260</v>
      </c>
      <c r="I82" s="69">
        <v>7219.5</v>
      </c>
      <c r="J82" s="69">
        <v>5932.1849999999995</v>
      </c>
      <c r="K82" s="69">
        <v>0</v>
      </c>
      <c r="L82" s="69"/>
      <c r="M82" s="69">
        <v>201.43</v>
      </c>
      <c r="N82" s="69">
        <v>3279.8100000000004</v>
      </c>
      <c r="O82" s="69">
        <v>338.45</v>
      </c>
      <c r="P82" s="69">
        <v>94.75</v>
      </c>
      <c r="Q82" s="69">
        <v>4673.2604205316975</v>
      </c>
      <c r="R82" s="69">
        <v>12125</v>
      </c>
      <c r="S82" s="69">
        <v>0</v>
      </c>
      <c r="T82" s="69"/>
      <c r="U82" s="69">
        <v>2000</v>
      </c>
      <c r="V82" s="69">
        <v>6000</v>
      </c>
      <c r="W82" s="69">
        <v>0</v>
      </c>
      <c r="X82" s="69">
        <v>700</v>
      </c>
      <c r="Y82" s="69">
        <v>1925</v>
      </c>
      <c r="Z82" s="69">
        <v>2.1129929999999999</v>
      </c>
      <c r="AA82" s="69">
        <v>0</v>
      </c>
      <c r="AB82" s="69"/>
      <c r="AC82" s="69"/>
      <c r="AD82" s="69">
        <v>0</v>
      </c>
      <c r="AE82" s="69">
        <v>0</v>
      </c>
      <c r="AF82" s="69"/>
      <c r="AG82" s="69">
        <v>0</v>
      </c>
      <c r="AH82" s="69">
        <v>21113.857939999998</v>
      </c>
      <c r="AI82" s="69">
        <v>0</v>
      </c>
      <c r="AJ82" s="69">
        <v>0</v>
      </c>
      <c r="AK82" s="69">
        <v>2521.4300000000003</v>
      </c>
      <c r="AL82" s="69">
        <v>12229.91</v>
      </c>
      <c r="AM82" s="69">
        <v>403.45</v>
      </c>
      <c r="AN82" s="69">
        <v>1054.75</v>
      </c>
      <c r="AO82" s="69">
        <v>13817.760420531697</v>
      </c>
      <c r="AP82">
        <v>3724</v>
      </c>
      <c r="AQ82" t="s">
        <v>2089</v>
      </c>
      <c r="AR82">
        <v>3724</v>
      </c>
      <c r="AS82">
        <v>0</v>
      </c>
      <c r="AT82" t="s">
        <v>2091</v>
      </c>
      <c r="AU82" t="s">
        <v>2092</v>
      </c>
      <c r="AV82" t="s">
        <v>939</v>
      </c>
      <c r="AW82" t="s">
        <v>936</v>
      </c>
      <c r="AX82" t="s">
        <v>2091</v>
      </c>
      <c r="AY82" t="s">
        <v>2092</v>
      </c>
      <c r="AZ82">
        <v>2018</v>
      </c>
    </row>
    <row r="83" spans="1:52" x14ac:dyDescent="0.25">
      <c r="A83" s="70" t="s">
        <v>180</v>
      </c>
      <c r="B83" s="69">
        <v>3845.8654449999999</v>
      </c>
      <c r="C83" s="69">
        <v>11605.84</v>
      </c>
      <c r="D83" s="69"/>
      <c r="E83" s="69">
        <v>1660</v>
      </c>
      <c r="F83" s="69">
        <v>7329</v>
      </c>
      <c r="G83" s="69">
        <v>2755</v>
      </c>
      <c r="H83" s="69">
        <v>3232.2</v>
      </c>
      <c r="I83" s="69">
        <v>9428</v>
      </c>
      <c r="J83" s="69">
        <v>5182.5024999999996</v>
      </c>
      <c r="K83" s="69">
        <v>271.62</v>
      </c>
      <c r="L83" s="69"/>
      <c r="M83" s="69">
        <v>563.20000000000005</v>
      </c>
      <c r="N83" s="69">
        <v>10479.330000000002</v>
      </c>
      <c r="O83" s="69">
        <v>3905.57</v>
      </c>
      <c r="P83" s="69">
        <v>1961.35</v>
      </c>
      <c r="Q83" s="69">
        <v>9436.3284906064491</v>
      </c>
      <c r="R83" s="69">
        <v>15300</v>
      </c>
      <c r="S83" s="69">
        <v>3300</v>
      </c>
      <c r="T83" s="69"/>
      <c r="U83" s="69">
        <v>4000</v>
      </c>
      <c r="V83" s="69">
        <v>41950</v>
      </c>
      <c r="W83" s="69">
        <v>10800</v>
      </c>
      <c r="X83" s="69">
        <v>1500</v>
      </c>
      <c r="Y83" s="69">
        <v>30872</v>
      </c>
      <c r="Z83" s="69">
        <v>8.0051710000000007</v>
      </c>
      <c r="AA83" s="69">
        <v>0</v>
      </c>
      <c r="AB83" s="69"/>
      <c r="AC83" s="69"/>
      <c r="AD83" s="69">
        <v>0</v>
      </c>
      <c r="AE83" s="69">
        <v>0</v>
      </c>
      <c r="AF83" s="69"/>
      <c r="AG83" s="69">
        <v>0</v>
      </c>
      <c r="AH83" s="69">
        <v>24336.373115999999</v>
      </c>
      <c r="AI83" s="69">
        <v>15177.460000000001</v>
      </c>
      <c r="AJ83" s="69">
        <v>0</v>
      </c>
      <c r="AK83" s="69">
        <v>6223.2</v>
      </c>
      <c r="AL83" s="69">
        <v>59758.33</v>
      </c>
      <c r="AM83" s="69">
        <v>17460.57</v>
      </c>
      <c r="AN83" s="69">
        <v>6693.5499999999993</v>
      </c>
      <c r="AO83" s="69">
        <v>49736.328490606451</v>
      </c>
      <c r="AP83">
        <v>3911</v>
      </c>
      <c r="AQ83" t="s">
        <v>1726</v>
      </c>
      <c r="AR83">
        <v>3911</v>
      </c>
      <c r="AS83">
        <v>0</v>
      </c>
      <c r="AT83" t="s">
        <v>1728</v>
      </c>
      <c r="AU83" t="s">
        <v>1729</v>
      </c>
      <c r="AV83" t="s">
        <v>939</v>
      </c>
      <c r="AW83" t="s">
        <v>936</v>
      </c>
      <c r="AX83" t="s">
        <v>1728</v>
      </c>
      <c r="AY83" t="s">
        <v>1729</v>
      </c>
      <c r="AZ83">
        <v>2018</v>
      </c>
    </row>
    <row r="84" spans="1:52" x14ac:dyDescent="0.25">
      <c r="A84" s="70" t="s">
        <v>344</v>
      </c>
      <c r="B84" s="69">
        <v>3847.668592</v>
      </c>
      <c r="C84" s="69">
        <v>0</v>
      </c>
      <c r="D84" s="69"/>
      <c r="E84" s="69">
        <v>751</v>
      </c>
      <c r="F84" s="69">
        <v>730</v>
      </c>
      <c r="G84" s="69">
        <v>255</v>
      </c>
      <c r="H84" s="69">
        <v>886.32</v>
      </c>
      <c r="I84" s="69">
        <v>8656</v>
      </c>
      <c r="J84" s="69">
        <v>4436.26</v>
      </c>
      <c r="K84" s="69">
        <v>190.5</v>
      </c>
      <c r="L84" s="69"/>
      <c r="M84" s="69">
        <v>270.3</v>
      </c>
      <c r="N84" s="69">
        <v>2073.0100000000002</v>
      </c>
      <c r="O84" s="69">
        <v>1508.73</v>
      </c>
      <c r="P84" s="69">
        <v>2096</v>
      </c>
      <c r="Q84" s="69">
        <v>3337.3665953692339</v>
      </c>
      <c r="R84" s="69">
        <v>0</v>
      </c>
      <c r="S84" s="69">
        <v>0</v>
      </c>
      <c r="T84" s="69"/>
      <c r="U84" s="69"/>
      <c r="V84" s="69">
        <v>0</v>
      </c>
      <c r="W84" s="69">
        <v>0</v>
      </c>
      <c r="X84" s="69"/>
      <c r="Y84" s="69">
        <v>0</v>
      </c>
      <c r="Z84" s="69">
        <v>2.2383359999999999</v>
      </c>
      <c r="AA84" s="69">
        <v>0</v>
      </c>
      <c r="AB84" s="69"/>
      <c r="AC84" s="69"/>
      <c r="AD84" s="69">
        <v>0</v>
      </c>
      <c r="AE84" s="69">
        <v>0</v>
      </c>
      <c r="AF84" s="69"/>
      <c r="AG84" s="69">
        <v>0</v>
      </c>
      <c r="AH84" s="69">
        <v>8286.1669280000006</v>
      </c>
      <c r="AI84" s="69">
        <v>190.5</v>
      </c>
      <c r="AJ84" s="69">
        <v>0</v>
      </c>
      <c r="AK84" s="69">
        <v>1021.3</v>
      </c>
      <c r="AL84" s="69">
        <v>2803.01</v>
      </c>
      <c r="AM84" s="69">
        <v>1763.73</v>
      </c>
      <c r="AN84" s="69">
        <v>2982.32</v>
      </c>
      <c r="AO84" s="69">
        <v>11993.366595369234</v>
      </c>
      <c r="AP84">
        <v>14817</v>
      </c>
      <c r="AQ84" t="s">
        <v>1284</v>
      </c>
      <c r="AR84">
        <v>14817</v>
      </c>
      <c r="AS84">
        <v>0</v>
      </c>
      <c r="AT84" t="s">
        <v>1281</v>
      </c>
      <c r="AU84" t="s">
        <v>1282</v>
      </c>
      <c r="AV84" t="s">
        <v>939</v>
      </c>
      <c r="AW84" t="s">
        <v>948</v>
      </c>
      <c r="AX84" t="s">
        <v>1281</v>
      </c>
      <c r="AY84" t="s">
        <v>1282</v>
      </c>
      <c r="AZ84">
        <v>2018</v>
      </c>
    </row>
    <row r="85" spans="1:52" x14ac:dyDescent="0.25">
      <c r="A85" s="70" t="s">
        <v>346</v>
      </c>
      <c r="B85" s="69">
        <v>4757.1808490000003</v>
      </c>
      <c r="C85" s="69">
        <v>1475</v>
      </c>
      <c r="D85" s="69"/>
      <c r="E85" s="69">
        <v>604</v>
      </c>
      <c r="F85" s="69">
        <v>2064</v>
      </c>
      <c r="G85" s="69">
        <v>1936.6</v>
      </c>
      <c r="H85" s="69">
        <v>3928</v>
      </c>
      <c r="I85" s="69">
        <v>9022.41</v>
      </c>
      <c r="J85" s="69">
        <v>6386.4049999999997</v>
      </c>
      <c r="K85" s="69">
        <v>387.95</v>
      </c>
      <c r="L85" s="69"/>
      <c r="M85" s="69">
        <v>1965.33</v>
      </c>
      <c r="N85" s="69">
        <v>120.3</v>
      </c>
      <c r="O85" s="69">
        <v>193.6</v>
      </c>
      <c r="P85" s="69">
        <v>459.21</v>
      </c>
      <c r="Q85" s="69">
        <v>3879.7555040472616</v>
      </c>
      <c r="R85" s="69">
        <v>20000</v>
      </c>
      <c r="S85" s="69">
        <v>0</v>
      </c>
      <c r="T85" s="69"/>
      <c r="U85" s="69">
        <v>4000</v>
      </c>
      <c r="V85" s="69">
        <v>0</v>
      </c>
      <c r="W85" s="69">
        <v>5545.4</v>
      </c>
      <c r="X85" s="69">
        <v>4940.2</v>
      </c>
      <c r="Y85" s="69">
        <v>0</v>
      </c>
      <c r="Z85" s="69">
        <v>4.1697990000000003</v>
      </c>
      <c r="AA85" s="69">
        <v>0</v>
      </c>
      <c r="AB85" s="69"/>
      <c r="AC85" s="69"/>
      <c r="AD85" s="69">
        <v>0</v>
      </c>
      <c r="AE85" s="69">
        <v>0</v>
      </c>
      <c r="AF85" s="69"/>
      <c r="AG85" s="69">
        <v>0</v>
      </c>
      <c r="AH85" s="69">
        <v>31147.755647999998</v>
      </c>
      <c r="AI85" s="69">
        <v>1862.95</v>
      </c>
      <c r="AJ85" s="69">
        <v>0</v>
      </c>
      <c r="AK85" s="69">
        <v>6569.33</v>
      </c>
      <c r="AL85" s="69">
        <v>2184.3000000000002</v>
      </c>
      <c r="AM85" s="69">
        <v>7675.5999999999995</v>
      </c>
      <c r="AN85" s="69">
        <v>9327.41</v>
      </c>
      <c r="AO85" s="69">
        <v>12902.165504047261</v>
      </c>
      <c r="AP85">
        <v>4143</v>
      </c>
      <c r="AQ85" t="s">
        <v>1610</v>
      </c>
      <c r="AR85">
        <v>4143</v>
      </c>
      <c r="AS85">
        <v>0</v>
      </c>
      <c r="AT85" t="s">
        <v>1612</v>
      </c>
      <c r="AU85" t="s">
        <v>1613</v>
      </c>
      <c r="AV85" t="s">
        <v>939</v>
      </c>
      <c r="AW85" t="s">
        <v>936</v>
      </c>
      <c r="AX85" t="s">
        <v>1612</v>
      </c>
      <c r="AY85" t="s">
        <v>1613</v>
      </c>
      <c r="AZ85">
        <v>2018</v>
      </c>
    </row>
    <row r="86" spans="1:52" x14ac:dyDescent="0.25">
      <c r="A86" s="70" t="s">
        <v>410</v>
      </c>
      <c r="B86" s="69">
        <v>3701.5272829999999</v>
      </c>
      <c r="C86" s="69">
        <v>758.5</v>
      </c>
      <c r="D86" s="69"/>
      <c r="E86" s="69">
        <v>805</v>
      </c>
      <c r="F86" s="69">
        <v>781.25</v>
      </c>
      <c r="G86" s="69">
        <v>915</v>
      </c>
      <c r="H86" s="69">
        <v>1249</v>
      </c>
      <c r="I86" s="69">
        <v>4377.5</v>
      </c>
      <c r="J86" s="69">
        <v>9042.7124999999996</v>
      </c>
      <c r="K86" s="69">
        <v>1662.76</v>
      </c>
      <c r="L86" s="69"/>
      <c r="M86" s="69">
        <v>488.64</v>
      </c>
      <c r="N86" s="69">
        <v>9221.4500000000007</v>
      </c>
      <c r="O86" s="69">
        <v>1233.2</v>
      </c>
      <c r="P86" s="69">
        <v>133.4</v>
      </c>
      <c r="Q86" s="69">
        <v>6706.5289814597054</v>
      </c>
      <c r="R86" s="69">
        <v>2850</v>
      </c>
      <c r="S86" s="69">
        <v>950</v>
      </c>
      <c r="T86" s="69"/>
      <c r="U86" s="69">
        <v>665</v>
      </c>
      <c r="V86" s="69">
        <v>3705</v>
      </c>
      <c r="W86" s="69">
        <v>1475</v>
      </c>
      <c r="X86" s="69">
        <v>475</v>
      </c>
      <c r="Y86" s="69">
        <v>250</v>
      </c>
      <c r="Z86" s="69">
        <v>2.020607</v>
      </c>
      <c r="AA86" s="69">
        <v>0</v>
      </c>
      <c r="AB86" s="69"/>
      <c r="AC86" s="69"/>
      <c r="AD86" s="69">
        <v>0</v>
      </c>
      <c r="AE86" s="69">
        <v>0</v>
      </c>
      <c r="AF86" s="69"/>
      <c r="AG86" s="69">
        <v>0</v>
      </c>
      <c r="AH86" s="69">
        <v>15596.260389999999</v>
      </c>
      <c r="AI86" s="69">
        <v>3371.26</v>
      </c>
      <c r="AJ86" s="69">
        <v>0</v>
      </c>
      <c r="AK86" s="69">
        <v>1958.6399999999999</v>
      </c>
      <c r="AL86" s="69">
        <v>13707.7</v>
      </c>
      <c r="AM86" s="69">
        <v>3623.2</v>
      </c>
      <c r="AN86" s="69">
        <v>1857.4</v>
      </c>
      <c r="AO86" s="69">
        <v>11334.028981459705</v>
      </c>
      <c r="AP86">
        <v>7718</v>
      </c>
      <c r="AQ86" t="s">
        <v>1614</v>
      </c>
      <c r="AR86">
        <v>7718</v>
      </c>
      <c r="AS86">
        <v>0</v>
      </c>
      <c r="AT86" t="s">
        <v>1618</v>
      </c>
      <c r="AU86" t="s">
        <v>1619</v>
      </c>
      <c r="AV86" t="s">
        <v>939</v>
      </c>
      <c r="AW86" t="s">
        <v>948</v>
      </c>
      <c r="AX86" t="s">
        <v>1618</v>
      </c>
      <c r="AY86" t="s">
        <v>1619</v>
      </c>
      <c r="AZ86">
        <v>2018</v>
      </c>
    </row>
    <row r="87" spans="1:52" x14ac:dyDescent="0.25">
      <c r="A87" s="70" t="s">
        <v>348</v>
      </c>
      <c r="B87" s="69">
        <v>6803.640934</v>
      </c>
      <c r="C87" s="69">
        <v>612</v>
      </c>
      <c r="D87" s="69"/>
      <c r="E87" s="69">
        <v>489.3</v>
      </c>
      <c r="F87" s="69">
        <v>2111.5</v>
      </c>
      <c r="G87" s="69">
        <v>1210</v>
      </c>
      <c r="H87" s="69">
        <v>1260</v>
      </c>
      <c r="I87" s="69">
        <v>5019</v>
      </c>
      <c r="J87" s="69">
        <v>13224.28</v>
      </c>
      <c r="K87" s="69">
        <v>544.22</v>
      </c>
      <c r="L87" s="69"/>
      <c r="M87" s="69">
        <v>425.25</v>
      </c>
      <c r="N87" s="69">
        <v>3447.9000000000005</v>
      </c>
      <c r="O87" s="69">
        <v>4832.74</v>
      </c>
      <c r="P87" s="69">
        <v>3300.87</v>
      </c>
      <c r="Q87" s="69">
        <v>5548.7134740304155</v>
      </c>
      <c r="R87" s="69">
        <v>16000</v>
      </c>
      <c r="S87" s="69">
        <v>0</v>
      </c>
      <c r="T87" s="69"/>
      <c r="U87" s="69">
        <v>1000</v>
      </c>
      <c r="V87" s="69">
        <v>8000</v>
      </c>
      <c r="W87" s="69">
        <v>0</v>
      </c>
      <c r="X87" s="69">
        <v>2000</v>
      </c>
      <c r="Y87" s="69">
        <v>2500</v>
      </c>
      <c r="Z87" s="69">
        <v>77414.862297</v>
      </c>
      <c r="AA87" s="69">
        <v>0</v>
      </c>
      <c r="AB87" s="69"/>
      <c r="AC87" s="69"/>
      <c r="AD87" s="69">
        <v>0</v>
      </c>
      <c r="AE87" s="69">
        <v>0</v>
      </c>
      <c r="AF87" s="69"/>
      <c r="AG87" s="69">
        <v>0</v>
      </c>
      <c r="AH87" s="69">
        <v>113442.78323100001</v>
      </c>
      <c r="AI87" s="69">
        <v>1156.22</v>
      </c>
      <c r="AJ87" s="69">
        <v>0</v>
      </c>
      <c r="AK87" s="69">
        <v>1914.55</v>
      </c>
      <c r="AL87" s="69">
        <v>13559.400000000001</v>
      </c>
      <c r="AM87" s="69">
        <v>6042.74</v>
      </c>
      <c r="AN87" s="69">
        <v>6560.87</v>
      </c>
      <c r="AO87" s="69">
        <v>13067.713474030415</v>
      </c>
      <c r="AP87">
        <v>3740</v>
      </c>
      <c r="AQ87" t="s">
        <v>1730</v>
      </c>
      <c r="AR87">
        <v>3740</v>
      </c>
      <c r="AS87">
        <v>0</v>
      </c>
      <c r="AT87" t="s">
        <v>1732</v>
      </c>
      <c r="AU87" t="s">
        <v>1733</v>
      </c>
      <c r="AV87" t="s">
        <v>939</v>
      </c>
      <c r="AW87" t="s">
        <v>936</v>
      </c>
      <c r="AX87" t="s">
        <v>1732</v>
      </c>
      <c r="AY87" t="s">
        <v>1733</v>
      </c>
      <c r="AZ87">
        <v>2018</v>
      </c>
    </row>
    <row r="88" spans="1:52" x14ac:dyDescent="0.25">
      <c r="A88" s="70" t="s">
        <v>810</v>
      </c>
      <c r="B88" s="69">
        <v>81601.42582199999</v>
      </c>
      <c r="C88" s="69">
        <v>19560.86</v>
      </c>
      <c r="D88" s="69"/>
      <c r="E88" s="69">
        <v>36579.43</v>
      </c>
      <c r="F88" s="69">
        <v>26704.5</v>
      </c>
      <c r="G88" s="69">
        <v>48938.6</v>
      </c>
      <c r="H88" s="69">
        <v>36651.86</v>
      </c>
      <c r="I88" s="69">
        <v>263831</v>
      </c>
      <c r="J88" s="69">
        <v>66365.63</v>
      </c>
      <c r="K88" s="69">
        <v>10578.32</v>
      </c>
      <c r="L88" s="69"/>
      <c r="M88" s="69">
        <v>10256.65</v>
      </c>
      <c r="N88" s="69">
        <v>3876.7300000000005</v>
      </c>
      <c r="O88" s="69">
        <v>8622.0300000000007</v>
      </c>
      <c r="P88" s="69">
        <v>4694.83</v>
      </c>
      <c r="Q88" s="69">
        <v>48528.232258405566</v>
      </c>
      <c r="R88" s="69">
        <v>285695</v>
      </c>
      <c r="S88" s="69">
        <v>25973</v>
      </c>
      <c r="T88" s="69"/>
      <c r="U88" s="69">
        <v>36361</v>
      </c>
      <c r="V88" s="69">
        <v>57139</v>
      </c>
      <c r="W88" s="69">
        <v>77917</v>
      </c>
      <c r="X88" s="69">
        <v>36532.949999999997</v>
      </c>
      <c r="Y88" s="69">
        <v>123935</v>
      </c>
      <c r="Z88" s="69">
        <v>74398.796552</v>
      </c>
      <c r="AA88" s="69">
        <v>0</v>
      </c>
      <c r="AB88" s="69"/>
      <c r="AC88" s="69">
        <v>10000</v>
      </c>
      <c r="AD88" s="69">
        <v>145000</v>
      </c>
      <c r="AE88" s="69">
        <v>0</v>
      </c>
      <c r="AF88" s="69"/>
      <c r="AG88" s="69">
        <v>0</v>
      </c>
      <c r="AH88" s="69">
        <v>508060.85237400001</v>
      </c>
      <c r="AI88" s="69">
        <v>56112.18</v>
      </c>
      <c r="AJ88" s="69">
        <v>0</v>
      </c>
      <c r="AK88" s="69">
        <v>93197.08</v>
      </c>
      <c r="AL88" s="69">
        <v>232720.22999999998</v>
      </c>
      <c r="AM88" s="69">
        <v>135477.63</v>
      </c>
      <c r="AN88" s="69">
        <v>77879.64</v>
      </c>
      <c r="AO88" s="69">
        <v>436294.23225840554</v>
      </c>
      <c r="AP88">
        <v>5483</v>
      </c>
      <c r="AQ88" t="s">
        <v>1620</v>
      </c>
      <c r="AR88">
        <v>5483</v>
      </c>
      <c r="AS88">
        <v>0</v>
      </c>
      <c r="AT88" t="s">
        <v>1622</v>
      </c>
      <c r="AU88" t="s">
        <v>1623</v>
      </c>
      <c r="AV88" t="s">
        <v>939</v>
      </c>
      <c r="AW88" t="s">
        <v>936</v>
      </c>
      <c r="AX88" t="s">
        <v>1622</v>
      </c>
      <c r="AY88" t="s">
        <v>1623</v>
      </c>
      <c r="AZ88">
        <v>2018</v>
      </c>
    </row>
    <row r="89" spans="1:52" x14ac:dyDescent="0.25">
      <c r="A89" s="70" t="s">
        <v>168</v>
      </c>
      <c r="B89" s="69">
        <v>904.748696</v>
      </c>
      <c r="C89" s="69">
        <v>560</v>
      </c>
      <c r="D89" s="69"/>
      <c r="E89" s="69">
        <v>420</v>
      </c>
      <c r="F89" s="69">
        <v>1125</v>
      </c>
      <c r="G89" s="69">
        <v>0</v>
      </c>
      <c r="H89" s="69">
        <v>125</v>
      </c>
      <c r="I89" s="69">
        <v>2516.98</v>
      </c>
      <c r="J89" s="69">
        <v>1277.92</v>
      </c>
      <c r="K89" s="69">
        <v>740.49</v>
      </c>
      <c r="L89" s="69"/>
      <c r="M89" s="69">
        <v>115.1</v>
      </c>
      <c r="N89" s="69">
        <v>2123.6</v>
      </c>
      <c r="O89" s="69">
        <v>1158.1099999999999</v>
      </c>
      <c r="P89" s="69">
        <v>123.67</v>
      </c>
      <c r="Q89" s="69">
        <v>1702.2643797957282</v>
      </c>
      <c r="R89" s="69">
        <v>2000</v>
      </c>
      <c r="S89" s="69">
        <v>2000</v>
      </c>
      <c r="T89" s="69"/>
      <c r="U89" s="69">
        <v>333</v>
      </c>
      <c r="V89" s="69">
        <v>1000</v>
      </c>
      <c r="W89" s="69">
        <v>0</v>
      </c>
      <c r="X89" s="69"/>
      <c r="Y89" s="69">
        <v>300</v>
      </c>
      <c r="Z89" s="69">
        <v>0.89360499999999998</v>
      </c>
      <c r="AA89" s="69">
        <v>0</v>
      </c>
      <c r="AB89" s="69"/>
      <c r="AC89" s="69"/>
      <c r="AD89" s="69">
        <v>0</v>
      </c>
      <c r="AE89" s="69">
        <v>0</v>
      </c>
      <c r="AF89" s="69"/>
      <c r="AG89" s="69">
        <v>0</v>
      </c>
      <c r="AH89" s="69">
        <v>4183.5623010000008</v>
      </c>
      <c r="AI89" s="69">
        <v>3300.49</v>
      </c>
      <c r="AJ89" s="69">
        <v>0</v>
      </c>
      <c r="AK89" s="69">
        <v>868.1</v>
      </c>
      <c r="AL89" s="69">
        <v>4248.6000000000004</v>
      </c>
      <c r="AM89" s="69">
        <v>1158.1099999999999</v>
      </c>
      <c r="AN89" s="69">
        <v>248.67000000000002</v>
      </c>
      <c r="AO89" s="69">
        <v>4519.2443797957285</v>
      </c>
      <c r="AP89">
        <v>95446</v>
      </c>
      <c r="AQ89" t="s">
        <v>2270</v>
      </c>
      <c r="AR89">
        <v>95446</v>
      </c>
      <c r="AS89">
        <v>0</v>
      </c>
      <c r="AT89" t="s">
        <v>2272</v>
      </c>
      <c r="AU89" t="s">
        <v>2273</v>
      </c>
      <c r="AV89" t="s">
        <v>939</v>
      </c>
      <c r="AW89" t="s">
        <v>936</v>
      </c>
      <c r="AX89" t="s">
        <v>2272</v>
      </c>
      <c r="AY89" t="s">
        <v>2273</v>
      </c>
      <c r="AZ89">
        <v>2018</v>
      </c>
    </row>
    <row r="90" spans="1:52" x14ac:dyDescent="0.25">
      <c r="A90" s="70" t="s">
        <v>170</v>
      </c>
      <c r="B90" s="69">
        <v>13151.268914000002</v>
      </c>
      <c r="C90" s="69">
        <v>12610</v>
      </c>
      <c r="D90" s="69"/>
      <c r="E90" s="69">
        <v>1200</v>
      </c>
      <c r="F90" s="69">
        <v>3751.8</v>
      </c>
      <c r="G90" s="69">
        <v>17193</v>
      </c>
      <c r="H90" s="69">
        <v>4878</v>
      </c>
      <c r="I90" s="69">
        <v>26112</v>
      </c>
      <c r="J90" s="69">
        <v>10943.102500000001</v>
      </c>
      <c r="K90" s="69">
        <v>3000.28</v>
      </c>
      <c r="L90" s="69"/>
      <c r="M90" s="69">
        <v>2162.5500000000002</v>
      </c>
      <c r="N90" s="69">
        <v>1598.9999999999998</v>
      </c>
      <c r="O90" s="69">
        <v>3945.86</v>
      </c>
      <c r="P90" s="69">
        <v>3264.52</v>
      </c>
      <c r="Q90" s="69">
        <v>4716.6992258212267</v>
      </c>
      <c r="R90" s="69">
        <v>7875</v>
      </c>
      <c r="S90" s="69">
        <v>9975</v>
      </c>
      <c r="T90" s="69"/>
      <c r="U90" s="69">
        <v>7245</v>
      </c>
      <c r="V90" s="69">
        <v>8400</v>
      </c>
      <c r="W90" s="69">
        <v>6484.1</v>
      </c>
      <c r="X90" s="69">
        <v>6615</v>
      </c>
      <c r="Y90" s="69">
        <v>2971</v>
      </c>
      <c r="Z90" s="69">
        <v>8.5492220000000003</v>
      </c>
      <c r="AA90" s="69">
        <v>0</v>
      </c>
      <c r="AB90" s="69"/>
      <c r="AC90" s="69"/>
      <c r="AD90" s="69">
        <v>0</v>
      </c>
      <c r="AE90" s="69">
        <v>0</v>
      </c>
      <c r="AF90" s="69"/>
      <c r="AG90" s="69">
        <v>0</v>
      </c>
      <c r="AH90" s="69">
        <v>31977.920636000003</v>
      </c>
      <c r="AI90" s="69">
        <v>25585.279999999999</v>
      </c>
      <c r="AJ90" s="69">
        <v>0</v>
      </c>
      <c r="AK90" s="69">
        <v>10607.55</v>
      </c>
      <c r="AL90" s="69">
        <v>13750.8</v>
      </c>
      <c r="AM90" s="69">
        <v>27622.959999999999</v>
      </c>
      <c r="AN90" s="69">
        <v>14757.52</v>
      </c>
      <c r="AO90" s="69">
        <v>33799.699225821227</v>
      </c>
      <c r="AP90">
        <v>1654</v>
      </c>
      <c r="AQ90" t="s">
        <v>1264</v>
      </c>
      <c r="AR90">
        <v>1654</v>
      </c>
      <c r="AS90">
        <v>0</v>
      </c>
      <c r="AT90" t="s">
        <v>1266</v>
      </c>
      <c r="AU90" t="s">
        <v>1267</v>
      </c>
      <c r="AV90" t="s">
        <v>939</v>
      </c>
      <c r="AW90" t="s">
        <v>936</v>
      </c>
      <c r="AX90" t="s">
        <v>1266</v>
      </c>
      <c r="AY90" t="s">
        <v>1267</v>
      </c>
      <c r="AZ90">
        <v>2018</v>
      </c>
    </row>
    <row r="91" spans="1:52" x14ac:dyDescent="0.25">
      <c r="A91" s="70" t="s">
        <v>18</v>
      </c>
      <c r="B91" s="69">
        <v>22106.478614</v>
      </c>
      <c r="C91" s="69">
        <v>2260</v>
      </c>
      <c r="D91" s="69"/>
      <c r="E91" s="69">
        <v>3435</v>
      </c>
      <c r="F91" s="69">
        <v>11416.850999999999</v>
      </c>
      <c r="G91" s="69">
        <v>9400.08</v>
      </c>
      <c r="H91" s="69">
        <v>9271.2199999999993</v>
      </c>
      <c r="I91" s="69">
        <v>72080.06</v>
      </c>
      <c r="J91" s="69">
        <v>33373.165000000001</v>
      </c>
      <c r="K91" s="69">
        <v>320.12</v>
      </c>
      <c r="L91" s="69"/>
      <c r="M91" s="69">
        <v>1312.28</v>
      </c>
      <c r="N91" s="69">
        <v>709.5</v>
      </c>
      <c r="O91" s="69">
        <v>2197.5100000000002</v>
      </c>
      <c r="P91" s="69">
        <v>4308.45</v>
      </c>
      <c r="Q91" s="69">
        <v>29685.864612199664</v>
      </c>
      <c r="R91" s="69">
        <v>95000</v>
      </c>
      <c r="S91" s="69">
        <v>0</v>
      </c>
      <c r="T91" s="69"/>
      <c r="U91" s="69">
        <v>10000</v>
      </c>
      <c r="V91" s="69">
        <v>5000</v>
      </c>
      <c r="W91" s="69">
        <v>11000</v>
      </c>
      <c r="X91" s="69">
        <v>11000</v>
      </c>
      <c r="Y91" s="69">
        <v>54500</v>
      </c>
      <c r="Z91" s="69">
        <v>15.396056</v>
      </c>
      <c r="AA91" s="69">
        <v>0</v>
      </c>
      <c r="AB91" s="69"/>
      <c r="AC91" s="69"/>
      <c r="AD91" s="69">
        <v>0</v>
      </c>
      <c r="AE91" s="69">
        <v>0</v>
      </c>
      <c r="AF91" s="69"/>
      <c r="AG91" s="69">
        <v>0</v>
      </c>
      <c r="AH91" s="69">
        <v>150495.03967</v>
      </c>
      <c r="AI91" s="69">
        <v>2580.12</v>
      </c>
      <c r="AJ91" s="69">
        <v>0</v>
      </c>
      <c r="AK91" s="69">
        <v>14747.279999999999</v>
      </c>
      <c r="AL91" s="69">
        <v>17126.350999999999</v>
      </c>
      <c r="AM91" s="69">
        <v>22597.59</v>
      </c>
      <c r="AN91" s="69">
        <v>24579.67</v>
      </c>
      <c r="AO91" s="69">
        <v>156265.92461219965</v>
      </c>
      <c r="AP91">
        <v>15824</v>
      </c>
      <c r="AQ91" t="s">
        <v>1268</v>
      </c>
      <c r="AR91">
        <v>15824</v>
      </c>
      <c r="AS91">
        <v>0</v>
      </c>
      <c r="AT91" t="s">
        <v>1271</v>
      </c>
      <c r="AU91" t="s">
        <v>1272</v>
      </c>
      <c r="AV91" t="s">
        <v>939</v>
      </c>
      <c r="AW91" t="s">
        <v>936</v>
      </c>
      <c r="AX91" t="s">
        <v>1271</v>
      </c>
      <c r="AY91" t="s">
        <v>1272</v>
      </c>
      <c r="AZ91">
        <v>2018</v>
      </c>
    </row>
    <row r="92" spans="1:52" x14ac:dyDescent="0.25">
      <c r="A92" s="70" t="s">
        <v>830</v>
      </c>
      <c r="B92" s="69">
        <v>12290.372384</v>
      </c>
      <c r="C92" s="69">
        <v>3637</v>
      </c>
      <c r="D92" s="69"/>
      <c r="E92" s="69">
        <v>2184</v>
      </c>
      <c r="F92" s="69">
        <v>10817.502500000001</v>
      </c>
      <c r="G92" s="69">
        <v>7251</v>
      </c>
      <c r="H92" s="69">
        <v>5771</v>
      </c>
      <c r="I92" s="69">
        <v>20681.849999999999</v>
      </c>
      <c r="J92" s="69">
        <v>22358.4575</v>
      </c>
      <c r="K92" s="69">
        <v>1551.13</v>
      </c>
      <c r="L92" s="69"/>
      <c r="M92" s="69">
        <v>1845.18</v>
      </c>
      <c r="N92" s="69">
        <v>3660.5599999999995</v>
      </c>
      <c r="O92" s="69">
        <v>1037.01</v>
      </c>
      <c r="P92" s="69">
        <v>1293.27</v>
      </c>
      <c r="Q92" s="69">
        <v>14098.56383382143</v>
      </c>
      <c r="R92" s="69">
        <v>48204.46</v>
      </c>
      <c r="S92" s="69">
        <v>742.73</v>
      </c>
      <c r="T92" s="69"/>
      <c r="U92" s="69">
        <v>4967.04</v>
      </c>
      <c r="V92" s="69">
        <v>9010</v>
      </c>
      <c r="W92" s="69">
        <v>3042</v>
      </c>
      <c r="X92" s="69">
        <v>2935.62</v>
      </c>
      <c r="Y92" s="69">
        <v>12559.24</v>
      </c>
      <c r="Z92" s="69">
        <v>9.0932739999999992</v>
      </c>
      <c r="AA92" s="69">
        <v>0</v>
      </c>
      <c r="AB92" s="69"/>
      <c r="AC92" s="69"/>
      <c r="AD92" s="69">
        <v>0</v>
      </c>
      <c r="AE92" s="69">
        <v>0</v>
      </c>
      <c r="AF92" s="69"/>
      <c r="AG92" s="69">
        <v>0</v>
      </c>
      <c r="AH92" s="69">
        <v>82862.383157999997</v>
      </c>
      <c r="AI92" s="69">
        <v>5930.8600000000006</v>
      </c>
      <c r="AJ92" s="69">
        <v>0</v>
      </c>
      <c r="AK92" s="69">
        <v>8996.2200000000012</v>
      </c>
      <c r="AL92" s="69">
        <v>23488.0625</v>
      </c>
      <c r="AM92" s="69">
        <v>11330.01</v>
      </c>
      <c r="AN92" s="69">
        <v>9999.89</v>
      </c>
      <c r="AO92" s="69">
        <v>47339.653833821423</v>
      </c>
      <c r="AP92">
        <v>28497</v>
      </c>
      <c r="AQ92" t="s">
        <v>972</v>
      </c>
      <c r="AR92">
        <v>28497</v>
      </c>
      <c r="AS92">
        <v>0</v>
      </c>
      <c r="AT92" t="s">
        <v>975</v>
      </c>
      <c r="AU92" t="s">
        <v>976</v>
      </c>
      <c r="AV92" t="s">
        <v>939</v>
      </c>
      <c r="AW92" t="s">
        <v>936</v>
      </c>
      <c r="AX92" t="s">
        <v>975</v>
      </c>
      <c r="AY92" t="s">
        <v>976</v>
      </c>
      <c r="AZ92">
        <v>2018</v>
      </c>
    </row>
    <row r="93" spans="1:52" x14ac:dyDescent="0.25">
      <c r="A93" s="70" t="s">
        <v>690</v>
      </c>
      <c r="B93" s="69">
        <v>3530.2093530000002</v>
      </c>
      <c r="C93" s="69">
        <v>2675</v>
      </c>
      <c r="D93" s="69"/>
      <c r="E93" s="69">
        <v>1071.3699999999999</v>
      </c>
      <c r="F93" s="69">
        <v>5853.25</v>
      </c>
      <c r="G93" s="69">
        <v>6828</v>
      </c>
      <c r="H93" s="69">
        <v>2098</v>
      </c>
      <c r="I93" s="69">
        <v>16726</v>
      </c>
      <c r="J93" s="69">
        <v>6171.9600000000009</v>
      </c>
      <c r="K93" s="69">
        <v>309.62</v>
      </c>
      <c r="L93" s="69"/>
      <c r="M93" s="69">
        <v>849.59</v>
      </c>
      <c r="N93" s="69">
        <v>244.95</v>
      </c>
      <c r="O93" s="69">
        <v>820.45</v>
      </c>
      <c r="P93" s="69">
        <v>306.5</v>
      </c>
      <c r="Q93" s="69">
        <v>4250.367090574653</v>
      </c>
      <c r="R93" s="69">
        <v>30839.71</v>
      </c>
      <c r="S93" s="69">
        <v>0</v>
      </c>
      <c r="T93" s="69"/>
      <c r="U93" s="69">
        <v>1289</v>
      </c>
      <c r="V93" s="69">
        <v>5585</v>
      </c>
      <c r="W93" s="69">
        <v>2148</v>
      </c>
      <c r="X93" s="69">
        <v>4296</v>
      </c>
      <c r="Y93" s="69">
        <v>21170.86</v>
      </c>
      <c r="Z93" s="69">
        <v>9.3855590000000007</v>
      </c>
      <c r="AA93" s="69">
        <v>0</v>
      </c>
      <c r="AB93" s="69"/>
      <c r="AC93" s="69"/>
      <c r="AD93" s="69">
        <v>0</v>
      </c>
      <c r="AE93" s="69">
        <v>0</v>
      </c>
      <c r="AF93" s="69"/>
      <c r="AG93" s="69">
        <v>0</v>
      </c>
      <c r="AH93" s="69">
        <v>40551.264911999999</v>
      </c>
      <c r="AI93" s="69">
        <v>2984.62</v>
      </c>
      <c r="AJ93" s="69">
        <v>0</v>
      </c>
      <c r="AK93" s="69">
        <v>3209.96</v>
      </c>
      <c r="AL93" s="69">
        <v>11683.2</v>
      </c>
      <c r="AM93" s="69">
        <v>9796.4500000000007</v>
      </c>
      <c r="AN93" s="69">
        <v>6700.5</v>
      </c>
      <c r="AO93" s="69">
        <v>42147.227090574655</v>
      </c>
      <c r="AP93">
        <v>16831</v>
      </c>
      <c r="AQ93" t="s">
        <v>2295</v>
      </c>
      <c r="AR93">
        <v>16831</v>
      </c>
      <c r="AS93">
        <v>0</v>
      </c>
      <c r="AT93" t="s">
        <v>2296</v>
      </c>
      <c r="AU93" t="s">
        <v>2297</v>
      </c>
      <c r="AV93" t="s">
        <v>939</v>
      </c>
      <c r="AW93" t="s">
        <v>948</v>
      </c>
      <c r="AX93" t="s">
        <v>2296</v>
      </c>
      <c r="AY93" t="s">
        <v>2297</v>
      </c>
      <c r="AZ93">
        <v>2018</v>
      </c>
    </row>
    <row r="94" spans="1:52" x14ac:dyDescent="0.25">
      <c r="A94" s="70" t="s">
        <v>412</v>
      </c>
      <c r="B94" s="69">
        <v>16790.231425999998</v>
      </c>
      <c r="C94" s="69">
        <v>51</v>
      </c>
      <c r="D94" s="69"/>
      <c r="E94" s="69">
        <v>2409</v>
      </c>
      <c r="F94" s="69">
        <v>28922.33</v>
      </c>
      <c r="G94" s="69">
        <v>12447</v>
      </c>
      <c r="H94" s="69">
        <v>33819.050000000003</v>
      </c>
      <c r="I94" s="69">
        <v>43637</v>
      </c>
      <c r="J94" s="69">
        <v>15399.817500000001</v>
      </c>
      <c r="K94" s="69">
        <v>490.4</v>
      </c>
      <c r="L94" s="69"/>
      <c r="M94" s="69">
        <v>562.5</v>
      </c>
      <c r="N94" s="69">
        <v>2257.0499999999997</v>
      </c>
      <c r="O94" s="69">
        <v>1927.27</v>
      </c>
      <c r="P94" s="69">
        <v>3448.43</v>
      </c>
      <c r="Q94" s="69">
        <v>9485.449360693603</v>
      </c>
      <c r="R94" s="69">
        <v>35000</v>
      </c>
      <c r="S94" s="69">
        <v>0</v>
      </c>
      <c r="T94" s="69"/>
      <c r="U94" s="69">
        <v>3600</v>
      </c>
      <c r="V94" s="69">
        <v>21500</v>
      </c>
      <c r="W94" s="69">
        <v>7000</v>
      </c>
      <c r="X94" s="69">
        <v>14000</v>
      </c>
      <c r="Y94" s="69">
        <v>27500</v>
      </c>
      <c r="Z94" s="69">
        <v>14.980589</v>
      </c>
      <c r="AA94" s="69">
        <v>0</v>
      </c>
      <c r="AB94" s="69"/>
      <c r="AC94" s="69"/>
      <c r="AD94" s="69">
        <v>0</v>
      </c>
      <c r="AE94" s="69">
        <v>0</v>
      </c>
      <c r="AF94" s="69"/>
      <c r="AG94" s="69">
        <v>0</v>
      </c>
      <c r="AH94" s="69">
        <v>67205.029515000002</v>
      </c>
      <c r="AI94" s="69">
        <v>541.4</v>
      </c>
      <c r="AJ94" s="69">
        <v>0</v>
      </c>
      <c r="AK94" s="69">
        <v>6571.5</v>
      </c>
      <c r="AL94" s="69">
        <v>52679.380000000005</v>
      </c>
      <c r="AM94" s="69">
        <v>21374.27</v>
      </c>
      <c r="AN94" s="69">
        <v>51267.48</v>
      </c>
      <c r="AO94" s="69">
        <v>80622.449360693601</v>
      </c>
      <c r="AP94">
        <v>17372</v>
      </c>
      <c r="AQ94" t="s">
        <v>2203</v>
      </c>
      <c r="AR94">
        <v>17372</v>
      </c>
      <c r="AS94">
        <v>0</v>
      </c>
      <c r="AT94" t="s">
        <v>1134</v>
      </c>
      <c r="AU94" t="s">
        <v>1135</v>
      </c>
      <c r="AV94" t="s">
        <v>939</v>
      </c>
      <c r="AW94" t="s">
        <v>948</v>
      </c>
      <c r="AX94" t="s">
        <v>1134</v>
      </c>
      <c r="AY94" t="s">
        <v>1135</v>
      </c>
      <c r="AZ94">
        <v>2018</v>
      </c>
    </row>
    <row r="95" spans="1:52" x14ac:dyDescent="0.25">
      <c r="A95" s="70" t="s">
        <v>240</v>
      </c>
      <c r="B95" s="69">
        <v>34806.053216</v>
      </c>
      <c r="C95" s="69">
        <v>24910.65</v>
      </c>
      <c r="D95" s="69"/>
      <c r="E95" s="69">
        <v>1186</v>
      </c>
      <c r="F95" s="69">
        <v>7371.66</v>
      </c>
      <c r="G95" s="69">
        <v>3087.3</v>
      </c>
      <c r="H95" s="69">
        <v>4003</v>
      </c>
      <c r="I95" s="69">
        <v>12359</v>
      </c>
      <c r="J95" s="69">
        <v>12657.65</v>
      </c>
      <c r="K95" s="69">
        <v>12627.44</v>
      </c>
      <c r="L95" s="69"/>
      <c r="M95" s="69">
        <v>6231.26</v>
      </c>
      <c r="N95" s="69">
        <v>5019.92</v>
      </c>
      <c r="O95" s="69">
        <v>5935.07</v>
      </c>
      <c r="P95" s="69">
        <v>6133.88</v>
      </c>
      <c r="Q95" s="69">
        <v>9878.8712804334718</v>
      </c>
      <c r="R95" s="69">
        <v>6800</v>
      </c>
      <c r="S95" s="69">
        <v>6800</v>
      </c>
      <c r="T95" s="69"/>
      <c r="U95" s="69">
        <v>5559.96</v>
      </c>
      <c r="V95" s="69">
        <v>6800</v>
      </c>
      <c r="W95" s="69">
        <v>6800</v>
      </c>
      <c r="X95" s="69">
        <v>6800</v>
      </c>
      <c r="Y95" s="69">
        <v>4000</v>
      </c>
      <c r="Z95" s="69">
        <v>5.8678650000000001</v>
      </c>
      <c r="AA95" s="69">
        <v>43270.67</v>
      </c>
      <c r="AB95" s="69"/>
      <c r="AC95" s="69"/>
      <c r="AD95" s="69">
        <v>0</v>
      </c>
      <c r="AE95" s="69">
        <v>0</v>
      </c>
      <c r="AF95" s="69"/>
      <c r="AG95" s="69">
        <v>0</v>
      </c>
      <c r="AH95" s="69">
        <v>54269.571081000002</v>
      </c>
      <c r="AI95" s="69">
        <v>87608.760000000009</v>
      </c>
      <c r="AJ95" s="69">
        <v>0</v>
      </c>
      <c r="AK95" s="69">
        <v>12977.220000000001</v>
      </c>
      <c r="AL95" s="69">
        <v>19191.580000000002</v>
      </c>
      <c r="AM95" s="69">
        <v>15822.369999999999</v>
      </c>
      <c r="AN95" s="69">
        <v>16936.88</v>
      </c>
      <c r="AO95" s="69">
        <v>26237.871280433472</v>
      </c>
      <c r="AP95">
        <v>27728</v>
      </c>
      <c r="AQ95" t="s">
        <v>1734</v>
      </c>
      <c r="AR95">
        <v>27728</v>
      </c>
      <c r="AS95">
        <v>0</v>
      </c>
      <c r="AT95" t="s">
        <v>1736</v>
      </c>
      <c r="AU95" t="s">
        <v>1737</v>
      </c>
      <c r="AV95" t="s">
        <v>939</v>
      </c>
      <c r="AW95" t="s">
        <v>936</v>
      </c>
      <c r="AX95" t="s">
        <v>1736</v>
      </c>
      <c r="AY95" t="s">
        <v>1737</v>
      </c>
      <c r="AZ95">
        <v>2018</v>
      </c>
    </row>
    <row r="96" spans="1:52" x14ac:dyDescent="0.25">
      <c r="A96" s="70" t="s">
        <v>714</v>
      </c>
      <c r="B96" s="69">
        <v>17146.849084000001</v>
      </c>
      <c r="C96" s="69">
        <v>54329.07</v>
      </c>
      <c r="D96" s="69"/>
      <c r="E96" s="69">
        <v>2569</v>
      </c>
      <c r="F96" s="69">
        <v>9584</v>
      </c>
      <c r="G96" s="69">
        <v>2337</v>
      </c>
      <c r="H96" s="69">
        <v>19667.62</v>
      </c>
      <c r="I96" s="69">
        <v>107573.61</v>
      </c>
      <c r="J96" s="69">
        <v>13578.197500000002</v>
      </c>
      <c r="K96" s="69">
        <v>270.39999999999998</v>
      </c>
      <c r="L96" s="69"/>
      <c r="M96" s="69">
        <v>5686.1</v>
      </c>
      <c r="N96" s="69">
        <v>0</v>
      </c>
      <c r="O96" s="69">
        <v>381.01</v>
      </c>
      <c r="P96" s="69">
        <v>422.22</v>
      </c>
      <c r="Q96" s="69">
        <v>7803.6788892526038</v>
      </c>
      <c r="R96" s="69">
        <v>105840.22</v>
      </c>
      <c r="S96" s="69">
        <v>0</v>
      </c>
      <c r="T96" s="69"/>
      <c r="U96" s="69">
        <v>10517.24</v>
      </c>
      <c r="V96" s="69">
        <v>0</v>
      </c>
      <c r="W96" s="69">
        <v>0</v>
      </c>
      <c r="X96" s="69"/>
      <c r="Y96" s="69">
        <v>41367.26</v>
      </c>
      <c r="Z96" s="69">
        <v>10.785397</v>
      </c>
      <c r="AA96" s="69">
        <v>0</v>
      </c>
      <c r="AB96" s="69"/>
      <c r="AC96" s="69"/>
      <c r="AD96" s="69">
        <v>0</v>
      </c>
      <c r="AE96" s="69">
        <v>0</v>
      </c>
      <c r="AF96" s="69"/>
      <c r="AG96" s="69">
        <v>0</v>
      </c>
      <c r="AH96" s="69">
        <v>136576.051981</v>
      </c>
      <c r="AI96" s="69">
        <v>54599.47</v>
      </c>
      <c r="AJ96" s="69">
        <v>0</v>
      </c>
      <c r="AK96" s="69">
        <v>18772.34</v>
      </c>
      <c r="AL96" s="69">
        <v>9584</v>
      </c>
      <c r="AM96" s="69">
        <v>2718.01</v>
      </c>
      <c r="AN96" s="69">
        <v>20089.84</v>
      </c>
      <c r="AO96" s="69">
        <v>156744.54888925262</v>
      </c>
      <c r="AP96">
        <v>10861</v>
      </c>
      <c r="AQ96" t="s">
        <v>1402</v>
      </c>
      <c r="AR96">
        <v>10861</v>
      </c>
      <c r="AS96">
        <v>0</v>
      </c>
      <c r="AT96" t="s">
        <v>1404</v>
      </c>
      <c r="AU96" t="s">
        <v>1405</v>
      </c>
      <c r="AV96" t="s">
        <v>939</v>
      </c>
      <c r="AW96" t="s">
        <v>936</v>
      </c>
      <c r="AX96" t="s">
        <v>1404</v>
      </c>
      <c r="AY96" t="s">
        <v>1405</v>
      </c>
      <c r="AZ96">
        <v>2018</v>
      </c>
    </row>
    <row r="97" spans="1:52" x14ac:dyDescent="0.25">
      <c r="A97" s="70" t="s">
        <v>172</v>
      </c>
      <c r="B97" s="69">
        <v>564.21593699999994</v>
      </c>
      <c r="C97" s="69">
        <v>4000</v>
      </c>
      <c r="D97" s="69"/>
      <c r="E97" s="69">
        <v>20</v>
      </c>
      <c r="F97" s="69">
        <v>582</v>
      </c>
      <c r="G97" s="69">
        <v>165</v>
      </c>
      <c r="H97" s="69">
        <v>1703</v>
      </c>
      <c r="I97" s="69">
        <v>4618</v>
      </c>
      <c r="J97" s="69">
        <v>1802.7549999999999</v>
      </c>
      <c r="K97" s="69">
        <v>127.75</v>
      </c>
      <c r="L97" s="69"/>
      <c r="M97" s="69">
        <v>377.43</v>
      </c>
      <c r="N97" s="69">
        <v>0</v>
      </c>
      <c r="O97" s="69">
        <v>2485.5500000000002</v>
      </c>
      <c r="P97" s="69">
        <v>1977.91</v>
      </c>
      <c r="Q97" s="69">
        <v>3281.8890828472204</v>
      </c>
      <c r="R97" s="69">
        <v>0</v>
      </c>
      <c r="S97" s="69">
        <v>0</v>
      </c>
      <c r="T97" s="69"/>
      <c r="U97" s="69"/>
      <c r="V97" s="69">
        <v>0</v>
      </c>
      <c r="W97" s="69">
        <v>3000</v>
      </c>
      <c r="X97" s="69">
        <v>3000</v>
      </c>
      <c r="Y97" s="69">
        <v>300</v>
      </c>
      <c r="Z97" s="69">
        <v>47227.177361000002</v>
      </c>
      <c r="AA97" s="69">
        <v>0</v>
      </c>
      <c r="AB97" s="69"/>
      <c r="AC97" s="69"/>
      <c r="AD97" s="69">
        <v>0</v>
      </c>
      <c r="AE97" s="69">
        <v>0</v>
      </c>
      <c r="AF97" s="69"/>
      <c r="AG97" s="69">
        <v>0</v>
      </c>
      <c r="AH97" s="69">
        <v>49594.148298</v>
      </c>
      <c r="AI97" s="69">
        <v>4127.75</v>
      </c>
      <c r="AJ97" s="69">
        <v>0</v>
      </c>
      <c r="AK97" s="69">
        <v>397.43</v>
      </c>
      <c r="AL97" s="69">
        <v>582</v>
      </c>
      <c r="AM97" s="69">
        <v>5650.55</v>
      </c>
      <c r="AN97" s="69">
        <v>6680.91</v>
      </c>
      <c r="AO97" s="69">
        <v>8199.8890828472213</v>
      </c>
      <c r="AP97">
        <v>19963</v>
      </c>
      <c r="AQ97" t="s">
        <v>2226</v>
      </c>
      <c r="AR97">
        <v>19963</v>
      </c>
      <c r="AS97">
        <v>0</v>
      </c>
      <c r="AT97" t="s">
        <v>2179</v>
      </c>
      <c r="AU97" t="s">
        <v>2180</v>
      </c>
      <c r="AV97" t="s">
        <v>939</v>
      </c>
      <c r="AW97" t="s">
        <v>948</v>
      </c>
      <c r="AX97" t="s">
        <v>2179</v>
      </c>
      <c r="AY97" t="s">
        <v>2180</v>
      </c>
      <c r="AZ97">
        <v>2018</v>
      </c>
    </row>
    <row r="98" spans="1:52" x14ac:dyDescent="0.25">
      <c r="A98" s="70" t="s">
        <v>174</v>
      </c>
      <c r="B98" s="69">
        <v>13965.067155000001</v>
      </c>
      <c r="C98" s="69">
        <v>10000</v>
      </c>
      <c r="D98" s="69"/>
      <c r="E98" s="69">
        <v>5945.5</v>
      </c>
      <c r="F98" s="69">
        <v>12294.887999999999</v>
      </c>
      <c r="G98" s="69">
        <v>6500</v>
      </c>
      <c r="H98" s="69">
        <v>9805</v>
      </c>
      <c r="I98" s="69">
        <v>46264.23</v>
      </c>
      <c r="J98" s="69">
        <v>24201.927500000002</v>
      </c>
      <c r="K98" s="69">
        <v>6124.25</v>
      </c>
      <c r="L98" s="69"/>
      <c r="M98" s="69">
        <v>3928.08</v>
      </c>
      <c r="N98" s="69">
        <v>2443.91</v>
      </c>
      <c r="O98" s="69">
        <v>4149.05</v>
      </c>
      <c r="P98" s="69">
        <v>4105.22</v>
      </c>
      <c r="Q98" s="69">
        <v>6731.7800292495758</v>
      </c>
      <c r="R98" s="69">
        <v>45000</v>
      </c>
      <c r="S98" s="69">
        <v>17000</v>
      </c>
      <c r="T98" s="69"/>
      <c r="U98" s="69">
        <v>7000</v>
      </c>
      <c r="V98" s="69">
        <v>14084</v>
      </c>
      <c r="W98" s="69">
        <v>32000</v>
      </c>
      <c r="X98" s="69">
        <v>14000</v>
      </c>
      <c r="Y98" s="69">
        <v>54000</v>
      </c>
      <c r="Z98" s="69">
        <v>12.804924</v>
      </c>
      <c r="AA98" s="69">
        <v>0</v>
      </c>
      <c r="AB98" s="69"/>
      <c r="AC98" s="69"/>
      <c r="AD98" s="69">
        <v>0</v>
      </c>
      <c r="AE98" s="69">
        <v>0</v>
      </c>
      <c r="AF98" s="69"/>
      <c r="AG98" s="69">
        <v>0</v>
      </c>
      <c r="AH98" s="69">
        <v>83179.799578999999</v>
      </c>
      <c r="AI98" s="69">
        <v>33124.25</v>
      </c>
      <c r="AJ98" s="69">
        <v>0</v>
      </c>
      <c r="AK98" s="69">
        <v>16873.580000000002</v>
      </c>
      <c r="AL98" s="69">
        <v>28822.797999999999</v>
      </c>
      <c r="AM98" s="69">
        <v>42649.05</v>
      </c>
      <c r="AN98" s="69">
        <v>27910.22</v>
      </c>
      <c r="AO98" s="69">
        <v>106996.01002924958</v>
      </c>
      <c r="AP98">
        <v>2753</v>
      </c>
      <c r="AQ98" t="s">
        <v>1273</v>
      </c>
      <c r="AR98">
        <v>2753</v>
      </c>
      <c r="AS98">
        <v>0</v>
      </c>
      <c r="AT98" t="s">
        <v>1232</v>
      </c>
      <c r="AU98" t="s">
        <v>1233</v>
      </c>
      <c r="AV98" t="s">
        <v>939</v>
      </c>
      <c r="AW98" t="s">
        <v>948</v>
      </c>
      <c r="AX98" t="s">
        <v>1232</v>
      </c>
      <c r="AY98" t="s">
        <v>1233</v>
      </c>
      <c r="AZ98">
        <v>2018</v>
      </c>
    </row>
    <row r="99" spans="1:52" x14ac:dyDescent="0.25">
      <c r="A99" s="70" t="s">
        <v>350</v>
      </c>
      <c r="B99" s="69">
        <v>5999.2083259999999</v>
      </c>
      <c r="C99" s="69">
        <v>0</v>
      </c>
      <c r="D99" s="69"/>
      <c r="E99" s="69">
        <v>1009</v>
      </c>
      <c r="F99" s="69">
        <v>1864</v>
      </c>
      <c r="G99" s="69">
        <v>1080.5999999999999</v>
      </c>
      <c r="H99" s="69">
        <v>1667</v>
      </c>
      <c r="I99" s="69">
        <v>12091.7</v>
      </c>
      <c r="J99" s="69">
        <v>7382.58</v>
      </c>
      <c r="K99" s="69">
        <v>2590.02</v>
      </c>
      <c r="L99" s="69"/>
      <c r="M99" s="69">
        <v>1655.78</v>
      </c>
      <c r="N99" s="69">
        <v>2675.92</v>
      </c>
      <c r="O99" s="69">
        <v>1923.35</v>
      </c>
      <c r="P99" s="69">
        <v>2106.37</v>
      </c>
      <c r="Q99" s="69">
        <v>6679.2492392814656</v>
      </c>
      <c r="R99" s="69">
        <v>11832</v>
      </c>
      <c r="S99" s="69">
        <v>1392</v>
      </c>
      <c r="T99" s="69"/>
      <c r="U99" s="69">
        <v>3480</v>
      </c>
      <c r="V99" s="69">
        <v>0</v>
      </c>
      <c r="W99" s="69">
        <v>5220</v>
      </c>
      <c r="X99" s="69">
        <v>5220</v>
      </c>
      <c r="Y99" s="69">
        <v>2088</v>
      </c>
      <c r="Z99" s="69">
        <v>2.4582250000000001</v>
      </c>
      <c r="AA99" s="69">
        <v>0</v>
      </c>
      <c r="AB99" s="69"/>
      <c r="AC99" s="69"/>
      <c r="AD99" s="69">
        <v>0</v>
      </c>
      <c r="AE99" s="69">
        <v>0</v>
      </c>
      <c r="AF99" s="69"/>
      <c r="AG99" s="69">
        <v>0</v>
      </c>
      <c r="AH99" s="69">
        <v>25216.246551</v>
      </c>
      <c r="AI99" s="69">
        <v>3982.02</v>
      </c>
      <c r="AJ99" s="69">
        <v>0</v>
      </c>
      <c r="AK99" s="69">
        <v>6144.78</v>
      </c>
      <c r="AL99" s="69">
        <v>4539.92</v>
      </c>
      <c r="AM99" s="69">
        <v>8223.9500000000007</v>
      </c>
      <c r="AN99" s="69">
        <v>8993.369999999999</v>
      </c>
      <c r="AO99" s="69">
        <v>20858.949239281465</v>
      </c>
      <c r="AP99">
        <v>23701</v>
      </c>
      <c r="AQ99" t="s">
        <v>1274</v>
      </c>
      <c r="AR99">
        <v>23701</v>
      </c>
      <c r="AS99">
        <v>0</v>
      </c>
      <c r="AT99" t="s">
        <v>1276</v>
      </c>
      <c r="AU99" t="s">
        <v>1277</v>
      </c>
      <c r="AV99" t="s">
        <v>939</v>
      </c>
      <c r="AW99" t="s">
        <v>936</v>
      </c>
      <c r="AX99" t="s">
        <v>1276</v>
      </c>
      <c r="AY99" t="s">
        <v>1277</v>
      </c>
      <c r="AZ99">
        <v>2018</v>
      </c>
    </row>
    <row r="100" spans="1:52" x14ac:dyDescent="0.25">
      <c r="A100" s="70" t="s">
        <v>60</v>
      </c>
      <c r="B100" s="69">
        <v>3537.6536310000001</v>
      </c>
      <c r="C100" s="69">
        <v>20634</v>
      </c>
      <c r="D100" s="69"/>
      <c r="E100" s="69">
        <v>397</v>
      </c>
      <c r="F100" s="69">
        <v>5645</v>
      </c>
      <c r="G100" s="69">
        <v>1244</v>
      </c>
      <c r="H100" s="69">
        <v>2808</v>
      </c>
      <c r="I100" s="69">
        <v>11233</v>
      </c>
      <c r="J100" s="69">
        <v>6621.1149999999998</v>
      </c>
      <c r="K100" s="69">
        <v>9394.81</v>
      </c>
      <c r="L100" s="69"/>
      <c r="M100" s="69">
        <v>1606.48</v>
      </c>
      <c r="N100" s="69">
        <v>4329.91</v>
      </c>
      <c r="O100" s="69">
        <v>5363.98</v>
      </c>
      <c r="P100" s="69">
        <v>4638.63</v>
      </c>
      <c r="Q100" s="69">
        <v>6864.1372039180369</v>
      </c>
      <c r="R100" s="69">
        <v>16100</v>
      </c>
      <c r="S100" s="69">
        <v>7999.99</v>
      </c>
      <c r="T100" s="69"/>
      <c r="U100" s="69">
        <v>3300</v>
      </c>
      <c r="V100" s="69">
        <v>8000</v>
      </c>
      <c r="W100" s="69">
        <v>3300</v>
      </c>
      <c r="X100" s="69">
        <v>3300</v>
      </c>
      <c r="Y100" s="69">
        <v>6000</v>
      </c>
      <c r="Z100" s="69">
        <v>5.1401219999999999</v>
      </c>
      <c r="AA100" s="69">
        <v>0</v>
      </c>
      <c r="AB100" s="69"/>
      <c r="AC100" s="69"/>
      <c r="AD100" s="69">
        <v>0</v>
      </c>
      <c r="AE100" s="69">
        <v>0</v>
      </c>
      <c r="AF100" s="69"/>
      <c r="AG100" s="69">
        <v>0</v>
      </c>
      <c r="AH100" s="69">
        <v>26263.908753</v>
      </c>
      <c r="AI100" s="69">
        <v>38028.799999999996</v>
      </c>
      <c r="AJ100" s="69">
        <v>0</v>
      </c>
      <c r="AK100" s="69">
        <v>5303.48</v>
      </c>
      <c r="AL100" s="69">
        <v>17974.91</v>
      </c>
      <c r="AM100" s="69">
        <v>9907.98</v>
      </c>
      <c r="AN100" s="69">
        <v>10746.630000000001</v>
      </c>
      <c r="AO100" s="69">
        <v>24097.137203918035</v>
      </c>
      <c r="AP100">
        <v>4550</v>
      </c>
      <c r="AQ100" t="s">
        <v>1624</v>
      </c>
      <c r="AR100">
        <v>4550</v>
      </c>
      <c r="AS100">
        <v>0</v>
      </c>
      <c r="AT100" t="s">
        <v>1626</v>
      </c>
      <c r="AU100" t="s">
        <v>1627</v>
      </c>
      <c r="AV100" t="s">
        <v>939</v>
      </c>
      <c r="AW100" t="s">
        <v>936</v>
      </c>
      <c r="AX100" t="s">
        <v>1626</v>
      </c>
      <c r="AY100" t="s">
        <v>1627</v>
      </c>
      <c r="AZ100">
        <v>2018</v>
      </c>
    </row>
    <row r="101" spans="1:52" x14ac:dyDescent="0.25">
      <c r="A101" s="70" t="s">
        <v>716</v>
      </c>
      <c r="B101" s="69">
        <v>7902.6340190000001</v>
      </c>
      <c r="C101" s="69">
        <v>2634</v>
      </c>
      <c r="D101" s="69"/>
      <c r="E101" s="69">
        <v>2460</v>
      </c>
      <c r="F101" s="69">
        <v>10231.546</v>
      </c>
      <c r="G101" s="69">
        <v>3680</v>
      </c>
      <c r="H101" s="69">
        <v>3649</v>
      </c>
      <c r="I101" s="69">
        <v>38632.18</v>
      </c>
      <c r="J101" s="69">
        <v>15410.1525</v>
      </c>
      <c r="K101" s="69">
        <v>507.23</v>
      </c>
      <c r="L101" s="69"/>
      <c r="M101" s="69">
        <v>3665.53</v>
      </c>
      <c r="N101" s="69">
        <v>0</v>
      </c>
      <c r="O101" s="69">
        <v>449.97</v>
      </c>
      <c r="P101" s="69">
        <v>521.20000000000005</v>
      </c>
      <c r="Q101" s="69">
        <v>9816.4762028805508</v>
      </c>
      <c r="R101" s="69">
        <v>73036.12</v>
      </c>
      <c r="S101" s="69">
        <v>0</v>
      </c>
      <c r="T101" s="69"/>
      <c r="U101" s="69">
        <v>7298.92</v>
      </c>
      <c r="V101" s="69">
        <v>0</v>
      </c>
      <c r="W101" s="69">
        <v>0</v>
      </c>
      <c r="X101" s="69"/>
      <c r="Y101" s="69">
        <v>32182.43</v>
      </c>
      <c r="Z101" s="69">
        <v>7.499479</v>
      </c>
      <c r="AA101" s="69">
        <v>0</v>
      </c>
      <c r="AB101" s="69"/>
      <c r="AC101" s="69"/>
      <c r="AD101" s="69">
        <v>0</v>
      </c>
      <c r="AE101" s="69">
        <v>0</v>
      </c>
      <c r="AF101" s="69"/>
      <c r="AG101" s="69">
        <v>0</v>
      </c>
      <c r="AH101" s="69">
        <v>96356.405998000002</v>
      </c>
      <c r="AI101" s="69">
        <v>3141.23</v>
      </c>
      <c r="AJ101" s="69">
        <v>0</v>
      </c>
      <c r="AK101" s="69">
        <v>13424.45</v>
      </c>
      <c r="AL101" s="69">
        <v>10231.546</v>
      </c>
      <c r="AM101" s="69">
        <v>4129.97</v>
      </c>
      <c r="AN101" s="69">
        <v>4170.2</v>
      </c>
      <c r="AO101" s="69">
        <v>80631.086202880542</v>
      </c>
      <c r="AP101">
        <v>9514</v>
      </c>
      <c r="AQ101" t="s">
        <v>1066</v>
      </c>
      <c r="AR101">
        <v>9514</v>
      </c>
      <c r="AS101">
        <v>0</v>
      </c>
      <c r="AT101" t="s">
        <v>1070</v>
      </c>
      <c r="AU101" t="s">
        <v>1071</v>
      </c>
      <c r="AV101" t="s">
        <v>939</v>
      </c>
      <c r="AW101" t="s">
        <v>936</v>
      </c>
      <c r="AX101" t="s">
        <v>1070</v>
      </c>
      <c r="AY101" t="s">
        <v>1071</v>
      </c>
      <c r="AZ101">
        <v>2018</v>
      </c>
    </row>
    <row r="102" spans="1:52" x14ac:dyDescent="0.25">
      <c r="A102" s="70" t="s">
        <v>242</v>
      </c>
      <c r="B102" s="69">
        <v>2779.086256</v>
      </c>
      <c r="C102" s="69">
        <v>3150</v>
      </c>
      <c r="D102" s="69"/>
      <c r="E102" s="69">
        <v>674.4</v>
      </c>
      <c r="F102" s="69">
        <v>1982</v>
      </c>
      <c r="G102" s="69">
        <v>0</v>
      </c>
      <c r="H102" s="69">
        <v>5153</v>
      </c>
      <c r="I102" s="69">
        <v>3505</v>
      </c>
      <c r="J102" s="69">
        <v>2381.9324999999999</v>
      </c>
      <c r="K102" s="69">
        <v>1915.7</v>
      </c>
      <c r="L102" s="69"/>
      <c r="M102" s="69">
        <v>937.67</v>
      </c>
      <c r="N102" s="69">
        <v>1262.3</v>
      </c>
      <c r="O102" s="69">
        <v>0</v>
      </c>
      <c r="P102" s="69">
        <v>612.72</v>
      </c>
      <c r="Q102" s="69">
        <v>4004.058586638258</v>
      </c>
      <c r="R102" s="69">
        <v>4076.05</v>
      </c>
      <c r="S102" s="69">
        <v>3210</v>
      </c>
      <c r="T102" s="69"/>
      <c r="U102" s="69">
        <v>1380</v>
      </c>
      <c r="V102" s="69">
        <v>1605</v>
      </c>
      <c r="W102" s="69">
        <v>0</v>
      </c>
      <c r="X102" s="69">
        <v>1140</v>
      </c>
      <c r="Y102" s="69">
        <v>2000</v>
      </c>
      <c r="Z102" s="69">
        <v>2.6257090000000001</v>
      </c>
      <c r="AA102" s="69">
        <v>0</v>
      </c>
      <c r="AB102" s="69"/>
      <c r="AC102" s="69"/>
      <c r="AD102" s="69">
        <v>0</v>
      </c>
      <c r="AE102" s="69">
        <v>0</v>
      </c>
      <c r="AF102" s="69"/>
      <c r="AG102" s="69">
        <v>0</v>
      </c>
      <c r="AH102" s="69">
        <v>9239.6944650000005</v>
      </c>
      <c r="AI102" s="69">
        <v>8275.7000000000007</v>
      </c>
      <c r="AJ102" s="69">
        <v>0</v>
      </c>
      <c r="AK102" s="69">
        <v>2992.0699999999997</v>
      </c>
      <c r="AL102" s="69">
        <v>4849.3</v>
      </c>
      <c r="AM102" s="69">
        <v>0</v>
      </c>
      <c r="AN102" s="69">
        <v>6905.72</v>
      </c>
      <c r="AO102" s="69">
        <v>9509.0585866382571</v>
      </c>
      <c r="AP102">
        <v>13881</v>
      </c>
      <c r="AQ102" t="s">
        <v>2229</v>
      </c>
      <c r="AR102">
        <v>13881</v>
      </c>
      <c r="AS102">
        <v>0</v>
      </c>
      <c r="AT102" t="s">
        <v>2179</v>
      </c>
      <c r="AU102" t="s">
        <v>2180</v>
      </c>
      <c r="AV102" t="s">
        <v>939</v>
      </c>
      <c r="AW102" t="s">
        <v>948</v>
      </c>
      <c r="AX102" t="s">
        <v>2179</v>
      </c>
      <c r="AY102" t="s">
        <v>2180</v>
      </c>
      <c r="AZ102">
        <v>2018</v>
      </c>
    </row>
    <row r="103" spans="1:52" x14ac:dyDescent="0.25">
      <c r="A103" s="70" t="s">
        <v>500</v>
      </c>
      <c r="B103" s="69">
        <v>374.23258800000002</v>
      </c>
      <c r="C103" s="69">
        <v>3885</v>
      </c>
      <c r="D103" s="69"/>
      <c r="E103" s="69">
        <v>60</v>
      </c>
      <c r="F103" s="69">
        <v>0</v>
      </c>
      <c r="G103" s="69">
        <v>0</v>
      </c>
      <c r="H103" s="69">
        <v>165</v>
      </c>
      <c r="I103" s="69">
        <v>803</v>
      </c>
      <c r="J103" s="69">
        <v>856.62</v>
      </c>
      <c r="K103" s="69">
        <v>961.59</v>
      </c>
      <c r="L103" s="69"/>
      <c r="M103" s="69">
        <v>133.25</v>
      </c>
      <c r="N103" s="69">
        <v>0</v>
      </c>
      <c r="O103" s="69">
        <v>50</v>
      </c>
      <c r="P103" s="69">
        <v>1038.19</v>
      </c>
      <c r="Q103" s="69">
        <v>2010.0607806926023</v>
      </c>
      <c r="R103" s="69">
        <v>0</v>
      </c>
      <c r="S103" s="69">
        <v>0</v>
      </c>
      <c r="T103" s="69"/>
      <c r="U103" s="69"/>
      <c r="V103" s="69">
        <v>0</v>
      </c>
      <c r="W103" s="69">
        <v>0</v>
      </c>
      <c r="X103" s="69"/>
      <c r="Y103" s="69">
        <v>0</v>
      </c>
      <c r="Z103" s="69">
        <v>0.64129899999999995</v>
      </c>
      <c r="AA103" s="69">
        <v>0</v>
      </c>
      <c r="AB103" s="69"/>
      <c r="AC103" s="69"/>
      <c r="AD103" s="69">
        <v>0</v>
      </c>
      <c r="AE103" s="69">
        <v>0</v>
      </c>
      <c r="AF103" s="69"/>
      <c r="AG103" s="69">
        <v>0</v>
      </c>
      <c r="AH103" s="69">
        <v>1231.4938869999999</v>
      </c>
      <c r="AI103" s="69">
        <v>4846.59</v>
      </c>
      <c r="AJ103" s="69">
        <v>0</v>
      </c>
      <c r="AK103" s="69">
        <v>193.25</v>
      </c>
      <c r="AL103" s="69">
        <v>0</v>
      </c>
      <c r="AM103" s="69">
        <v>50</v>
      </c>
      <c r="AN103" s="69">
        <v>1203.19</v>
      </c>
      <c r="AO103" s="69">
        <v>2813.0607806926023</v>
      </c>
      <c r="AP103">
        <v>4860</v>
      </c>
      <c r="AQ103" t="s">
        <v>1406</v>
      </c>
      <c r="AR103">
        <v>4860</v>
      </c>
      <c r="AS103">
        <v>0</v>
      </c>
      <c r="AT103" t="s">
        <v>1408</v>
      </c>
      <c r="AU103" t="s">
        <v>1409</v>
      </c>
      <c r="AV103" t="s">
        <v>939</v>
      </c>
      <c r="AW103" t="s">
        <v>936</v>
      </c>
      <c r="AX103" t="s">
        <v>1408</v>
      </c>
      <c r="AY103" t="s">
        <v>1409</v>
      </c>
      <c r="AZ103">
        <v>2018</v>
      </c>
    </row>
    <row r="104" spans="1:52" x14ac:dyDescent="0.25">
      <c r="A104" s="70" t="s">
        <v>844</v>
      </c>
      <c r="B104" s="69">
        <v>6707.6114020000005</v>
      </c>
      <c r="C104" s="69">
        <v>0</v>
      </c>
      <c r="D104" s="69">
        <v>0</v>
      </c>
      <c r="E104" s="69"/>
      <c r="F104" s="69">
        <v>0</v>
      </c>
      <c r="G104" s="69">
        <v>0</v>
      </c>
      <c r="H104" s="69"/>
      <c r="I104" s="69">
        <v>7578</v>
      </c>
      <c r="J104" s="69">
        <v>13295.060000000001</v>
      </c>
      <c r="K104" s="69">
        <v>0</v>
      </c>
      <c r="L104" s="69">
        <v>443.72</v>
      </c>
      <c r="M104" s="69">
        <v>408.5</v>
      </c>
      <c r="N104" s="69">
        <v>0</v>
      </c>
      <c r="O104" s="69">
        <v>0</v>
      </c>
      <c r="P104" s="69"/>
      <c r="Q104" s="69">
        <v>6113.6545251191619</v>
      </c>
      <c r="R104" s="69">
        <v>11077.47</v>
      </c>
      <c r="S104" s="69">
        <v>0</v>
      </c>
      <c r="T104" s="69">
        <v>0</v>
      </c>
      <c r="U104" s="69"/>
      <c r="V104" s="69">
        <v>0</v>
      </c>
      <c r="W104" s="69">
        <v>0</v>
      </c>
      <c r="X104" s="69"/>
      <c r="Y104" s="69">
        <v>1900</v>
      </c>
      <c r="Z104" s="69">
        <v>3.0028169999999998</v>
      </c>
      <c r="AA104" s="69">
        <v>0</v>
      </c>
      <c r="AB104" s="69">
        <v>0</v>
      </c>
      <c r="AC104" s="69"/>
      <c r="AD104" s="69">
        <v>0</v>
      </c>
      <c r="AE104" s="69">
        <v>0</v>
      </c>
      <c r="AF104" s="69"/>
      <c r="AG104" s="69">
        <v>0</v>
      </c>
      <c r="AH104" s="69">
        <v>31083.144219000002</v>
      </c>
      <c r="AI104" s="69">
        <v>0</v>
      </c>
      <c r="AJ104" s="69">
        <v>443.72</v>
      </c>
      <c r="AK104" s="69">
        <v>408.5</v>
      </c>
      <c r="AL104" s="69">
        <v>0</v>
      </c>
      <c r="AM104" s="69">
        <v>0</v>
      </c>
      <c r="AN104" s="69">
        <v>0</v>
      </c>
      <c r="AO104" s="69">
        <v>15591.654525119162</v>
      </c>
      <c r="AP104">
        <v>1187</v>
      </c>
      <c r="AQ104" t="s">
        <v>1906</v>
      </c>
      <c r="AR104">
        <v>1187</v>
      </c>
      <c r="AS104">
        <v>0</v>
      </c>
      <c r="AT104" t="s">
        <v>1908</v>
      </c>
      <c r="AU104" t="s">
        <v>1909</v>
      </c>
      <c r="AV104" t="s">
        <v>939</v>
      </c>
      <c r="AW104" t="s">
        <v>936</v>
      </c>
      <c r="AX104" t="s">
        <v>1908</v>
      </c>
      <c r="AY104" t="s">
        <v>1909</v>
      </c>
      <c r="AZ104">
        <v>2018</v>
      </c>
    </row>
    <row r="105" spans="1:52" x14ac:dyDescent="0.25">
      <c r="A105" s="70" t="s">
        <v>700</v>
      </c>
      <c r="B105" s="69">
        <v>21817.104439999999</v>
      </c>
      <c r="C105" s="69">
        <v>1410</v>
      </c>
      <c r="D105" s="69"/>
      <c r="E105" s="69">
        <v>784</v>
      </c>
      <c r="F105" s="69">
        <v>3624</v>
      </c>
      <c r="G105" s="69">
        <v>4560</v>
      </c>
      <c r="H105" s="69">
        <v>6615.72</v>
      </c>
      <c r="I105" s="69">
        <v>75162.990000000005</v>
      </c>
      <c r="J105" s="69">
        <v>16334.347500000002</v>
      </c>
      <c r="K105" s="69">
        <v>1444.89</v>
      </c>
      <c r="L105" s="69"/>
      <c r="M105" s="69">
        <v>2168.2600000000002</v>
      </c>
      <c r="N105" s="69">
        <v>960.81999999999994</v>
      </c>
      <c r="O105" s="69">
        <v>1568.54</v>
      </c>
      <c r="P105" s="69">
        <v>1816.27</v>
      </c>
      <c r="Q105" s="69">
        <v>9913.6069593878983</v>
      </c>
      <c r="R105" s="69">
        <v>49226.6</v>
      </c>
      <c r="S105" s="69">
        <v>6853.1</v>
      </c>
      <c r="T105" s="69"/>
      <c r="U105" s="69">
        <v>3388.5</v>
      </c>
      <c r="V105" s="69">
        <v>8000</v>
      </c>
      <c r="W105" s="69">
        <v>7707</v>
      </c>
      <c r="X105" s="69">
        <v>9732.9500000000007</v>
      </c>
      <c r="Y105" s="69">
        <v>54978.09</v>
      </c>
      <c r="Z105" s="69">
        <v>18.296762999999999</v>
      </c>
      <c r="AA105" s="69">
        <v>0</v>
      </c>
      <c r="AB105" s="69"/>
      <c r="AC105" s="69"/>
      <c r="AD105" s="69">
        <v>0</v>
      </c>
      <c r="AE105" s="69">
        <v>0</v>
      </c>
      <c r="AF105" s="69"/>
      <c r="AG105" s="69">
        <v>0</v>
      </c>
      <c r="AH105" s="69">
        <v>87396.348703000011</v>
      </c>
      <c r="AI105" s="69">
        <v>9707.9900000000016</v>
      </c>
      <c r="AJ105" s="69">
        <v>0</v>
      </c>
      <c r="AK105" s="69">
        <v>6340.76</v>
      </c>
      <c r="AL105" s="69">
        <v>12584.82</v>
      </c>
      <c r="AM105" s="69">
        <v>13835.54</v>
      </c>
      <c r="AN105" s="69">
        <v>18164.940000000002</v>
      </c>
      <c r="AO105" s="69">
        <v>140054.68695938791</v>
      </c>
      <c r="AP105">
        <v>5558</v>
      </c>
      <c r="AQ105" t="s">
        <v>2310</v>
      </c>
      <c r="AR105">
        <v>5558</v>
      </c>
      <c r="AS105">
        <v>0</v>
      </c>
      <c r="AT105" t="s">
        <v>2313</v>
      </c>
      <c r="AU105" t="s">
        <v>2314</v>
      </c>
      <c r="AV105" t="s">
        <v>939</v>
      </c>
      <c r="AW105" t="s">
        <v>948</v>
      </c>
      <c r="AX105" t="s">
        <v>2313</v>
      </c>
      <c r="AY105" t="s">
        <v>2314</v>
      </c>
      <c r="AZ105">
        <v>2018</v>
      </c>
    </row>
    <row r="106" spans="1:52" x14ac:dyDescent="0.25">
      <c r="A106" s="70" t="s">
        <v>44</v>
      </c>
      <c r="B106" s="69">
        <v>1540.4747430000002</v>
      </c>
      <c r="C106" s="69">
        <v>500</v>
      </c>
      <c r="D106" s="69"/>
      <c r="E106" s="69">
        <v>671.84</v>
      </c>
      <c r="F106" s="69">
        <v>40</v>
      </c>
      <c r="G106" s="69">
        <v>0</v>
      </c>
      <c r="H106" s="69">
        <v>453</v>
      </c>
      <c r="I106" s="69">
        <v>10745.32</v>
      </c>
      <c r="J106" s="69">
        <v>6161.58</v>
      </c>
      <c r="K106" s="69">
        <v>102.68</v>
      </c>
      <c r="L106" s="69"/>
      <c r="M106" s="69">
        <v>226.41</v>
      </c>
      <c r="N106" s="69">
        <v>0</v>
      </c>
      <c r="O106" s="69">
        <v>41.85</v>
      </c>
      <c r="P106" s="69">
        <v>211.3</v>
      </c>
      <c r="Q106" s="69">
        <v>3714.537965659857</v>
      </c>
      <c r="R106" s="69">
        <v>10267.219999999999</v>
      </c>
      <c r="S106" s="69">
        <v>0</v>
      </c>
      <c r="T106" s="69"/>
      <c r="U106" s="69">
        <v>3052</v>
      </c>
      <c r="V106" s="69">
        <v>0</v>
      </c>
      <c r="W106" s="69">
        <v>0</v>
      </c>
      <c r="X106" s="69"/>
      <c r="Y106" s="69">
        <v>796</v>
      </c>
      <c r="Z106" s="69">
        <v>3.3275190000000001</v>
      </c>
      <c r="AA106" s="69">
        <v>0</v>
      </c>
      <c r="AB106" s="69"/>
      <c r="AC106" s="69"/>
      <c r="AD106" s="69">
        <v>0</v>
      </c>
      <c r="AE106" s="69">
        <v>0</v>
      </c>
      <c r="AF106" s="69"/>
      <c r="AG106" s="69">
        <v>0</v>
      </c>
      <c r="AH106" s="69">
        <v>17972.602262</v>
      </c>
      <c r="AI106" s="69">
        <v>602.68000000000006</v>
      </c>
      <c r="AJ106" s="69">
        <v>0</v>
      </c>
      <c r="AK106" s="69">
        <v>3950.25</v>
      </c>
      <c r="AL106" s="69">
        <v>40</v>
      </c>
      <c r="AM106" s="69">
        <v>41.85</v>
      </c>
      <c r="AN106" s="69">
        <v>664.3</v>
      </c>
      <c r="AO106" s="69">
        <v>15255.857965659856</v>
      </c>
      <c r="AP106">
        <v>33866</v>
      </c>
      <c r="AQ106" t="s">
        <v>2214</v>
      </c>
      <c r="AR106">
        <v>33866</v>
      </c>
      <c r="AS106">
        <v>0</v>
      </c>
      <c r="AT106" t="s">
        <v>1392</v>
      </c>
      <c r="AU106" t="s">
        <v>1393</v>
      </c>
      <c r="AV106" t="s">
        <v>939</v>
      </c>
      <c r="AW106" t="s">
        <v>948</v>
      </c>
      <c r="AX106" t="s">
        <v>1392</v>
      </c>
      <c r="AY106" t="s">
        <v>1393</v>
      </c>
      <c r="AZ106">
        <v>2018</v>
      </c>
    </row>
    <row r="107" spans="1:52" x14ac:dyDescent="0.25">
      <c r="A107" s="70" t="s">
        <v>594</v>
      </c>
      <c r="B107" s="69">
        <v>13818.182637</v>
      </c>
      <c r="C107" s="69">
        <v>0</v>
      </c>
      <c r="D107" s="69">
        <v>9073.32</v>
      </c>
      <c r="E107" s="69"/>
      <c r="F107" s="69">
        <v>0</v>
      </c>
      <c r="G107" s="69">
        <v>290</v>
      </c>
      <c r="H107" s="69"/>
      <c r="I107" s="69">
        <v>7626</v>
      </c>
      <c r="J107" s="69">
        <v>14138.855</v>
      </c>
      <c r="K107" s="69">
        <v>0</v>
      </c>
      <c r="L107" s="69">
        <v>5678.28</v>
      </c>
      <c r="M107" s="69">
        <v>747.56</v>
      </c>
      <c r="N107" s="69">
        <v>3773.21</v>
      </c>
      <c r="O107" s="69">
        <v>2015.25</v>
      </c>
      <c r="P107" s="69"/>
      <c r="Q107" s="69">
        <v>6246.8947167367587</v>
      </c>
      <c r="R107" s="69">
        <v>11590</v>
      </c>
      <c r="S107" s="69">
        <v>0</v>
      </c>
      <c r="T107" s="69">
        <v>8915.58</v>
      </c>
      <c r="U107" s="69">
        <v>278</v>
      </c>
      <c r="V107" s="69">
        <v>1501</v>
      </c>
      <c r="W107" s="69">
        <v>1780</v>
      </c>
      <c r="X107" s="69"/>
      <c r="Y107" s="69">
        <v>2067.8000000000002</v>
      </c>
      <c r="Z107" s="69">
        <v>3.1794850000000001</v>
      </c>
      <c r="AA107" s="69">
        <v>0</v>
      </c>
      <c r="AB107" s="69">
        <v>0</v>
      </c>
      <c r="AC107" s="69"/>
      <c r="AD107" s="69">
        <v>0</v>
      </c>
      <c r="AE107" s="69">
        <v>0</v>
      </c>
      <c r="AF107" s="69"/>
      <c r="AG107" s="69">
        <v>0</v>
      </c>
      <c r="AH107" s="69">
        <v>39550.217122000002</v>
      </c>
      <c r="AI107" s="69">
        <v>0</v>
      </c>
      <c r="AJ107" s="69">
        <v>23667.18</v>
      </c>
      <c r="AK107" s="69">
        <v>1025.56</v>
      </c>
      <c r="AL107" s="69">
        <v>5274.21</v>
      </c>
      <c r="AM107" s="69">
        <v>4085.25</v>
      </c>
      <c r="AN107" s="69">
        <v>0</v>
      </c>
      <c r="AO107" s="69">
        <v>15940.694716736758</v>
      </c>
      <c r="AP107">
        <v>6159</v>
      </c>
      <c r="AQ107" t="s">
        <v>1027</v>
      </c>
      <c r="AR107">
        <v>6159</v>
      </c>
      <c r="AS107">
        <v>0</v>
      </c>
      <c r="AT107" t="s">
        <v>1029</v>
      </c>
      <c r="AU107" t="s">
        <v>1030</v>
      </c>
      <c r="AV107" t="s">
        <v>939</v>
      </c>
      <c r="AW107" t="s">
        <v>936</v>
      </c>
      <c r="AX107" t="s">
        <v>1029</v>
      </c>
      <c r="AY107" t="s">
        <v>1030</v>
      </c>
      <c r="AZ107">
        <v>2018</v>
      </c>
    </row>
    <row r="108" spans="1:52" x14ac:dyDescent="0.25">
      <c r="A108" s="70" t="s">
        <v>502</v>
      </c>
      <c r="B108" s="69">
        <v>1658.889105</v>
      </c>
      <c r="C108" s="69">
        <v>3151.05</v>
      </c>
      <c r="D108" s="69"/>
      <c r="E108" s="69">
        <v>360</v>
      </c>
      <c r="F108" s="69">
        <v>100</v>
      </c>
      <c r="G108" s="69">
        <v>0</v>
      </c>
      <c r="H108" s="69">
        <v>5227</v>
      </c>
      <c r="I108" s="69">
        <v>4179</v>
      </c>
      <c r="J108" s="69">
        <v>3429.56</v>
      </c>
      <c r="K108" s="69">
        <v>2018.1</v>
      </c>
      <c r="L108" s="69"/>
      <c r="M108" s="69">
        <v>157.06</v>
      </c>
      <c r="N108" s="69">
        <v>0</v>
      </c>
      <c r="O108" s="69">
        <v>48.25</v>
      </c>
      <c r="P108" s="69">
        <v>317.64999999999998</v>
      </c>
      <c r="Q108" s="69">
        <v>2624.1996742607298</v>
      </c>
      <c r="R108" s="69">
        <v>10500</v>
      </c>
      <c r="S108" s="69">
        <v>7000</v>
      </c>
      <c r="T108" s="69"/>
      <c r="U108" s="69"/>
      <c r="V108" s="69">
        <v>0</v>
      </c>
      <c r="W108" s="69">
        <v>0</v>
      </c>
      <c r="X108" s="69"/>
      <c r="Y108" s="69">
        <v>2500</v>
      </c>
      <c r="Z108" s="69">
        <v>1.9357850000000001</v>
      </c>
      <c r="AA108" s="69">
        <v>0</v>
      </c>
      <c r="AB108" s="69"/>
      <c r="AC108" s="69"/>
      <c r="AD108" s="69">
        <v>0</v>
      </c>
      <c r="AE108" s="69">
        <v>0</v>
      </c>
      <c r="AF108" s="69"/>
      <c r="AG108" s="69">
        <v>0</v>
      </c>
      <c r="AH108" s="69">
        <v>15590.384889999999</v>
      </c>
      <c r="AI108" s="69">
        <v>12169.15</v>
      </c>
      <c r="AJ108" s="69">
        <v>0</v>
      </c>
      <c r="AK108" s="69">
        <v>517.05999999999995</v>
      </c>
      <c r="AL108" s="69">
        <v>100</v>
      </c>
      <c r="AM108" s="69">
        <v>48.25</v>
      </c>
      <c r="AN108" s="69">
        <v>5544.65</v>
      </c>
      <c r="AO108" s="69">
        <v>9303.1996742607298</v>
      </c>
      <c r="AP108">
        <v>5885</v>
      </c>
      <c r="AQ108" t="s">
        <v>2093</v>
      </c>
      <c r="AR108">
        <v>5885</v>
      </c>
      <c r="AS108">
        <v>0</v>
      </c>
      <c r="AT108" t="s">
        <v>1437</v>
      </c>
      <c r="AU108" t="s">
        <v>1438</v>
      </c>
      <c r="AV108" t="s">
        <v>939</v>
      </c>
      <c r="AW108" t="s">
        <v>948</v>
      </c>
      <c r="AX108" t="s">
        <v>1437</v>
      </c>
      <c r="AY108" t="s">
        <v>1438</v>
      </c>
      <c r="AZ108">
        <v>2018</v>
      </c>
    </row>
    <row r="109" spans="1:52" x14ac:dyDescent="0.25">
      <c r="A109" s="70" t="s">
        <v>504</v>
      </c>
      <c r="B109" s="69">
        <v>699.67110400000001</v>
      </c>
      <c r="C109" s="69">
        <v>0</v>
      </c>
      <c r="D109" s="69"/>
      <c r="E109" s="69"/>
      <c r="F109" s="69">
        <v>5465</v>
      </c>
      <c r="G109" s="69">
        <v>1358</v>
      </c>
      <c r="H109" s="69">
        <v>150</v>
      </c>
      <c r="I109" s="69">
        <v>1046</v>
      </c>
      <c r="J109" s="69">
        <v>1048.55</v>
      </c>
      <c r="K109" s="69">
        <v>62.9</v>
      </c>
      <c r="L109" s="69"/>
      <c r="M109" s="69">
        <v>121.45</v>
      </c>
      <c r="N109" s="69">
        <v>5037.6499999999996</v>
      </c>
      <c r="O109" s="69">
        <v>2761.49</v>
      </c>
      <c r="P109" s="69">
        <v>255.6</v>
      </c>
      <c r="Q109" s="69">
        <v>2035.9446566727217</v>
      </c>
      <c r="R109" s="69">
        <v>0</v>
      </c>
      <c r="S109" s="69">
        <v>0</v>
      </c>
      <c r="T109" s="69"/>
      <c r="U109" s="69"/>
      <c r="V109" s="69">
        <v>4500</v>
      </c>
      <c r="W109" s="69">
        <v>1500</v>
      </c>
      <c r="X109" s="69"/>
      <c r="Y109" s="69">
        <v>0</v>
      </c>
      <c r="Z109" s="69">
        <v>1.137267</v>
      </c>
      <c r="AA109" s="69">
        <v>0</v>
      </c>
      <c r="AB109" s="69"/>
      <c r="AC109" s="69"/>
      <c r="AD109" s="69">
        <v>0</v>
      </c>
      <c r="AE109" s="69">
        <v>0</v>
      </c>
      <c r="AF109" s="69"/>
      <c r="AG109" s="69">
        <v>0</v>
      </c>
      <c r="AH109" s="69">
        <v>1749.358371</v>
      </c>
      <c r="AI109" s="69">
        <v>62.9</v>
      </c>
      <c r="AJ109" s="69">
        <v>0</v>
      </c>
      <c r="AK109" s="69">
        <v>121.45</v>
      </c>
      <c r="AL109" s="69">
        <v>15002.65</v>
      </c>
      <c r="AM109" s="69">
        <v>5619.49</v>
      </c>
      <c r="AN109" s="69">
        <v>405.6</v>
      </c>
      <c r="AO109" s="69">
        <v>3081.944656672722</v>
      </c>
      <c r="AP109">
        <v>3583</v>
      </c>
      <c r="AQ109" t="s">
        <v>1910</v>
      </c>
      <c r="AR109">
        <v>3583</v>
      </c>
      <c r="AS109">
        <v>0</v>
      </c>
      <c r="AT109" t="s">
        <v>1914</v>
      </c>
      <c r="AU109" t="s">
        <v>1915</v>
      </c>
      <c r="AV109" t="s">
        <v>939</v>
      </c>
      <c r="AW109" t="s">
        <v>936</v>
      </c>
      <c r="AX109" t="s">
        <v>1914</v>
      </c>
      <c r="AY109" t="s">
        <v>1915</v>
      </c>
      <c r="AZ109">
        <v>2018</v>
      </c>
    </row>
    <row r="110" spans="1:52" x14ac:dyDescent="0.25">
      <c r="A110" s="70" t="s">
        <v>596</v>
      </c>
      <c r="B110" s="69">
        <v>426.67710399999999</v>
      </c>
      <c r="C110" s="69">
        <v>0</v>
      </c>
      <c r="D110" s="69">
        <v>0</v>
      </c>
      <c r="E110" s="69"/>
      <c r="F110" s="69">
        <v>610</v>
      </c>
      <c r="G110" s="69">
        <v>0</v>
      </c>
      <c r="H110" s="69">
        <v>70</v>
      </c>
      <c r="I110" s="69">
        <v>1533.75</v>
      </c>
      <c r="J110" s="69">
        <v>1632.0325000000003</v>
      </c>
      <c r="K110" s="69">
        <v>0</v>
      </c>
      <c r="L110" s="69">
        <v>0</v>
      </c>
      <c r="M110" s="69">
        <v>37.56</v>
      </c>
      <c r="N110" s="69">
        <v>300.45</v>
      </c>
      <c r="O110" s="69">
        <v>1307.6500000000001</v>
      </c>
      <c r="P110" s="69">
        <v>287.14999999999998</v>
      </c>
      <c r="Q110" s="69">
        <v>1279.5145585551709</v>
      </c>
      <c r="R110" s="69">
        <v>1000</v>
      </c>
      <c r="S110" s="69">
        <v>0</v>
      </c>
      <c r="T110" s="69">
        <v>0</v>
      </c>
      <c r="U110" s="69">
        <v>29.4</v>
      </c>
      <c r="V110" s="69">
        <v>0</v>
      </c>
      <c r="W110" s="69">
        <v>1000</v>
      </c>
      <c r="X110" s="69"/>
      <c r="Y110" s="69">
        <v>200</v>
      </c>
      <c r="Z110" s="69">
        <v>0.44302000000000002</v>
      </c>
      <c r="AA110" s="69">
        <v>0</v>
      </c>
      <c r="AB110" s="69">
        <v>0</v>
      </c>
      <c r="AC110" s="69"/>
      <c r="AD110" s="69">
        <v>0</v>
      </c>
      <c r="AE110" s="69">
        <v>0</v>
      </c>
      <c r="AF110" s="69"/>
      <c r="AG110" s="69">
        <v>0</v>
      </c>
      <c r="AH110" s="69">
        <v>3059.1526240000003</v>
      </c>
      <c r="AI110" s="69">
        <v>0</v>
      </c>
      <c r="AJ110" s="69">
        <v>0</v>
      </c>
      <c r="AK110" s="69">
        <v>66.960000000000008</v>
      </c>
      <c r="AL110" s="69">
        <v>910.45</v>
      </c>
      <c r="AM110" s="69">
        <v>2307.65</v>
      </c>
      <c r="AN110" s="69">
        <v>357.15</v>
      </c>
      <c r="AO110" s="69">
        <v>3013.2645585551709</v>
      </c>
      <c r="AP110">
        <v>2105</v>
      </c>
      <c r="AQ110" t="s">
        <v>1916</v>
      </c>
      <c r="AR110">
        <v>2105</v>
      </c>
      <c r="AS110">
        <v>0</v>
      </c>
      <c r="AT110" t="s">
        <v>1918</v>
      </c>
      <c r="AU110" t="s">
        <v>1919</v>
      </c>
      <c r="AV110" t="s">
        <v>939</v>
      </c>
      <c r="AW110" t="s">
        <v>936</v>
      </c>
      <c r="AX110" t="s">
        <v>1918</v>
      </c>
      <c r="AY110" t="s">
        <v>1919</v>
      </c>
      <c r="AZ110">
        <v>2018</v>
      </c>
    </row>
    <row r="111" spans="1:52" x14ac:dyDescent="0.25">
      <c r="A111" s="70" t="s">
        <v>506</v>
      </c>
      <c r="B111" s="69">
        <v>4905.9786650000005</v>
      </c>
      <c r="C111" s="69">
        <v>1148.3499999999999</v>
      </c>
      <c r="D111" s="69"/>
      <c r="E111" s="69">
        <v>535</v>
      </c>
      <c r="F111" s="69">
        <v>6388.3209999999999</v>
      </c>
      <c r="G111" s="69">
        <v>620</v>
      </c>
      <c r="H111" s="69">
        <v>1416</v>
      </c>
      <c r="I111" s="69">
        <v>9233</v>
      </c>
      <c r="J111" s="69">
        <v>7913.7849999999999</v>
      </c>
      <c r="K111" s="69">
        <v>2440.92</v>
      </c>
      <c r="L111" s="69"/>
      <c r="M111" s="69">
        <v>2661.1</v>
      </c>
      <c r="N111" s="69">
        <v>2514.65</v>
      </c>
      <c r="O111" s="69">
        <v>2555.8200000000002</v>
      </c>
      <c r="P111" s="69">
        <v>2305.0500000000002</v>
      </c>
      <c r="Q111" s="69">
        <v>9350.5300303168806</v>
      </c>
      <c r="R111" s="69">
        <v>7000</v>
      </c>
      <c r="S111" s="69">
        <v>6000</v>
      </c>
      <c r="T111" s="69"/>
      <c r="U111" s="69">
        <v>350</v>
      </c>
      <c r="V111" s="69">
        <v>7000</v>
      </c>
      <c r="W111" s="69">
        <v>4800</v>
      </c>
      <c r="X111" s="69">
        <v>5000</v>
      </c>
      <c r="Y111" s="69">
        <v>1000</v>
      </c>
      <c r="Z111" s="69">
        <v>6.3406010000000004</v>
      </c>
      <c r="AA111" s="69">
        <v>0</v>
      </c>
      <c r="AB111" s="69"/>
      <c r="AC111" s="69"/>
      <c r="AD111" s="69">
        <v>0</v>
      </c>
      <c r="AE111" s="69">
        <v>0</v>
      </c>
      <c r="AF111" s="69"/>
      <c r="AG111" s="69">
        <v>0</v>
      </c>
      <c r="AH111" s="69">
        <v>19826.104265999998</v>
      </c>
      <c r="AI111" s="69">
        <v>9589.27</v>
      </c>
      <c r="AJ111" s="69">
        <v>0</v>
      </c>
      <c r="AK111" s="69">
        <v>3546.1</v>
      </c>
      <c r="AL111" s="69">
        <v>15902.971</v>
      </c>
      <c r="AM111" s="69">
        <v>7975.82</v>
      </c>
      <c r="AN111" s="69">
        <v>8721.0499999999993</v>
      </c>
      <c r="AO111" s="69">
        <v>19583.530030316881</v>
      </c>
      <c r="AP111">
        <v>820</v>
      </c>
      <c r="AQ111" t="s">
        <v>2094</v>
      </c>
      <c r="AR111">
        <v>820</v>
      </c>
      <c r="AS111">
        <v>0</v>
      </c>
      <c r="AT111" t="s">
        <v>2096</v>
      </c>
      <c r="AU111" t="s">
        <v>2097</v>
      </c>
      <c r="AV111" t="s">
        <v>939</v>
      </c>
      <c r="AW111" t="s">
        <v>936</v>
      </c>
      <c r="AX111" t="s">
        <v>2096</v>
      </c>
      <c r="AY111" t="s">
        <v>2097</v>
      </c>
      <c r="AZ111">
        <v>2018</v>
      </c>
    </row>
    <row r="112" spans="1:52" x14ac:dyDescent="0.25">
      <c r="A112" s="70" t="s">
        <v>508</v>
      </c>
      <c r="B112" s="69">
        <v>6585.4224339999992</v>
      </c>
      <c r="C112" s="69">
        <v>4488.49</v>
      </c>
      <c r="D112" s="69"/>
      <c r="E112" s="69">
        <v>1510</v>
      </c>
      <c r="F112" s="69">
        <v>4265</v>
      </c>
      <c r="G112" s="69">
        <v>1755</v>
      </c>
      <c r="H112" s="69">
        <v>1643</v>
      </c>
      <c r="I112" s="69">
        <v>18483</v>
      </c>
      <c r="J112" s="69">
        <v>33245.277499999997</v>
      </c>
      <c r="K112" s="69">
        <v>14621.52</v>
      </c>
      <c r="L112" s="69"/>
      <c r="M112" s="69">
        <v>909.73</v>
      </c>
      <c r="N112" s="69">
        <v>11593.8</v>
      </c>
      <c r="O112" s="69">
        <v>1333.57</v>
      </c>
      <c r="P112" s="69">
        <v>8220.6299999999992</v>
      </c>
      <c r="Q112" s="69">
        <v>10852.136094382487</v>
      </c>
      <c r="R112" s="69">
        <v>32755</v>
      </c>
      <c r="S112" s="69">
        <v>14752</v>
      </c>
      <c r="T112" s="69"/>
      <c r="U112" s="69">
        <v>2500</v>
      </c>
      <c r="V112" s="69">
        <v>11421</v>
      </c>
      <c r="W112" s="69">
        <v>2500</v>
      </c>
      <c r="X112" s="69">
        <v>6662</v>
      </c>
      <c r="Y112" s="69">
        <v>21780</v>
      </c>
      <c r="Z112" s="69">
        <v>7.5702540000000003</v>
      </c>
      <c r="AA112" s="69">
        <v>0</v>
      </c>
      <c r="AB112" s="69"/>
      <c r="AC112" s="69"/>
      <c r="AD112" s="69">
        <v>0</v>
      </c>
      <c r="AE112" s="69">
        <v>0</v>
      </c>
      <c r="AF112" s="69"/>
      <c r="AG112" s="69">
        <v>0</v>
      </c>
      <c r="AH112" s="69">
        <v>72593.27018800001</v>
      </c>
      <c r="AI112" s="69">
        <v>33862.01</v>
      </c>
      <c r="AJ112" s="69">
        <v>0</v>
      </c>
      <c r="AK112" s="69">
        <v>4919.7299999999996</v>
      </c>
      <c r="AL112" s="69">
        <v>27279.8</v>
      </c>
      <c r="AM112" s="69">
        <v>5588.57</v>
      </c>
      <c r="AN112" s="69">
        <v>16525.629999999997</v>
      </c>
      <c r="AO112" s="69">
        <v>51115.136094382484</v>
      </c>
      <c r="AP112">
        <v>11736</v>
      </c>
      <c r="AQ112" t="s">
        <v>1920</v>
      </c>
      <c r="AR112">
        <v>11736</v>
      </c>
      <c r="AS112">
        <v>0</v>
      </c>
      <c r="AT112" t="s">
        <v>1922</v>
      </c>
      <c r="AU112" t="s">
        <v>1923</v>
      </c>
      <c r="AV112" t="s">
        <v>939</v>
      </c>
      <c r="AW112" t="s">
        <v>936</v>
      </c>
      <c r="AX112" t="s">
        <v>1922</v>
      </c>
      <c r="AY112" t="s">
        <v>1923</v>
      </c>
      <c r="AZ112">
        <v>2018</v>
      </c>
    </row>
    <row r="113" spans="1:52" x14ac:dyDescent="0.25">
      <c r="A113" s="70" t="s">
        <v>798</v>
      </c>
      <c r="B113" s="69"/>
      <c r="C113" s="69">
        <v>0</v>
      </c>
      <c r="D113" s="69"/>
      <c r="E113" s="69"/>
      <c r="F113" s="69">
        <v>0</v>
      </c>
      <c r="G113" s="69">
        <v>0</v>
      </c>
      <c r="H113" s="69"/>
      <c r="I113" s="69">
        <v>0</v>
      </c>
      <c r="J113" s="69"/>
      <c r="K113" s="69">
        <v>0</v>
      </c>
      <c r="L113" s="69"/>
      <c r="M113" s="69"/>
      <c r="N113" s="69">
        <v>0</v>
      </c>
      <c r="O113" s="69">
        <v>0</v>
      </c>
      <c r="P113" s="69"/>
      <c r="Q113" s="69">
        <v>0</v>
      </c>
      <c r="R113" s="69"/>
      <c r="S113" s="69">
        <v>0</v>
      </c>
      <c r="T113" s="69"/>
      <c r="U113" s="69"/>
      <c r="V113" s="69">
        <v>0</v>
      </c>
      <c r="W113" s="69">
        <v>0</v>
      </c>
      <c r="X113" s="69"/>
      <c r="Y113" s="69">
        <v>0</v>
      </c>
      <c r="Z113" s="69"/>
      <c r="AA113" s="69">
        <v>0</v>
      </c>
      <c r="AB113" s="69"/>
      <c r="AC113" s="69"/>
      <c r="AD113" s="69">
        <v>0</v>
      </c>
      <c r="AE113" s="69">
        <v>0</v>
      </c>
      <c r="AF113" s="69"/>
      <c r="AG113" s="69">
        <v>0</v>
      </c>
      <c r="AH113" s="69">
        <v>0</v>
      </c>
      <c r="AI113" s="69">
        <v>0</v>
      </c>
      <c r="AJ113" s="69">
        <v>0</v>
      </c>
      <c r="AK113" s="69">
        <v>0</v>
      </c>
      <c r="AL113" s="69">
        <v>0</v>
      </c>
      <c r="AM113" s="69">
        <v>0</v>
      </c>
      <c r="AN113" s="69">
        <v>0</v>
      </c>
      <c r="AO113" s="69">
        <v>0</v>
      </c>
      <c r="AP113">
        <v>14012</v>
      </c>
      <c r="AQ113" t="s">
        <v>1924</v>
      </c>
      <c r="AR113">
        <v>14012</v>
      </c>
      <c r="AS113">
        <v>0</v>
      </c>
      <c r="AT113" t="s">
        <v>1926</v>
      </c>
      <c r="AU113" t="s">
        <v>1927</v>
      </c>
      <c r="AV113" t="s">
        <v>939</v>
      </c>
      <c r="AW113" t="s">
        <v>936</v>
      </c>
      <c r="AX113" t="s">
        <v>1926</v>
      </c>
      <c r="AY113" t="s">
        <v>1927</v>
      </c>
      <c r="AZ113">
        <v>2018</v>
      </c>
    </row>
    <row r="114" spans="1:52" x14ac:dyDescent="0.25">
      <c r="A114" s="70" t="s">
        <v>674</v>
      </c>
      <c r="B114" s="69">
        <v>10061.897319</v>
      </c>
      <c r="C114" s="69">
        <v>0</v>
      </c>
      <c r="D114" s="69"/>
      <c r="E114" s="69">
        <v>1220</v>
      </c>
      <c r="F114" s="69">
        <v>65</v>
      </c>
      <c r="G114" s="69">
        <v>49433.88</v>
      </c>
      <c r="H114" s="69">
        <v>7147.06</v>
      </c>
      <c r="I114" s="69">
        <v>26106.799999999999</v>
      </c>
      <c r="J114" s="69">
        <v>8291.0849999999991</v>
      </c>
      <c r="K114" s="69">
        <v>377.63</v>
      </c>
      <c r="L114" s="69"/>
      <c r="M114" s="69">
        <v>292.08</v>
      </c>
      <c r="N114" s="69">
        <v>0</v>
      </c>
      <c r="O114" s="69">
        <v>392</v>
      </c>
      <c r="P114" s="69">
        <v>346.61</v>
      </c>
      <c r="Q114" s="69">
        <v>8127.0752544913103</v>
      </c>
      <c r="R114" s="69">
        <v>25000</v>
      </c>
      <c r="S114" s="69">
        <v>0</v>
      </c>
      <c r="T114" s="69"/>
      <c r="U114" s="69">
        <v>2000</v>
      </c>
      <c r="V114" s="69">
        <v>0</v>
      </c>
      <c r="W114" s="69">
        <v>0</v>
      </c>
      <c r="X114" s="69">
        <v>2000</v>
      </c>
      <c r="Y114" s="69">
        <v>9318</v>
      </c>
      <c r="Z114" s="69">
        <v>2.3361239999999999</v>
      </c>
      <c r="AA114" s="69">
        <v>0</v>
      </c>
      <c r="AB114" s="69"/>
      <c r="AC114" s="69"/>
      <c r="AD114" s="69">
        <v>0</v>
      </c>
      <c r="AE114" s="69">
        <v>0</v>
      </c>
      <c r="AF114" s="69"/>
      <c r="AG114" s="69">
        <v>0</v>
      </c>
      <c r="AH114" s="69">
        <v>43355.318443000004</v>
      </c>
      <c r="AI114" s="69">
        <v>377.63</v>
      </c>
      <c r="AJ114" s="69">
        <v>0</v>
      </c>
      <c r="AK114" s="69">
        <v>3512.08</v>
      </c>
      <c r="AL114" s="69">
        <v>65</v>
      </c>
      <c r="AM114" s="69">
        <v>49825.88</v>
      </c>
      <c r="AN114" s="69">
        <v>9493.67</v>
      </c>
      <c r="AO114" s="69">
        <v>43551.875254491308</v>
      </c>
      <c r="AQ114" t="s">
        <v>2188</v>
      </c>
      <c r="AR114">
        <v>0</v>
      </c>
      <c r="AS114">
        <v>6831</v>
      </c>
      <c r="AT114" t="s">
        <v>2189</v>
      </c>
      <c r="AU114" t="s">
        <v>2190</v>
      </c>
      <c r="AV114" t="s">
        <v>939</v>
      </c>
      <c r="AW114" t="s">
        <v>948</v>
      </c>
      <c r="AX114" t="s">
        <v>2189</v>
      </c>
      <c r="AY114" t="s">
        <v>2190</v>
      </c>
      <c r="AZ114">
        <v>2018</v>
      </c>
    </row>
    <row r="115" spans="1:52" x14ac:dyDescent="0.25">
      <c r="A115" s="70" t="s">
        <v>748</v>
      </c>
      <c r="B115" s="69">
        <v>2129.3158069999999</v>
      </c>
      <c r="C115" s="69">
        <v>3292.21</v>
      </c>
      <c r="D115" s="69"/>
      <c r="E115" s="69">
        <v>50</v>
      </c>
      <c r="F115" s="69">
        <v>40</v>
      </c>
      <c r="G115" s="69">
        <v>6690</v>
      </c>
      <c r="H115" s="69">
        <v>567</v>
      </c>
      <c r="I115" s="69">
        <v>5287</v>
      </c>
      <c r="J115" s="69">
        <v>4580.2749999999996</v>
      </c>
      <c r="K115" s="69">
        <v>2423.89</v>
      </c>
      <c r="L115" s="69"/>
      <c r="M115" s="69">
        <v>599.27</v>
      </c>
      <c r="N115" s="69">
        <v>0</v>
      </c>
      <c r="O115" s="69">
        <v>230.52</v>
      </c>
      <c r="P115" s="69">
        <v>183.3</v>
      </c>
      <c r="Q115" s="69">
        <v>7144.0762086672612</v>
      </c>
      <c r="R115" s="69">
        <v>6760</v>
      </c>
      <c r="S115" s="69">
        <v>5305</v>
      </c>
      <c r="T115" s="69"/>
      <c r="U115" s="69">
        <v>268</v>
      </c>
      <c r="V115" s="69">
        <v>1405</v>
      </c>
      <c r="W115" s="69">
        <v>3199</v>
      </c>
      <c r="X115" s="69">
        <v>343</v>
      </c>
      <c r="Y115" s="69">
        <v>1548.4</v>
      </c>
      <c r="Z115" s="69">
        <v>2.4479600000000001</v>
      </c>
      <c r="AA115" s="69">
        <v>0</v>
      </c>
      <c r="AB115" s="69"/>
      <c r="AC115" s="69"/>
      <c r="AD115" s="69">
        <v>0</v>
      </c>
      <c r="AE115" s="69">
        <v>0</v>
      </c>
      <c r="AF115" s="69"/>
      <c r="AG115" s="69">
        <v>0</v>
      </c>
      <c r="AH115" s="69">
        <v>13472.038767</v>
      </c>
      <c r="AI115" s="69">
        <v>11021.1</v>
      </c>
      <c r="AJ115" s="69">
        <v>0</v>
      </c>
      <c r="AK115" s="69">
        <v>917.27</v>
      </c>
      <c r="AL115" s="69">
        <v>1445</v>
      </c>
      <c r="AM115" s="69">
        <v>10119.52</v>
      </c>
      <c r="AN115" s="69">
        <v>1093.3</v>
      </c>
      <c r="AO115" s="69">
        <v>13979.476208667262</v>
      </c>
      <c r="AP115">
        <v>4324</v>
      </c>
      <c r="AQ115" t="s">
        <v>2191</v>
      </c>
      <c r="AR115">
        <v>4324</v>
      </c>
      <c r="AS115">
        <v>0</v>
      </c>
      <c r="AT115" t="s">
        <v>2189</v>
      </c>
      <c r="AU115" t="s">
        <v>2190</v>
      </c>
      <c r="AV115" t="s">
        <v>939</v>
      </c>
      <c r="AW115" t="s">
        <v>948</v>
      </c>
      <c r="AX115" t="s">
        <v>2189</v>
      </c>
      <c r="AY115" t="s">
        <v>2190</v>
      </c>
      <c r="AZ115">
        <v>2018</v>
      </c>
    </row>
    <row r="116" spans="1:52" x14ac:dyDescent="0.25">
      <c r="A116" s="70" t="s">
        <v>414</v>
      </c>
      <c r="B116" s="69">
        <v>776.76167200000009</v>
      </c>
      <c r="C116" s="69">
        <v>0</v>
      </c>
      <c r="D116" s="69"/>
      <c r="E116" s="69">
        <v>260</v>
      </c>
      <c r="F116" s="69">
        <v>815</v>
      </c>
      <c r="G116" s="69">
        <v>1780</v>
      </c>
      <c r="H116" s="69">
        <v>120</v>
      </c>
      <c r="I116" s="69">
        <v>3086</v>
      </c>
      <c r="J116" s="69">
        <v>902.6</v>
      </c>
      <c r="K116" s="69">
        <v>55.5</v>
      </c>
      <c r="L116" s="69"/>
      <c r="M116" s="69">
        <v>237.1</v>
      </c>
      <c r="N116" s="69">
        <v>0</v>
      </c>
      <c r="O116" s="69">
        <v>5279.95</v>
      </c>
      <c r="P116" s="69">
        <v>189.4</v>
      </c>
      <c r="Q116" s="69">
        <v>3130.5362122628921</v>
      </c>
      <c r="R116" s="69">
        <v>0</v>
      </c>
      <c r="S116" s="69">
        <v>0</v>
      </c>
      <c r="T116" s="69"/>
      <c r="U116" s="69">
        <v>1000</v>
      </c>
      <c r="V116" s="69">
        <v>0</v>
      </c>
      <c r="W116" s="69">
        <v>4000</v>
      </c>
      <c r="X116" s="69">
        <v>500</v>
      </c>
      <c r="Y116" s="69">
        <v>500</v>
      </c>
      <c r="Z116" s="69">
        <v>1.0130049999999999</v>
      </c>
      <c r="AA116" s="69">
        <v>0</v>
      </c>
      <c r="AB116" s="69"/>
      <c r="AC116" s="69"/>
      <c r="AD116" s="69">
        <v>0</v>
      </c>
      <c r="AE116" s="69">
        <v>0</v>
      </c>
      <c r="AF116" s="69"/>
      <c r="AG116" s="69">
        <v>0</v>
      </c>
      <c r="AH116" s="69">
        <v>1680.374677</v>
      </c>
      <c r="AI116" s="69">
        <v>55.5</v>
      </c>
      <c r="AJ116" s="69">
        <v>0</v>
      </c>
      <c r="AK116" s="69">
        <v>1497.1</v>
      </c>
      <c r="AL116" s="69">
        <v>815</v>
      </c>
      <c r="AM116" s="69">
        <v>11059.95</v>
      </c>
      <c r="AN116" s="69">
        <v>809.4</v>
      </c>
      <c r="AO116" s="69">
        <v>6716.5362122628921</v>
      </c>
      <c r="AP116">
        <v>4531</v>
      </c>
      <c r="AQ116" t="s">
        <v>2249</v>
      </c>
      <c r="AR116">
        <v>4531</v>
      </c>
      <c r="AS116">
        <v>0</v>
      </c>
      <c r="AT116" t="s">
        <v>2250</v>
      </c>
      <c r="AU116" t="s">
        <v>2251</v>
      </c>
      <c r="AV116" t="s">
        <v>939</v>
      </c>
      <c r="AW116" t="s">
        <v>948</v>
      </c>
      <c r="AX116" t="s">
        <v>2250</v>
      </c>
      <c r="AY116" t="s">
        <v>2251</v>
      </c>
      <c r="AZ116">
        <v>2018</v>
      </c>
    </row>
    <row r="117" spans="1:52" x14ac:dyDescent="0.25">
      <c r="A117" s="70" t="s">
        <v>244</v>
      </c>
      <c r="B117" s="69">
        <v>2779.749319</v>
      </c>
      <c r="C117" s="69">
        <v>120</v>
      </c>
      <c r="D117" s="69"/>
      <c r="E117" s="69">
        <v>642</v>
      </c>
      <c r="F117" s="69">
        <v>988</v>
      </c>
      <c r="G117" s="69">
        <v>1640</v>
      </c>
      <c r="H117" s="69">
        <v>435.65</v>
      </c>
      <c r="I117" s="69">
        <v>13815</v>
      </c>
      <c r="J117" s="69">
        <v>3799.8275000000003</v>
      </c>
      <c r="K117" s="69">
        <v>151.44999999999999</v>
      </c>
      <c r="L117" s="69"/>
      <c r="M117" s="69">
        <v>294.52999999999997</v>
      </c>
      <c r="N117" s="69">
        <v>0</v>
      </c>
      <c r="O117" s="69">
        <v>123.95</v>
      </c>
      <c r="P117" s="69">
        <v>260</v>
      </c>
      <c r="Q117" s="69">
        <v>3138.9797962505263</v>
      </c>
      <c r="R117" s="69">
        <v>27200</v>
      </c>
      <c r="S117" s="69">
        <v>0</v>
      </c>
      <c r="T117" s="69"/>
      <c r="U117" s="69"/>
      <c r="V117" s="69">
        <v>4000</v>
      </c>
      <c r="W117" s="69">
        <v>0</v>
      </c>
      <c r="X117" s="69"/>
      <c r="Y117" s="69">
        <v>8500</v>
      </c>
      <c r="Z117" s="69">
        <v>10682.510093999999</v>
      </c>
      <c r="AA117" s="69">
        <v>0</v>
      </c>
      <c r="AB117" s="69"/>
      <c r="AC117" s="69"/>
      <c r="AD117" s="69">
        <v>0</v>
      </c>
      <c r="AE117" s="69">
        <v>0</v>
      </c>
      <c r="AF117" s="69"/>
      <c r="AG117" s="69">
        <v>0</v>
      </c>
      <c r="AH117" s="69">
        <v>44462.086912999999</v>
      </c>
      <c r="AI117" s="69">
        <v>271.45</v>
      </c>
      <c r="AJ117" s="69">
        <v>0</v>
      </c>
      <c r="AK117" s="69">
        <v>936.53</v>
      </c>
      <c r="AL117" s="69">
        <v>4988</v>
      </c>
      <c r="AM117" s="69">
        <v>1763.95</v>
      </c>
      <c r="AN117" s="69">
        <v>695.65</v>
      </c>
      <c r="AO117" s="69">
        <v>25453.979796250525</v>
      </c>
      <c r="AP117">
        <v>1875</v>
      </c>
      <c r="AQ117" t="s">
        <v>1738</v>
      </c>
      <c r="AR117">
        <v>1875</v>
      </c>
      <c r="AS117">
        <v>0</v>
      </c>
      <c r="AT117" t="s">
        <v>1741</v>
      </c>
      <c r="AU117" t="s">
        <v>1742</v>
      </c>
      <c r="AV117" t="s">
        <v>939</v>
      </c>
      <c r="AW117" t="s">
        <v>936</v>
      </c>
      <c r="AX117" t="s">
        <v>1741</v>
      </c>
      <c r="AY117" t="s">
        <v>1742</v>
      </c>
      <c r="AZ117">
        <v>2018</v>
      </c>
    </row>
    <row r="118" spans="1:52" x14ac:dyDescent="0.25">
      <c r="A118" s="70" t="s">
        <v>248</v>
      </c>
      <c r="B118" s="69">
        <v>2358.4893320000001</v>
      </c>
      <c r="C118" s="69">
        <v>6895</v>
      </c>
      <c r="D118" s="69"/>
      <c r="E118" s="69">
        <v>1133</v>
      </c>
      <c r="F118" s="69">
        <v>3455</v>
      </c>
      <c r="G118" s="69">
        <v>1586</v>
      </c>
      <c r="H118" s="69">
        <v>4295.5</v>
      </c>
      <c r="I118" s="69">
        <v>4195.07</v>
      </c>
      <c r="J118" s="69">
        <v>3168.1875</v>
      </c>
      <c r="K118" s="69">
        <v>4274.51</v>
      </c>
      <c r="L118" s="69"/>
      <c r="M118" s="69">
        <v>1113.68</v>
      </c>
      <c r="N118" s="69">
        <v>4129.25</v>
      </c>
      <c r="O118" s="69">
        <v>2175.1</v>
      </c>
      <c r="P118" s="69">
        <v>751.12</v>
      </c>
      <c r="Q118" s="69">
        <v>3521.5512564551436</v>
      </c>
      <c r="R118" s="69">
        <v>2205.21</v>
      </c>
      <c r="S118" s="69">
        <v>2500</v>
      </c>
      <c r="T118" s="69"/>
      <c r="U118" s="69">
        <v>500</v>
      </c>
      <c r="V118" s="69">
        <v>0</v>
      </c>
      <c r="W118" s="69">
        <v>2000</v>
      </c>
      <c r="X118" s="69">
        <v>500</v>
      </c>
      <c r="Y118" s="69">
        <v>2000</v>
      </c>
      <c r="Z118" s="69">
        <v>3.1703000000000001</v>
      </c>
      <c r="AA118" s="69">
        <v>0</v>
      </c>
      <c r="AB118" s="69"/>
      <c r="AC118" s="69"/>
      <c r="AD118" s="69">
        <v>0</v>
      </c>
      <c r="AE118" s="69">
        <v>0</v>
      </c>
      <c r="AF118" s="69"/>
      <c r="AG118" s="69">
        <v>0</v>
      </c>
      <c r="AH118" s="69">
        <v>7735.0571319999999</v>
      </c>
      <c r="AI118" s="69">
        <v>13669.51</v>
      </c>
      <c r="AJ118" s="69">
        <v>0</v>
      </c>
      <c r="AK118" s="69">
        <v>2746.6800000000003</v>
      </c>
      <c r="AL118" s="69">
        <v>7584.25</v>
      </c>
      <c r="AM118" s="69">
        <v>5761.1</v>
      </c>
      <c r="AN118" s="69">
        <v>5546.62</v>
      </c>
      <c r="AO118" s="69">
        <v>9716.6212564551424</v>
      </c>
      <c r="AP118">
        <v>14604</v>
      </c>
      <c r="AQ118" t="s">
        <v>1410</v>
      </c>
      <c r="AR118">
        <v>14604</v>
      </c>
      <c r="AS118">
        <v>0</v>
      </c>
      <c r="AT118" t="s">
        <v>1414</v>
      </c>
      <c r="AU118" t="s">
        <v>1415</v>
      </c>
      <c r="AV118" t="s">
        <v>939</v>
      </c>
      <c r="AW118" t="s">
        <v>936</v>
      </c>
      <c r="AX118" t="s">
        <v>1414</v>
      </c>
      <c r="AY118" t="s">
        <v>1415</v>
      </c>
      <c r="AZ118">
        <v>2018</v>
      </c>
    </row>
    <row r="119" spans="1:52" x14ac:dyDescent="0.25">
      <c r="A119" s="70" t="s">
        <v>246</v>
      </c>
      <c r="B119" s="69">
        <v>1632.3813989999999</v>
      </c>
      <c r="C119" s="69">
        <v>2740</v>
      </c>
      <c r="D119" s="69"/>
      <c r="E119" s="69">
        <v>245</v>
      </c>
      <c r="F119" s="69">
        <v>2890</v>
      </c>
      <c r="G119" s="69">
        <v>1235</v>
      </c>
      <c r="H119" s="69">
        <v>1184</v>
      </c>
      <c r="I119" s="69">
        <v>4088</v>
      </c>
      <c r="J119" s="69">
        <v>2721.9525000000003</v>
      </c>
      <c r="K119" s="69">
        <v>90.9</v>
      </c>
      <c r="L119" s="69"/>
      <c r="M119" s="69">
        <v>282.89</v>
      </c>
      <c r="N119" s="69">
        <v>5592.2</v>
      </c>
      <c r="O119" s="69">
        <v>267</v>
      </c>
      <c r="P119" s="69">
        <v>500</v>
      </c>
      <c r="Q119" s="69">
        <v>4681.2544135667049</v>
      </c>
      <c r="R119" s="69">
        <v>7300</v>
      </c>
      <c r="S119" s="69">
        <v>0</v>
      </c>
      <c r="T119" s="69"/>
      <c r="U119" s="69"/>
      <c r="V119" s="69">
        <v>17000</v>
      </c>
      <c r="W119" s="69">
        <v>10000</v>
      </c>
      <c r="X119" s="69">
        <v>1500</v>
      </c>
      <c r="Y119" s="69">
        <v>0</v>
      </c>
      <c r="Z119" s="69">
        <v>3.5927910000000001</v>
      </c>
      <c r="AA119" s="69">
        <v>0</v>
      </c>
      <c r="AB119" s="69"/>
      <c r="AC119" s="69"/>
      <c r="AD119" s="69">
        <v>0</v>
      </c>
      <c r="AE119" s="69">
        <v>0</v>
      </c>
      <c r="AF119" s="69"/>
      <c r="AG119" s="69">
        <v>0</v>
      </c>
      <c r="AH119" s="69">
        <v>11657.92669</v>
      </c>
      <c r="AI119" s="69">
        <v>2830.9</v>
      </c>
      <c r="AJ119" s="69">
        <v>0</v>
      </c>
      <c r="AK119" s="69">
        <v>527.89</v>
      </c>
      <c r="AL119" s="69">
        <v>25482.2</v>
      </c>
      <c r="AM119" s="69">
        <v>11502</v>
      </c>
      <c r="AN119" s="69">
        <v>3184</v>
      </c>
      <c r="AO119" s="69">
        <v>8769.2544135667049</v>
      </c>
      <c r="AP119">
        <v>5868</v>
      </c>
      <c r="AQ119" t="s">
        <v>1420</v>
      </c>
      <c r="AR119">
        <v>5868</v>
      </c>
      <c r="AS119">
        <v>0</v>
      </c>
      <c r="AT119" t="s">
        <v>1423</v>
      </c>
      <c r="AU119" t="s">
        <v>1424</v>
      </c>
      <c r="AV119" t="s">
        <v>939</v>
      </c>
      <c r="AW119" t="s">
        <v>936</v>
      </c>
      <c r="AX119" t="s">
        <v>1423</v>
      </c>
      <c r="AY119" t="s">
        <v>1424</v>
      </c>
      <c r="AZ119">
        <v>2018</v>
      </c>
    </row>
    <row r="120" spans="1:52" x14ac:dyDescent="0.25">
      <c r="A120" s="70" t="s">
        <v>250</v>
      </c>
      <c r="B120" s="69">
        <v>7171.687535</v>
      </c>
      <c r="C120" s="69">
        <v>1438</v>
      </c>
      <c r="D120" s="69"/>
      <c r="E120" s="69">
        <v>595</v>
      </c>
      <c r="F120" s="69">
        <v>1920</v>
      </c>
      <c r="G120" s="69">
        <v>985</v>
      </c>
      <c r="H120" s="69">
        <v>1280</v>
      </c>
      <c r="I120" s="69">
        <v>16265</v>
      </c>
      <c r="J120" s="69">
        <v>19893.1175</v>
      </c>
      <c r="K120" s="69">
        <v>240.51</v>
      </c>
      <c r="L120" s="69"/>
      <c r="M120" s="69">
        <v>5045.84</v>
      </c>
      <c r="N120" s="69">
        <v>473.8</v>
      </c>
      <c r="O120" s="69">
        <v>593.26</v>
      </c>
      <c r="P120" s="69">
        <v>1231.76</v>
      </c>
      <c r="Q120" s="69">
        <v>6507.9195980877303</v>
      </c>
      <c r="R120" s="69">
        <v>22000</v>
      </c>
      <c r="S120" s="69">
        <v>0</v>
      </c>
      <c r="T120" s="69"/>
      <c r="U120" s="69"/>
      <c r="V120" s="69">
        <v>6000</v>
      </c>
      <c r="W120" s="69">
        <v>0</v>
      </c>
      <c r="X120" s="69">
        <v>4000</v>
      </c>
      <c r="Y120" s="69">
        <v>9900</v>
      </c>
      <c r="Z120" s="69">
        <v>7.7004590000000004</v>
      </c>
      <c r="AA120" s="69">
        <v>0</v>
      </c>
      <c r="AB120" s="69"/>
      <c r="AC120" s="69"/>
      <c r="AD120" s="69">
        <v>0</v>
      </c>
      <c r="AE120" s="69">
        <v>0</v>
      </c>
      <c r="AF120" s="69"/>
      <c r="AG120" s="69">
        <v>0</v>
      </c>
      <c r="AH120" s="69">
        <v>49072.505493999997</v>
      </c>
      <c r="AI120" s="69">
        <v>1678.51</v>
      </c>
      <c r="AJ120" s="69">
        <v>0</v>
      </c>
      <c r="AK120" s="69">
        <v>5640.84</v>
      </c>
      <c r="AL120" s="69">
        <v>8393.7999999999993</v>
      </c>
      <c r="AM120" s="69">
        <v>1578.26</v>
      </c>
      <c r="AN120" s="69">
        <v>6511.76</v>
      </c>
      <c r="AO120" s="69">
        <v>32672.91959808773</v>
      </c>
      <c r="AP120">
        <v>6650</v>
      </c>
      <c r="AQ120" t="s">
        <v>1416</v>
      </c>
      <c r="AR120">
        <v>6650</v>
      </c>
      <c r="AS120">
        <v>0</v>
      </c>
      <c r="AT120" t="s">
        <v>1418</v>
      </c>
      <c r="AU120" t="s">
        <v>1419</v>
      </c>
      <c r="AV120" t="s">
        <v>939</v>
      </c>
      <c r="AW120" t="s">
        <v>936</v>
      </c>
      <c r="AX120" t="s">
        <v>1418</v>
      </c>
      <c r="AY120" t="s">
        <v>1419</v>
      </c>
      <c r="AZ120">
        <v>2018</v>
      </c>
    </row>
    <row r="121" spans="1:52" x14ac:dyDescent="0.25">
      <c r="A121" s="70" t="s">
        <v>20</v>
      </c>
      <c r="B121" s="69">
        <v>16621.154665999999</v>
      </c>
      <c r="C121" s="69">
        <v>147</v>
      </c>
      <c r="D121" s="69"/>
      <c r="E121" s="69">
        <v>2177</v>
      </c>
      <c r="F121" s="69">
        <v>5167</v>
      </c>
      <c r="G121" s="69">
        <v>7406.4</v>
      </c>
      <c r="H121" s="69">
        <v>6097.67</v>
      </c>
      <c r="I121" s="69">
        <v>55371.62</v>
      </c>
      <c r="J121" s="69">
        <v>8882.0950000000012</v>
      </c>
      <c r="K121" s="69">
        <v>848.35</v>
      </c>
      <c r="L121" s="69"/>
      <c r="M121" s="69">
        <v>2448.98</v>
      </c>
      <c r="N121" s="69">
        <v>677.38</v>
      </c>
      <c r="O121" s="69">
        <v>1226.22</v>
      </c>
      <c r="P121" s="69">
        <v>1215.42</v>
      </c>
      <c r="Q121" s="69">
        <v>23087.405991093063</v>
      </c>
      <c r="R121" s="69">
        <v>88600</v>
      </c>
      <c r="S121" s="69">
        <v>10000</v>
      </c>
      <c r="T121" s="69"/>
      <c r="U121" s="69">
        <v>15000</v>
      </c>
      <c r="V121" s="69">
        <v>36000</v>
      </c>
      <c r="W121" s="69">
        <v>18000</v>
      </c>
      <c r="X121" s="69">
        <v>10000</v>
      </c>
      <c r="Y121" s="69">
        <v>30000</v>
      </c>
      <c r="Z121" s="69">
        <v>11.998842</v>
      </c>
      <c r="AA121" s="69">
        <v>0</v>
      </c>
      <c r="AB121" s="69"/>
      <c r="AC121" s="69"/>
      <c r="AD121" s="69">
        <v>0</v>
      </c>
      <c r="AE121" s="69">
        <v>0</v>
      </c>
      <c r="AF121" s="69"/>
      <c r="AG121" s="69">
        <v>0</v>
      </c>
      <c r="AH121" s="69">
        <v>114115.248508</v>
      </c>
      <c r="AI121" s="69">
        <v>10995.35</v>
      </c>
      <c r="AJ121" s="69">
        <v>0</v>
      </c>
      <c r="AK121" s="69">
        <v>19625.98</v>
      </c>
      <c r="AL121" s="69">
        <v>41844.379999999997</v>
      </c>
      <c r="AM121" s="69">
        <v>26632.62</v>
      </c>
      <c r="AN121" s="69">
        <v>17313.09</v>
      </c>
      <c r="AO121" s="69">
        <v>108459.02599109306</v>
      </c>
      <c r="AP121">
        <v>14253</v>
      </c>
      <c r="AQ121" t="s">
        <v>1425</v>
      </c>
      <c r="AR121">
        <v>14253</v>
      </c>
      <c r="AS121">
        <v>0</v>
      </c>
      <c r="AT121" t="s">
        <v>1427</v>
      </c>
      <c r="AU121" t="s">
        <v>1428</v>
      </c>
      <c r="AV121" t="s">
        <v>939</v>
      </c>
      <c r="AW121" t="s">
        <v>936</v>
      </c>
      <c r="AX121" t="s">
        <v>1427</v>
      </c>
      <c r="AY121" t="s">
        <v>1428</v>
      </c>
      <c r="AZ121">
        <v>2018</v>
      </c>
    </row>
    <row r="122" spans="1:52" x14ac:dyDescent="0.25">
      <c r="A122" s="70" t="s">
        <v>176</v>
      </c>
      <c r="B122" s="69">
        <v>22474.340505</v>
      </c>
      <c r="C122" s="69">
        <v>12001.46</v>
      </c>
      <c r="D122" s="69"/>
      <c r="E122" s="69">
        <v>4662</v>
      </c>
      <c r="F122" s="69">
        <v>18392.669999999998</v>
      </c>
      <c r="G122" s="69">
        <v>12731.5</v>
      </c>
      <c r="H122" s="69">
        <v>2417</v>
      </c>
      <c r="I122" s="69">
        <v>80211.789999999994</v>
      </c>
      <c r="J122" s="69">
        <v>17801.102500000001</v>
      </c>
      <c r="K122" s="69">
        <v>5195.04</v>
      </c>
      <c r="L122" s="69"/>
      <c r="M122" s="69">
        <v>2171.4</v>
      </c>
      <c r="N122" s="69">
        <v>18210.34</v>
      </c>
      <c r="O122" s="69">
        <v>3435.28</v>
      </c>
      <c r="P122" s="69">
        <v>1955.34</v>
      </c>
      <c r="Q122" s="69">
        <v>14541.048258012488</v>
      </c>
      <c r="R122" s="69">
        <v>62833</v>
      </c>
      <c r="S122" s="69">
        <v>15025</v>
      </c>
      <c r="T122" s="69"/>
      <c r="U122" s="69">
        <v>8195</v>
      </c>
      <c r="V122" s="69">
        <v>28685</v>
      </c>
      <c r="W122" s="69">
        <v>15025</v>
      </c>
      <c r="X122" s="69">
        <v>6830</v>
      </c>
      <c r="Y122" s="69">
        <v>76210</v>
      </c>
      <c r="Z122" s="69">
        <v>12881.120986</v>
      </c>
      <c r="AA122" s="69">
        <v>0</v>
      </c>
      <c r="AB122" s="69"/>
      <c r="AC122" s="69"/>
      <c r="AD122" s="69">
        <v>0</v>
      </c>
      <c r="AE122" s="69">
        <v>0</v>
      </c>
      <c r="AF122" s="69"/>
      <c r="AG122" s="69">
        <v>0</v>
      </c>
      <c r="AH122" s="69">
        <v>115989.563991</v>
      </c>
      <c r="AI122" s="69">
        <v>32221.5</v>
      </c>
      <c r="AJ122" s="69">
        <v>0</v>
      </c>
      <c r="AK122" s="69">
        <v>15028.4</v>
      </c>
      <c r="AL122" s="69">
        <v>65288.009999999995</v>
      </c>
      <c r="AM122" s="69">
        <v>31191.78</v>
      </c>
      <c r="AN122" s="69">
        <v>11202.34</v>
      </c>
      <c r="AO122" s="69">
        <v>170962.83825801249</v>
      </c>
      <c r="AP122">
        <v>22209</v>
      </c>
      <c r="AQ122" t="s">
        <v>977</v>
      </c>
      <c r="AR122">
        <v>22209</v>
      </c>
      <c r="AS122">
        <v>0</v>
      </c>
      <c r="AT122" t="s">
        <v>979</v>
      </c>
      <c r="AU122" t="s">
        <v>980</v>
      </c>
      <c r="AV122" t="s">
        <v>939</v>
      </c>
      <c r="AW122" t="s">
        <v>936</v>
      </c>
      <c r="AX122" t="s">
        <v>979</v>
      </c>
      <c r="AY122" t="s">
        <v>980</v>
      </c>
      <c r="AZ122">
        <v>2018</v>
      </c>
    </row>
    <row r="123" spans="1:52" x14ac:dyDescent="0.25">
      <c r="A123" s="70" t="s">
        <v>100</v>
      </c>
      <c r="B123" s="69">
        <v>7590.2142480000002</v>
      </c>
      <c r="C123" s="69">
        <v>6443.35</v>
      </c>
      <c r="D123" s="69"/>
      <c r="E123" s="69">
        <v>3766</v>
      </c>
      <c r="F123" s="69">
        <v>18871.482499999998</v>
      </c>
      <c r="G123" s="69">
        <v>4493</v>
      </c>
      <c r="H123" s="69">
        <v>4494</v>
      </c>
      <c r="I123" s="69">
        <v>41308.31</v>
      </c>
      <c r="J123" s="69">
        <v>15975.025000000001</v>
      </c>
      <c r="K123" s="69">
        <v>845.49</v>
      </c>
      <c r="L123" s="69"/>
      <c r="M123" s="69">
        <v>622.77</v>
      </c>
      <c r="N123" s="69">
        <v>580.69999999999993</v>
      </c>
      <c r="O123" s="69">
        <v>2563.7199999999998</v>
      </c>
      <c r="P123" s="69">
        <v>1313.74</v>
      </c>
      <c r="Q123" s="69">
        <v>11124.097711704424</v>
      </c>
      <c r="R123" s="69">
        <v>29946.12</v>
      </c>
      <c r="S123" s="69">
        <v>12671.05</v>
      </c>
      <c r="T123" s="69"/>
      <c r="U123" s="69">
        <v>4325.3</v>
      </c>
      <c r="V123" s="69">
        <v>21052.5</v>
      </c>
      <c r="W123" s="69">
        <v>15936.34</v>
      </c>
      <c r="X123" s="69">
        <v>5911.03</v>
      </c>
      <c r="Y123" s="69">
        <v>8705.3700000000008</v>
      </c>
      <c r="Z123" s="69">
        <v>10.435302999999999</v>
      </c>
      <c r="AA123" s="69">
        <v>0</v>
      </c>
      <c r="AB123" s="69"/>
      <c r="AC123" s="69"/>
      <c r="AD123" s="69">
        <v>0</v>
      </c>
      <c r="AE123" s="69">
        <v>0</v>
      </c>
      <c r="AF123" s="69"/>
      <c r="AG123" s="69">
        <v>0</v>
      </c>
      <c r="AH123" s="69">
        <v>53521.794550999999</v>
      </c>
      <c r="AI123" s="69">
        <v>19959.89</v>
      </c>
      <c r="AJ123" s="69">
        <v>0</v>
      </c>
      <c r="AK123" s="69">
        <v>8714.07</v>
      </c>
      <c r="AL123" s="69">
        <v>40504.682499999995</v>
      </c>
      <c r="AM123" s="69">
        <v>22993.059999999998</v>
      </c>
      <c r="AN123" s="69">
        <v>11718.77</v>
      </c>
      <c r="AO123" s="69">
        <v>61137.777711704424</v>
      </c>
      <c r="AP123">
        <v>25267</v>
      </c>
      <c r="AQ123" t="s">
        <v>1278</v>
      </c>
      <c r="AR123">
        <v>25267</v>
      </c>
      <c r="AS123">
        <v>0</v>
      </c>
      <c r="AT123" t="s">
        <v>1281</v>
      </c>
      <c r="AU123" t="s">
        <v>1282</v>
      </c>
      <c r="AV123" t="s">
        <v>939</v>
      </c>
      <c r="AW123" t="s">
        <v>948</v>
      </c>
      <c r="AX123" t="s">
        <v>1281</v>
      </c>
      <c r="AY123" t="s">
        <v>1282</v>
      </c>
      <c r="AZ123">
        <v>2018</v>
      </c>
    </row>
    <row r="124" spans="1:52" x14ac:dyDescent="0.25">
      <c r="A124" s="70" t="s">
        <v>510</v>
      </c>
      <c r="B124" s="69">
        <v>3851.2510050000001</v>
      </c>
      <c r="C124" s="69">
        <v>0</v>
      </c>
      <c r="D124" s="69"/>
      <c r="E124" s="69">
        <v>570</v>
      </c>
      <c r="F124" s="69">
        <v>2563.34</v>
      </c>
      <c r="G124" s="69">
        <v>37292</v>
      </c>
      <c r="H124" s="69">
        <v>1950</v>
      </c>
      <c r="I124" s="69">
        <v>18939</v>
      </c>
      <c r="J124" s="69">
        <v>15773.677500000002</v>
      </c>
      <c r="K124" s="69">
        <v>1091.05</v>
      </c>
      <c r="L124" s="69"/>
      <c r="M124" s="69">
        <v>5834.06</v>
      </c>
      <c r="N124" s="69">
        <v>294.7</v>
      </c>
      <c r="O124" s="69">
        <v>2322.1999999999998</v>
      </c>
      <c r="P124" s="69">
        <v>363.55</v>
      </c>
      <c r="Q124" s="69">
        <v>3793.4585476246302</v>
      </c>
      <c r="R124" s="69">
        <v>8000</v>
      </c>
      <c r="S124" s="69">
        <v>3500</v>
      </c>
      <c r="T124" s="69"/>
      <c r="U124" s="69"/>
      <c r="V124" s="69">
        <v>0</v>
      </c>
      <c r="W124" s="69">
        <v>8000</v>
      </c>
      <c r="X124" s="69">
        <v>8000</v>
      </c>
      <c r="Y124" s="69">
        <v>8500</v>
      </c>
      <c r="Z124" s="69">
        <v>4.1833049999999998</v>
      </c>
      <c r="AA124" s="69">
        <v>0</v>
      </c>
      <c r="AB124" s="69"/>
      <c r="AC124" s="69"/>
      <c r="AD124" s="69">
        <v>0</v>
      </c>
      <c r="AE124" s="69">
        <v>0</v>
      </c>
      <c r="AF124" s="69"/>
      <c r="AG124" s="69">
        <v>0</v>
      </c>
      <c r="AH124" s="69">
        <v>27629.111810000002</v>
      </c>
      <c r="AI124" s="69">
        <v>4591.05</v>
      </c>
      <c r="AJ124" s="69">
        <v>0</v>
      </c>
      <c r="AK124" s="69">
        <v>6404.06</v>
      </c>
      <c r="AL124" s="69">
        <v>2858.04</v>
      </c>
      <c r="AM124" s="69">
        <v>47614.2</v>
      </c>
      <c r="AN124" s="69">
        <v>10313.549999999999</v>
      </c>
      <c r="AO124" s="69">
        <v>31232.458547624628</v>
      </c>
      <c r="AP124">
        <v>19315</v>
      </c>
      <c r="AQ124" t="s">
        <v>1147</v>
      </c>
      <c r="AR124">
        <v>19315</v>
      </c>
      <c r="AS124">
        <v>0</v>
      </c>
      <c r="AT124" t="s">
        <v>1092</v>
      </c>
      <c r="AU124" t="s">
        <v>1093</v>
      </c>
      <c r="AV124" t="s">
        <v>939</v>
      </c>
      <c r="AW124" t="s">
        <v>948</v>
      </c>
      <c r="AX124" t="s">
        <v>1092</v>
      </c>
      <c r="AY124" t="s">
        <v>1093</v>
      </c>
      <c r="AZ124">
        <v>2018</v>
      </c>
    </row>
    <row r="125" spans="1:52" x14ac:dyDescent="0.25">
      <c r="A125" s="70" t="s">
        <v>512</v>
      </c>
      <c r="B125" s="69">
        <v>1333.819575</v>
      </c>
      <c r="C125" s="69">
        <v>351</v>
      </c>
      <c r="D125" s="69"/>
      <c r="E125" s="69">
        <v>160</v>
      </c>
      <c r="F125" s="69">
        <v>711</v>
      </c>
      <c r="G125" s="69">
        <v>2820</v>
      </c>
      <c r="H125" s="69">
        <v>1300</v>
      </c>
      <c r="I125" s="69">
        <v>2407</v>
      </c>
      <c r="J125" s="69">
        <v>2013.14</v>
      </c>
      <c r="K125" s="69">
        <v>1831.75</v>
      </c>
      <c r="L125" s="69"/>
      <c r="M125" s="69">
        <v>799.92</v>
      </c>
      <c r="N125" s="69">
        <v>959.83999999999992</v>
      </c>
      <c r="O125" s="69">
        <v>1715.7</v>
      </c>
      <c r="P125" s="69">
        <v>726.57</v>
      </c>
      <c r="Q125" s="69">
        <v>3352.2518752789906</v>
      </c>
      <c r="R125" s="69">
        <v>700</v>
      </c>
      <c r="S125" s="69">
        <v>1100</v>
      </c>
      <c r="T125" s="69"/>
      <c r="U125" s="69">
        <v>700</v>
      </c>
      <c r="V125" s="69">
        <v>1100</v>
      </c>
      <c r="W125" s="69">
        <v>1100</v>
      </c>
      <c r="X125" s="69">
        <v>700</v>
      </c>
      <c r="Y125" s="69">
        <v>0</v>
      </c>
      <c r="Z125" s="69">
        <v>0.79635699999999998</v>
      </c>
      <c r="AA125" s="69">
        <v>0</v>
      </c>
      <c r="AB125" s="69"/>
      <c r="AC125" s="69"/>
      <c r="AD125" s="69">
        <v>0</v>
      </c>
      <c r="AE125" s="69">
        <v>0</v>
      </c>
      <c r="AF125" s="69"/>
      <c r="AG125" s="69">
        <v>0</v>
      </c>
      <c r="AH125" s="69">
        <v>4047.755932</v>
      </c>
      <c r="AI125" s="69">
        <v>3282.75</v>
      </c>
      <c r="AJ125" s="69">
        <v>0</v>
      </c>
      <c r="AK125" s="69">
        <v>1659.92</v>
      </c>
      <c r="AL125" s="69">
        <v>2770.84</v>
      </c>
      <c r="AM125" s="69">
        <v>5635.7</v>
      </c>
      <c r="AN125" s="69">
        <v>2726.57</v>
      </c>
      <c r="AO125" s="69">
        <v>5759.2518752789911</v>
      </c>
      <c r="AP125">
        <v>7743</v>
      </c>
      <c r="AQ125" t="s">
        <v>1928</v>
      </c>
      <c r="AR125">
        <v>7743</v>
      </c>
      <c r="AS125">
        <v>0</v>
      </c>
      <c r="AT125" t="s">
        <v>1931</v>
      </c>
      <c r="AU125" t="s">
        <v>1932</v>
      </c>
      <c r="AV125" t="s">
        <v>939</v>
      </c>
      <c r="AW125" t="s">
        <v>936</v>
      </c>
      <c r="AX125" t="s">
        <v>1931</v>
      </c>
      <c r="AY125" t="s">
        <v>1932</v>
      </c>
      <c r="AZ125">
        <v>2018</v>
      </c>
    </row>
    <row r="126" spans="1:52" x14ac:dyDescent="0.25">
      <c r="A126" s="70" t="s">
        <v>252</v>
      </c>
      <c r="B126" s="69">
        <v>3971.3735820000002</v>
      </c>
      <c r="C126" s="69">
        <v>0</v>
      </c>
      <c r="D126" s="69"/>
      <c r="E126" s="69">
        <v>450</v>
      </c>
      <c r="F126" s="69">
        <v>861</v>
      </c>
      <c r="G126" s="69">
        <v>570</v>
      </c>
      <c r="H126" s="69">
        <v>1439.5</v>
      </c>
      <c r="I126" s="69">
        <v>21427</v>
      </c>
      <c r="J126" s="69">
        <v>4197.9925000000003</v>
      </c>
      <c r="K126" s="69">
        <v>156.9</v>
      </c>
      <c r="L126" s="69"/>
      <c r="M126" s="69">
        <v>1081.3900000000001</v>
      </c>
      <c r="N126" s="69">
        <v>1143.92</v>
      </c>
      <c r="O126" s="69">
        <v>1012</v>
      </c>
      <c r="P126" s="69">
        <v>154.1</v>
      </c>
      <c r="Q126" s="69">
        <v>3363.1865463496224</v>
      </c>
      <c r="R126" s="69">
        <v>16339.58</v>
      </c>
      <c r="S126" s="69">
        <v>2278.2399999999998</v>
      </c>
      <c r="T126" s="69"/>
      <c r="U126" s="69">
        <v>1117.3599999999999</v>
      </c>
      <c r="V126" s="69">
        <v>0</v>
      </c>
      <c r="W126" s="69">
        <v>2558</v>
      </c>
      <c r="X126" s="69">
        <v>3247.15</v>
      </c>
      <c r="Y126" s="69">
        <v>18215.349999999999</v>
      </c>
      <c r="Z126" s="69">
        <v>6.0731679999999999</v>
      </c>
      <c r="AA126" s="69">
        <v>0</v>
      </c>
      <c r="AB126" s="69"/>
      <c r="AC126" s="69"/>
      <c r="AD126" s="69">
        <v>0</v>
      </c>
      <c r="AE126" s="69">
        <v>0</v>
      </c>
      <c r="AF126" s="69"/>
      <c r="AG126" s="69">
        <v>0</v>
      </c>
      <c r="AH126" s="69">
        <v>24515.019250000001</v>
      </c>
      <c r="AI126" s="69">
        <v>2435.14</v>
      </c>
      <c r="AJ126" s="69">
        <v>0</v>
      </c>
      <c r="AK126" s="69">
        <v>2648.75</v>
      </c>
      <c r="AL126" s="69">
        <v>2004.92</v>
      </c>
      <c r="AM126" s="69">
        <v>4140</v>
      </c>
      <c r="AN126" s="69">
        <v>4840.75</v>
      </c>
      <c r="AO126" s="69">
        <v>43005.53654634962</v>
      </c>
      <c r="AP126">
        <v>1474</v>
      </c>
      <c r="AQ126" t="s">
        <v>1933</v>
      </c>
      <c r="AR126">
        <v>1474</v>
      </c>
      <c r="AS126">
        <v>0</v>
      </c>
      <c r="AT126" t="s">
        <v>1935</v>
      </c>
      <c r="AU126" t="s">
        <v>1936</v>
      </c>
      <c r="AV126" t="s">
        <v>939</v>
      </c>
      <c r="AW126" t="s">
        <v>936</v>
      </c>
      <c r="AX126" t="s">
        <v>1935</v>
      </c>
      <c r="AY126" t="s">
        <v>1936</v>
      </c>
      <c r="AZ126">
        <v>2018</v>
      </c>
    </row>
    <row r="127" spans="1:52" x14ac:dyDescent="0.25">
      <c r="A127" s="70" t="s">
        <v>818</v>
      </c>
      <c r="B127" s="69">
        <v>7195.8788919999997</v>
      </c>
      <c r="C127" s="69">
        <v>0</v>
      </c>
      <c r="D127" s="69">
        <v>0</v>
      </c>
      <c r="E127" s="69"/>
      <c r="F127" s="69">
        <v>0</v>
      </c>
      <c r="G127" s="69">
        <v>150</v>
      </c>
      <c r="H127" s="69"/>
      <c r="I127" s="69">
        <v>7769</v>
      </c>
      <c r="J127" s="69">
        <v>3815.2974999999997</v>
      </c>
      <c r="K127" s="69">
        <v>0</v>
      </c>
      <c r="L127" s="69">
        <v>291.7</v>
      </c>
      <c r="M127" s="69">
        <v>206.59</v>
      </c>
      <c r="N127" s="69">
        <v>0</v>
      </c>
      <c r="O127" s="69">
        <v>0</v>
      </c>
      <c r="P127" s="69"/>
      <c r="Q127" s="69">
        <v>9343.1623174693505</v>
      </c>
      <c r="R127" s="69">
        <v>11647.5</v>
      </c>
      <c r="S127" s="69">
        <v>0</v>
      </c>
      <c r="T127" s="69">
        <v>0</v>
      </c>
      <c r="U127" s="69"/>
      <c r="V127" s="69">
        <v>0</v>
      </c>
      <c r="W127" s="69">
        <v>0</v>
      </c>
      <c r="X127" s="69"/>
      <c r="Y127" s="69">
        <v>1000</v>
      </c>
      <c r="Z127" s="69">
        <v>2.923937</v>
      </c>
      <c r="AA127" s="69">
        <v>0</v>
      </c>
      <c r="AB127" s="69">
        <v>0</v>
      </c>
      <c r="AC127" s="69"/>
      <c r="AD127" s="69">
        <v>0</v>
      </c>
      <c r="AE127" s="69">
        <v>0</v>
      </c>
      <c r="AF127" s="69"/>
      <c r="AG127" s="69">
        <v>0</v>
      </c>
      <c r="AH127" s="69">
        <v>22661.600329000001</v>
      </c>
      <c r="AI127" s="69">
        <v>0</v>
      </c>
      <c r="AJ127" s="69">
        <v>291.7</v>
      </c>
      <c r="AK127" s="69">
        <v>206.59</v>
      </c>
      <c r="AL127" s="69">
        <v>0</v>
      </c>
      <c r="AM127" s="69">
        <v>150</v>
      </c>
      <c r="AN127" s="69">
        <v>0</v>
      </c>
      <c r="AO127" s="69">
        <v>18112.162317469352</v>
      </c>
      <c r="AP127">
        <v>11241</v>
      </c>
      <c r="AQ127" t="s">
        <v>1429</v>
      </c>
      <c r="AR127">
        <v>11241</v>
      </c>
      <c r="AS127">
        <v>0</v>
      </c>
      <c r="AT127" t="s">
        <v>1392</v>
      </c>
      <c r="AU127" t="s">
        <v>1393</v>
      </c>
      <c r="AV127" t="s">
        <v>939</v>
      </c>
      <c r="AW127" t="s">
        <v>948</v>
      </c>
      <c r="AX127" t="s">
        <v>1392</v>
      </c>
      <c r="AY127" t="s">
        <v>1393</v>
      </c>
      <c r="AZ127">
        <v>2018</v>
      </c>
    </row>
    <row r="128" spans="1:52" x14ac:dyDescent="0.25">
      <c r="A128" s="70" t="s">
        <v>514</v>
      </c>
      <c r="B128" s="69">
        <v>604.29634299999998</v>
      </c>
      <c r="C128" s="69">
        <v>0</v>
      </c>
      <c r="D128" s="69"/>
      <c r="E128" s="69">
        <v>25</v>
      </c>
      <c r="F128" s="69">
        <v>810</v>
      </c>
      <c r="G128" s="69">
        <v>0</v>
      </c>
      <c r="H128" s="69"/>
      <c r="I128" s="69">
        <v>3291</v>
      </c>
      <c r="J128" s="69">
        <v>1017.2975000000001</v>
      </c>
      <c r="K128" s="69">
        <v>47.04</v>
      </c>
      <c r="L128" s="69"/>
      <c r="M128" s="69">
        <v>189.8</v>
      </c>
      <c r="N128" s="69">
        <v>0</v>
      </c>
      <c r="O128" s="69">
        <v>75.95</v>
      </c>
      <c r="P128" s="69">
        <v>10.199999999999999</v>
      </c>
      <c r="Q128" s="69">
        <v>2147.7509047072954</v>
      </c>
      <c r="R128" s="69">
        <v>1500</v>
      </c>
      <c r="S128" s="69">
        <v>0</v>
      </c>
      <c r="T128" s="69"/>
      <c r="U128" s="69">
        <v>660</v>
      </c>
      <c r="V128" s="69">
        <v>0</v>
      </c>
      <c r="W128" s="69">
        <v>0</v>
      </c>
      <c r="X128" s="69"/>
      <c r="Y128" s="69">
        <v>700</v>
      </c>
      <c r="Z128" s="69">
        <v>0.82823199999999997</v>
      </c>
      <c r="AA128" s="69">
        <v>0</v>
      </c>
      <c r="AB128" s="69"/>
      <c r="AC128" s="69"/>
      <c r="AD128" s="69">
        <v>0</v>
      </c>
      <c r="AE128" s="69">
        <v>0</v>
      </c>
      <c r="AF128" s="69"/>
      <c r="AG128" s="69">
        <v>0</v>
      </c>
      <c r="AH128" s="69">
        <v>3122.4220749999999</v>
      </c>
      <c r="AI128" s="69">
        <v>47.04</v>
      </c>
      <c r="AJ128" s="69">
        <v>0</v>
      </c>
      <c r="AK128" s="69">
        <v>874.8</v>
      </c>
      <c r="AL128" s="69">
        <v>810</v>
      </c>
      <c r="AM128" s="69">
        <v>75.95</v>
      </c>
      <c r="AN128" s="69">
        <v>10.199999999999999</v>
      </c>
      <c r="AO128" s="69">
        <v>6138.7509047072954</v>
      </c>
      <c r="AP128">
        <v>5412</v>
      </c>
      <c r="AQ128" t="s">
        <v>2283</v>
      </c>
      <c r="AR128">
        <v>5412</v>
      </c>
      <c r="AS128">
        <v>0</v>
      </c>
      <c r="AT128" t="s">
        <v>2285</v>
      </c>
      <c r="AU128" t="s">
        <v>2286</v>
      </c>
      <c r="AV128" t="s">
        <v>939</v>
      </c>
      <c r="AW128" t="s">
        <v>936</v>
      </c>
      <c r="AX128" t="s">
        <v>2285</v>
      </c>
      <c r="AY128" t="s">
        <v>2286</v>
      </c>
      <c r="AZ128">
        <v>2018</v>
      </c>
    </row>
    <row r="129" spans="1:52" x14ac:dyDescent="0.25">
      <c r="A129" s="70" t="s">
        <v>766</v>
      </c>
      <c r="B129" s="69"/>
      <c r="C129" s="69">
        <v>0</v>
      </c>
      <c r="D129" s="69"/>
      <c r="E129" s="69"/>
      <c r="F129" s="69">
        <v>50</v>
      </c>
      <c r="G129" s="69">
        <v>0</v>
      </c>
      <c r="H129" s="69"/>
      <c r="I129" s="69">
        <v>0</v>
      </c>
      <c r="J129" s="69"/>
      <c r="K129" s="69">
        <v>0</v>
      </c>
      <c r="L129" s="69"/>
      <c r="M129" s="69"/>
      <c r="N129" s="69">
        <v>0</v>
      </c>
      <c r="O129" s="69">
        <v>0</v>
      </c>
      <c r="P129" s="69"/>
      <c r="Q129" s="69">
        <v>0</v>
      </c>
      <c r="R129" s="69"/>
      <c r="S129" s="69">
        <v>0</v>
      </c>
      <c r="T129" s="69"/>
      <c r="U129" s="69"/>
      <c r="V129" s="69">
        <v>0</v>
      </c>
      <c r="W129" s="69">
        <v>0</v>
      </c>
      <c r="X129" s="69"/>
      <c r="Y129" s="69">
        <v>0</v>
      </c>
      <c r="Z129" s="69"/>
      <c r="AA129" s="69">
        <v>0</v>
      </c>
      <c r="AB129" s="69"/>
      <c r="AC129" s="69"/>
      <c r="AD129" s="69">
        <v>0</v>
      </c>
      <c r="AE129" s="69">
        <v>0</v>
      </c>
      <c r="AF129" s="69"/>
      <c r="AG129" s="69">
        <v>0</v>
      </c>
      <c r="AH129" s="69">
        <v>0</v>
      </c>
      <c r="AI129" s="69">
        <v>0</v>
      </c>
      <c r="AJ129" s="69">
        <v>0</v>
      </c>
      <c r="AK129" s="69">
        <v>0</v>
      </c>
      <c r="AL129" s="69">
        <v>50</v>
      </c>
      <c r="AM129" s="69">
        <v>0</v>
      </c>
      <c r="AN129" s="69">
        <v>0</v>
      </c>
      <c r="AO129" s="69">
        <v>0</v>
      </c>
      <c r="AP129">
        <v>1533</v>
      </c>
      <c r="AQ129" t="s">
        <v>1937</v>
      </c>
      <c r="AR129">
        <v>1533</v>
      </c>
      <c r="AS129">
        <v>0</v>
      </c>
      <c r="AT129" t="s">
        <v>1939</v>
      </c>
      <c r="AU129" t="s">
        <v>1940</v>
      </c>
      <c r="AV129" t="s">
        <v>939</v>
      </c>
      <c r="AW129" t="s">
        <v>936</v>
      </c>
      <c r="AX129" t="s">
        <v>1939</v>
      </c>
      <c r="AY129" t="s">
        <v>1940</v>
      </c>
      <c r="AZ129">
        <v>2018</v>
      </c>
    </row>
    <row r="130" spans="1:52" x14ac:dyDescent="0.25">
      <c r="A130" s="70" t="s">
        <v>22</v>
      </c>
      <c r="B130" s="69">
        <v>10070.516939000001</v>
      </c>
      <c r="C130" s="69">
        <v>765</v>
      </c>
      <c r="D130" s="69"/>
      <c r="E130" s="69">
        <v>1942</v>
      </c>
      <c r="F130" s="69">
        <v>12026.84</v>
      </c>
      <c r="G130" s="69">
        <v>5760</v>
      </c>
      <c r="H130" s="69">
        <v>11979.3</v>
      </c>
      <c r="I130" s="69">
        <v>121386</v>
      </c>
      <c r="J130" s="69">
        <v>6173.9425000000001</v>
      </c>
      <c r="K130" s="69">
        <v>656.15</v>
      </c>
      <c r="L130" s="69"/>
      <c r="M130" s="69">
        <v>1018.8</v>
      </c>
      <c r="N130" s="69">
        <v>777.47</v>
      </c>
      <c r="O130" s="69">
        <v>933.92</v>
      </c>
      <c r="P130" s="69">
        <v>2308.64</v>
      </c>
      <c r="Q130" s="69">
        <v>11197.986553685405</v>
      </c>
      <c r="R130" s="69">
        <v>53525</v>
      </c>
      <c r="S130" s="69">
        <v>9350</v>
      </c>
      <c r="T130" s="69"/>
      <c r="U130" s="69">
        <v>7000</v>
      </c>
      <c r="V130" s="69">
        <v>34550</v>
      </c>
      <c r="W130" s="69">
        <v>17200</v>
      </c>
      <c r="X130" s="69">
        <v>13097.05</v>
      </c>
      <c r="Y130" s="69">
        <v>23000</v>
      </c>
      <c r="Z130" s="69">
        <v>11.501795</v>
      </c>
      <c r="AA130" s="69">
        <v>0</v>
      </c>
      <c r="AB130" s="69"/>
      <c r="AC130" s="69"/>
      <c r="AD130" s="69">
        <v>0</v>
      </c>
      <c r="AE130" s="69">
        <v>0</v>
      </c>
      <c r="AF130" s="69"/>
      <c r="AG130" s="69">
        <v>500</v>
      </c>
      <c r="AH130" s="69">
        <v>69780.961234000002</v>
      </c>
      <c r="AI130" s="69">
        <v>10771.15</v>
      </c>
      <c r="AJ130" s="69">
        <v>0</v>
      </c>
      <c r="AK130" s="69">
        <v>9960.7999999999993</v>
      </c>
      <c r="AL130" s="69">
        <v>47354.31</v>
      </c>
      <c r="AM130" s="69">
        <v>23893.919999999998</v>
      </c>
      <c r="AN130" s="69">
        <v>27384.989999999998</v>
      </c>
      <c r="AO130" s="69">
        <v>156083.98655368539</v>
      </c>
      <c r="AQ130" t="s">
        <v>982</v>
      </c>
      <c r="AR130">
        <v>0</v>
      </c>
      <c r="AS130">
        <v>26830</v>
      </c>
      <c r="AT130" t="s">
        <v>983</v>
      </c>
      <c r="AU130" t="s">
        <v>984</v>
      </c>
      <c r="AV130" t="s">
        <v>939</v>
      </c>
      <c r="AW130" t="s">
        <v>948</v>
      </c>
      <c r="AX130" t="s">
        <v>983</v>
      </c>
      <c r="AY130" t="s">
        <v>984</v>
      </c>
      <c r="AZ130">
        <v>2018</v>
      </c>
    </row>
    <row r="131" spans="1:52" x14ac:dyDescent="0.25">
      <c r="A131" s="70" t="s">
        <v>352</v>
      </c>
      <c r="B131" s="69">
        <v>8887.3453239999999</v>
      </c>
      <c r="C131" s="69">
        <v>777.7</v>
      </c>
      <c r="D131" s="69"/>
      <c r="E131" s="69">
        <v>2626.56</v>
      </c>
      <c r="F131" s="69">
        <v>405.5</v>
      </c>
      <c r="G131" s="69">
        <v>4386</v>
      </c>
      <c r="H131" s="69">
        <v>1900</v>
      </c>
      <c r="I131" s="69">
        <v>110397</v>
      </c>
      <c r="J131" s="69">
        <v>29625.137500000001</v>
      </c>
      <c r="K131" s="69">
        <v>270.52</v>
      </c>
      <c r="L131" s="69"/>
      <c r="M131" s="69">
        <v>1380.68</v>
      </c>
      <c r="N131" s="69">
        <v>5814.9399999999987</v>
      </c>
      <c r="O131" s="69">
        <v>4413.3100000000004</v>
      </c>
      <c r="P131" s="69">
        <v>871.2</v>
      </c>
      <c r="Q131" s="69">
        <v>8909.9088230091202</v>
      </c>
      <c r="R131" s="69">
        <v>15800</v>
      </c>
      <c r="S131" s="69">
        <v>0</v>
      </c>
      <c r="T131" s="69"/>
      <c r="U131" s="69">
        <v>2600</v>
      </c>
      <c r="V131" s="69">
        <v>500</v>
      </c>
      <c r="W131" s="69">
        <v>2100</v>
      </c>
      <c r="X131" s="69">
        <v>1150</v>
      </c>
      <c r="Y131" s="69">
        <v>0</v>
      </c>
      <c r="Z131" s="69">
        <v>111128.295925</v>
      </c>
      <c r="AA131" s="69">
        <v>0</v>
      </c>
      <c r="AB131" s="69"/>
      <c r="AC131" s="69"/>
      <c r="AD131" s="69">
        <v>0</v>
      </c>
      <c r="AE131" s="69">
        <v>0</v>
      </c>
      <c r="AF131" s="69"/>
      <c r="AG131" s="69">
        <v>0</v>
      </c>
      <c r="AH131" s="69">
        <v>165440.77874899999</v>
      </c>
      <c r="AI131" s="69">
        <v>1048.22</v>
      </c>
      <c r="AJ131" s="69">
        <v>0</v>
      </c>
      <c r="AK131" s="69">
        <v>6607.24</v>
      </c>
      <c r="AL131" s="69">
        <v>6720.4399999999987</v>
      </c>
      <c r="AM131" s="69">
        <v>10899.310000000001</v>
      </c>
      <c r="AN131" s="69">
        <v>3921.2</v>
      </c>
      <c r="AO131" s="69">
        <v>119306.90882300911</v>
      </c>
      <c r="AP131">
        <v>21289</v>
      </c>
      <c r="AQ131" t="s">
        <v>981</v>
      </c>
      <c r="AR131">
        <v>21289</v>
      </c>
      <c r="AS131">
        <v>0</v>
      </c>
      <c r="AT131" t="s">
        <v>983</v>
      </c>
      <c r="AU131" t="s">
        <v>984</v>
      </c>
      <c r="AV131" t="s">
        <v>939</v>
      </c>
      <c r="AW131" t="s">
        <v>948</v>
      </c>
      <c r="AX131" t="s">
        <v>983</v>
      </c>
      <c r="AY131" t="s">
        <v>984</v>
      </c>
      <c r="AZ131">
        <v>2018</v>
      </c>
    </row>
    <row r="132" spans="1:52" x14ac:dyDescent="0.25">
      <c r="A132" s="70" t="s">
        <v>254</v>
      </c>
      <c r="B132" s="69">
        <v>1570.47208</v>
      </c>
      <c r="C132" s="69">
        <v>0</v>
      </c>
      <c r="D132" s="69"/>
      <c r="E132" s="69">
        <v>470</v>
      </c>
      <c r="F132" s="69">
        <v>0</v>
      </c>
      <c r="G132" s="69">
        <v>0</v>
      </c>
      <c r="H132" s="69">
        <v>380</v>
      </c>
      <c r="I132" s="69">
        <v>3520</v>
      </c>
      <c r="J132" s="69">
        <v>7007.23</v>
      </c>
      <c r="K132" s="69">
        <v>51.1</v>
      </c>
      <c r="L132" s="69"/>
      <c r="M132" s="69">
        <v>191.84</v>
      </c>
      <c r="N132" s="69">
        <v>24.17</v>
      </c>
      <c r="O132" s="69">
        <v>195.15</v>
      </c>
      <c r="P132" s="69">
        <v>132.35</v>
      </c>
      <c r="Q132" s="69">
        <v>3015.6745359054948</v>
      </c>
      <c r="R132" s="69">
        <v>5000</v>
      </c>
      <c r="S132" s="69">
        <v>0</v>
      </c>
      <c r="T132" s="69"/>
      <c r="U132" s="69">
        <v>600</v>
      </c>
      <c r="V132" s="69">
        <v>7500</v>
      </c>
      <c r="W132" s="69">
        <v>0</v>
      </c>
      <c r="X132" s="69"/>
      <c r="Y132" s="69">
        <v>1000</v>
      </c>
      <c r="Z132" s="69">
        <v>2.6451579999999999</v>
      </c>
      <c r="AA132" s="69">
        <v>0</v>
      </c>
      <c r="AB132" s="69"/>
      <c r="AC132" s="69"/>
      <c r="AD132" s="69">
        <v>0</v>
      </c>
      <c r="AE132" s="69">
        <v>0</v>
      </c>
      <c r="AF132" s="69"/>
      <c r="AG132" s="69">
        <v>0</v>
      </c>
      <c r="AH132" s="69">
        <v>13580.347237999998</v>
      </c>
      <c r="AI132" s="69">
        <v>51.1</v>
      </c>
      <c r="AJ132" s="69">
        <v>0</v>
      </c>
      <c r="AK132" s="69">
        <v>1261.8400000000001</v>
      </c>
      <c r="AL132" s="69">
        <v>7524.17</v>
      </c>
      <c r="AM132" s="69">
        <v>195.15</v>
      </c>
      <c r="AN132" s="69">
        <v>512.35</v>
      </c>
      <c r="AO132" s="69">
        <v>7535.6745359054948</v>
      </c>
      <c r="AP132">
        <v>10043</v>
      </c>
      <c r="AQ132" t="s">
        <v>1628</v>
      </c>
      <c r="AR132">
        <v>10043</v>
      </c>
      <c r="AS132">
        <v>0</v>
      </c>
      <c r="AT132" t="s">
        <v>1631</v>
      </c>
      <c r="AU132" t="s">
        <v>1632</v>
      </c>
      <c r="AV132" t="s">
        <v>939</v>
      </c>
      <c r="AW132" t="s">
        <v>936</v>
      </c>
      <c r="AX132" t="s">
        <v>1631</v>
      </c>
      <c r="AY132" t="s">
        <v>1632</v>
      </c>
      <c r="AZ132">
        <v>2018</v>
      </c>
    </row>
    <row r="133" spans="1:52" x14ac:dyDescent="0.25">
      <c r="A133" s="70" t="s">
        <v>416</v>
      </c>
      <c r="B133" s="69">
        <v>8377.1879010000011</v>
      </c>
      <c r="C133" s="69">
        <v>870</v>
      </c>
      <c r="D133" s="69"/>
      <c r="E133" s="69">
        <v>960</v>
      </c>
      <c r="F133" s="69">
        <v>700</v>
      </c>
      <c r="G133" s="69">
        <v>400</v>
      </c>
      <c r="H133" s="69">
        <v>696</v>
      </c>
      <c r="I133" s="69">
        <v>10944</v>
      </c>
      <c r="J133" s="69">
        <v>47930.602500000001</v>
      </c>
      <c r="K133" s="69">
        <v>187.4</v>
      </c>
      <c r="L133" s="69"/>
      <c r="M133" s="69">
        <v>546.73</v>
      </c>
      <c r="N133" s="69">
        <v>0</v>
      </c>
      <c r="O133" s="69">
        <v>167.65</v>
      </c>
      <c r="P133" s="69">
        <v>150.22</v>
      </c>
      <c r="Q133" s="69">
        <v>8423.6741474491319</v>
      </c>
      <c r="R133" s="69">
        <v>28000</v>
      </c>
      <c r="S133" s="69">
        <v>0</v>
      </c>
      <c r="T133" s="69"/>
      <c r="U133" s="69">
        <v>1000</v>
      </c>
      <c r="V133" s="69">
        <v>0</v>
      </c>
      <c r="W133" s="69">
        <v>0</v>
      </c>
      <c r="X133" s="69"/>
      <c r="Y133" s="69">
        <v>2000</v>
      </c>
      <c r="Z133" s="69">
        <v>3.8445559999999999</v>
      </c>
      <c r="AA133" s="69">
        <v>0</v>
      </c>
      <c r="AB133" s="69"/>
      <c r="AC133" s="69"/>
      <c r="AD133" s="69">
        <v>0</v>
      </c>
      <c r="AE133" s="69">
        <v>0</v>
      </c>
      <c r="AF133" s="69"/>
      <c r="AG133" s="69">
        <v>0</v>
      </c>
      <c r="AH133" s="69">
        <v>84311.634957000002</v>
      </c>
      <c r="AI133" s="69">
        <v>1057.4000000000001</v>
      </c>
      <c r="AJ133" s="69">
        <v>0</v>
      </c>
      <c r="AK133" s="69">
        <v>2506.73</v>
      </c>
      <c r="AL133" s="69">
        <v>700</v>
      </c>
      <c r="AM133" s="69">
        <v>567.65</v>
      </c>
      <c r="AN133" s="69">
        <v>846.22</v>
      </c>
      <c r="AO133" s="69">
        <v>21367.674147449132</v>
      </c>
      <c r="AP133">
        <v>4896</v>
      </c>
      <c r="AQ133" t="s">
        <v>1431</v>
      </c>
      <c r="AR133">
        <v>4896</v>
      </c>
      <c r="AS133">
        <v>0</v>
      </c>
      <c r="AT133" t="s">
        <v>1433</v>
      </c>
      <c r="AU133" t="s">
        <v>1434</v>
      </c>
      <c r="AV133" t="s">
        <v>939</v>
      </c>
      <c r="AW133" t="s">
        <v>936</v>
      </c>
      <c r="AX133" t="s">
        <v>1433</v>
      </c>
      <c r="AY133" t="s">
        <v>1434</v>
      </c>
      <c r="AZ133">
        <v>2018</v>
      </c>
    </row>
    <row r="134" spans="1:52" x14ac:dyDescent="0.25">
      <c r="A134" s="70" t="s">
        <v>62</v>
      </c>
      <c r="B134" s="69">
        <v>2396.5534980000002</v>
      </c>
      <c r="C134" s="69">
        <v>6585.89</v>
      </c>
      <c r="D134" s="69"/>
      <c r="E134" s="69">
        <v>534.95000000000005</v>
      </c>
      <c r="F134" s="69">
        <v>1250</v>
      </c>
      <c r="G134" s="69">
        <v>2021</v>
      </c>
      <c r="H134" s="69">
        <v>830</v>
      </c>
      <c r="I134" s="69">
        <v>8559</v>
      </c>
      <c r="J134" s="69">
        <v>6977.8574999999992</v>
      </c>
      <c r="K134" s="69">
        <v>1927.18</v>
      </c>
      <c r="L134" s="69"/>
      <c r="M134" s="69">
        <v>603.29</v>
      </c>
      <c r="N134" s="69">
        <v>4370.5300000000007</v>
      </c>
      <c r="O134" s="69">
        <v>302.89999999999998</v>
      </c>
      <c r="P134" s="69">
        <v>247.05</v>
      </c>
      <c r="Q134" s="69">
        <v>3266.4161868736146</v>
      </c>
      <c r="R134" s="69">
        <v>5610</v>
      </c>
      <c r="S134" s="69">
        <v>8415</v>
      </c>
      <c r="T134" s="69"/>
      <c r="U134" s="69">
        <v>935</v>
      </c>
      <c r="V134" s="69">
        <v>3740</v>
      </c>
      <c r="W134" s="69">
        <v>0</v>
      </c>
      <c r="X134" s="69"/>
      <c r="Y134" s="69">
        <v>4000</v>
      </c>
      <c r="Z134" s="69">
        <v>3.219465</v>
      </c>
      <c r="AA134" s="69">
        <v>0</v>
      </c>
      <c r="AB134" s="69"/>
      <c r="AC134" s="69"/>
      <c r="AD134" s="69">
        <v>0</v>
      </c>
      <c r="AE134" s="69">
        <v>0</v>
      </c>
      <c r="AF134" s="69"/>
      <c r="AG134" s="69">
        <v>0</v>
      </c>
      <c r="AH134" s="69">
        <v>14987.630463</v>
      </c>
      <c r="AI134" s="69">
        <v>16928.07</v>
      </c>
      <c r="AJ134" s="69">
        <v>0</v>
      </c>
      <c r="AK134" s="69">
        <v>2073.2399999999998</v>
      </c>
      <c r="AL134" s="69">
        <v>9360.5300000000007</v>
      </c>
      <c r="AM134" s="69">
        <v>2323.9</v>
      </c>
      <c r="AN134" s="69">
        <v>1077.05</v>
      </c>
      <c r="AO134" s="69">
        <v>15825.416186873616</v>
      </c>
      <c r="AP134">
        <v>7116</v>
      </c>
      <c r="AQ134" t="s">
        <v>1743</v>
      </c>
      <c r="AR134">
        <v>7116</v>
      </c>
      <c r="AS134">
        <v>0</v>
      </c>
      <c r="AT134" t="s">
        <v>1745</v>
      </c>
      <c r="AU134" t="s">
        <v>1746</v>
      </c>
      <c r="AV134" t="s">
        <v>939</v>
      </c>
      <c r="AW134" t="s">
        <v>936</v>
      </c>
      <c r="AX134" t="s">
        <v>1745</v>
      </c>
      <c r="AY134" t="s">
        <v>1746</v>
      </c>
      <c r="AZ134">
        <v>2018</v>
      </c>
    </row>
    <row r="135" spans="1:52" x14ac:dyDescent="0.25">
      <c r="A135" s="70" t="s">
        <v>768</v>
      </c>
      <c r="B135" s="69"/>
      <c r="C135" s="69">
        <v>0</v>
      </c>
      <c r="D135" s="69"/>
      <c r="E135" s="69"/>
      <c r="F135" s="69">
        <v>0</v>
      </c>
      <c r="G135" s="69">
        <v>0</v>
      </c>
      <c r="H135" s="69"/>
      <c r="I135" s="69">
        <v>0</v>
      </c>
      <c r="J135" s="69"/>
      <c r="K135" s="69">
        <v>0</v>
      </c>
      <c r="L135" s="69"/>
      <c r="M135" s="69"/>
      <c r="N135" s="69">
        <v>0</v>
      </c>
      <c r="O135" s="69">
        <v>0</v>
      </c>
      <c r="P135" s="69"/>
      <c r="Q135" s="69">
        <v>0</v>
      </c>
      <c r="R135" s="69"/>
      <c r="S135" s="69">
        <v>0</v>
      </c>
      <c r="T135" s="69"/>
      <c r="U135" s="69"/>
      <c r="V135" s="69">
        <v>0</v>
      </c>
      <c r="W135" s="69">
        <v>0</v>
      </c>
      <c r="X135" s="69"/>
      <c r="Y135" s="69">
        <v>0</v>
      </c>
      <c r="Z135" s="69"/>
      <c r="AA135" s="69">
        <v>0</v>
      </c>
      <c r="AB135" s="69"/>
      <c r="AC135" s="69"/>
      <c r="AD135" s="69">
        <v>0</v>
      </c>
      <c r="AE135" s="69">
        <v>0</v>
      </c>
      <c r="AF135" s="69"/>
      <c r="AG135" s="69">
        <v>0</v>
      </c>
      <c r="AH135" s="69">
        <v>0</v>
      </c>
      <c r="AI135" s="69">
        <v>0</v>
      </c>
      <c r="AJ135" s="69">
        <v>0</v>
      </c>
      <c r="AK135" s="69">
        <v>0</v>
      </c>
      <c r="AL135" s="69">
        <v>0</v>
      </c>
      <c r="AM135" s="69">
        <v>0</v>
      </c>
      <c r="AN135" s="69">
        <v>0</v>
      </c>
      <c r="AO135" s="69">
        <v>0</v>
      </c>
      <c r="AP135">
        <v>5959</v>
      </c>
      <c r="AQ135" t="s">
        <v>1072</v>
      </c>
      <c r="AR135">
        <v>5959</v>
      </c>
      <c r="AS135">
        <v>0</v>
      </c>
      <c r="AT135" t="s">
        <v>1074</v>
      </c>
      <c r="AU135" t="s">
        <v>1075</v>
      </c>
      <c r="AV135" t="s">
        <v>939</v>
      </c>
      <c r="AW135" t="s">
        <v>936</v>
      </c>
      <c r="AX135" t="s">
        <v>1074</v>
      </c>
      <c r="AY135" t="s">
        <v>1075</v>
      </c>
      <c r="AZ135">
        <v>2018</v>
      </c>
    </row>
    <row r="136" spans="1:52" x14ac:dyDescent="0.25">
      <c r="A136" s="70" t="s">
        <v>256</v>
      </c>
      <c r="B136" s="69">
        <v>10397.880451000001</v>
      </c>
      <c r="C136" s="69">
        <v>42672.21</v>
      </c>
      <c r="D136" s="69"/>
      <c r="E136" s="69">
        <v>2066</v>
      </c>
      <c r="F136" s="69">
        <v>18292</v>
      </c>
      <c r="G136" s="69">
        <v>1806</v>
      </c>
      <c r="H136" s="69">
        <v>6104</v>
      </c>
      <c r="I136" s="69">
        <v>51538.49</v>
      </c>
      <c r="J136" s="69">
        <v>44737.042500000003</v>
      </c>
      <c r="K136" s="69">
        <v>8167.93</v>
      </c>
      <c r="L136" s="69"/>
      <c r="M136" s="69">
        <v>2881.05</v>
      </c>
      <c r="N136" s="69">
        <v>3981.5700000000006</v>
      </c>
      <c r="O136" s="69">
        <v>2590.4</v>
      </c>
      <c r="P136" s="69">
        <v>1838.9</v>
      </c>
      <c r="Q136" s="69">
        <v>8837.7022301802026</v>
      </c>
      <c r="R136" s="69">
        <v>31420</v>
      </c>
      <c r="S136" s="69">
        <v>30834</v>
      </c>
      <c r="T136" s="69"/>
      <c r="U136" s="69">
        <v>4925</v>
      </c>
      <c r="V136" s="69">
        <v>23325</v>
      </c>
      <c r="W136" s="69">
        <v>1931</v>
      </c>
      <c r="X136" s="69">
        <v>3725</v>
      </c>
      <c r="Y136" s="69">
        <v>8285.2000000000007</v>
      </c>
      <c r="Z136" s="69">
        <v>13.472697</v>
      </c>
      <c r="AA136" s="69">
        <v>0</v>
      </c>
      <c r="AB136" s="69"/>
      <c r="AC136" s="69"/>
      <c r="AD136" s="69">
        <v>0</v>
      </c>
      <c r="AE136" s="69">
        <v>0</v>
      </c>
      <c r="AF136" s="69"/>
      <c r="AG136" s="69">
        <v>0</v>
      </c>
      <c r="AH136" s="69">
        <v>86568.395648000005</v>
      </c>
      <c r="AI136" s="69">
        <v>81674.14</v>
      </c>
      <c r="AJ136" s="69">
        <v>0</v>
      </c>
      <c r="AK136" s="69">
        <v>9872.0499999999993</v>
      </c>
      <c r="AL136" s="69">
        <v>45598.57</v>
      </c>
      <c r="AM136" s="69">
        <v>6327.4</v>
      </c>
      <c r="AN136" s="69">
        <v>11667.9</v>
      </c>
      <c r="AO136" s="69">
        <v>68661.392230180194</v>
      </c>
      <c r="AQ136" t="s">
        <v>1436</v>
      </c>
      <c r="AR136">
        <v>0</v>
      </c>
      <c r="AS136">
        <v>41518</v>
      </c>
      <c r="AT136" t="s">
        <v>1437</v>
      </c>
      <c r="AU136" t="s">
        <v>1438</v>
      </c>
      <c r="AV136" t="s">
        <v>939</v>
      </c>
      <c r="AW136" t="s">
        <v>948</v>
      </c>
      <c r="AX136" t="s">
        <v>1437</v>
      </c>
      <c r="AY136" t="s">
        <v>1438</v>
      </c>
      <c r="AZ136">
        <v>2018</v>
      </c>
    </row>
    <row r="137" spans="1:52" x14ac:dyDescent="0.25">
      <c r="A137" s="70" t="s">
        <v>258</v>
      </c>
      <c r="B137" s="69">
        <v>1914.6352139999999</v>
      </c>
      <c r="C137" s="69">
        <v>0</v>
      </c>
      <c r="D137" s="69"/>
      <c r="E137" s="69"/>
      <c r="F137" s="69">
        <v>0</v>
      </c>
      <c r="G137" s="69">
        <v>0</v>
      </c>
      <c r="H137" s="69">
        <v>25</v>
      </c>
      <c r="I137" s="69">
        <v>2524</v>
      </c>
      <c r="J137" s="69">
        <v>5014.03</v>
      </c>
      <c r="K137" s="69">
        <v>43.85</v>
      </c>
      <c r="L137" s="69"/>
      <c r="M137" s="69">
        <v>154.1</v>
      </c>
      <c r="N137" s="69">
        <v>38.15</v>
      </c>
      <c r="O137" s="69">
        <v>0</v>
      </c>
      <c r="P137" s="69">
        <v>39.85</v>
      </c>
      <c r="Q137" s="69">
        <v>3298.1760847466489</v>
      </c>
      <c r="R137" s="69">
        <v>0</v>
      </c>
      <c r="S137" s="69">
        <v>0</v>
      </c>
      <c r="T137" s="69"/>
      <c r="U137" s="69"/>
      <c r="V137" s="69">
        <v>0</v>
      </c>
      <c r="W137" s="69">
        <v>0</v>
      </c>
      <c r="X137" s="69"/>
      <c r="Y137" s="69">
        <v>0</v>
      </c>
      <c r="Z137" s="69">
        <v>1.5981160000000001</v>
      </c>
      <c r="AA137" s="69">
        <v>0</v>
      </c>
      <c r="AB137" s="69"/>
      <c r="AC137" s="69"/>
      <c r="AD137" s="69">
        <v>0</v>
      </c>
      <c r="AE137" s="69">
        <v>0</v>
      </c>
      <c r="AF137" s="69"/>
      <c r="AG137" s="69">
        <v>0</v>
      </c>
      <c r="AH137" s="69">
        <v>6930.2633299999998</v>
      </c>
      <c r="AI137" s="69">
        <v>43.85</v>
      </c>
      <c r="AJ137" s="69">
        <v>0</v>
      </c>
      <c r="AK137" s="69">
        <v>154.1</v>
      </c>
      <c r="AL137" s="69">
        <v>38.15</v>
      </c>
      <c r="AM137" s="69">
        <v>0</v>
      </c>
      <c r="AN137" s="69">
        <v>64.849999999999994</v>
      </c>
      <c r="AO137" s="69">
        <v>5822.1760847466485</v>
      </c>
      <c r="AP137">
        <v>24937</v>
      </c>
      <c r="AQ137" t="s">
        <v>1435</v>
      </c>
      <c r="AR137">
        <v>24937</v>
      </c>
      <c r="AS137">
        <v>0</v>
      </c>
      <c r="AT137" t="s">
        <v>1437</v>
      </c>
      <c r="AU137" t="s">
        <v>1438</v>
      </c>
      <c r="AV137" t="s">
        <v>939</v>
      </c>
      <c r="AW137" t="s">
        <v>948</v>
      </c>
      <c r="AX137" t="s">
        <v>1437</v>
      </c>
      <c r="AY137" t="s">
        <v>1438</v>
      </c>
      <c r="AZ137">
        <v>2018</v>
      </c>
    </row>
    <row r="138" spans="1:52" x14ac:dyDescent="0.25">
      <c r="A138" s="70" t="s">
        <v>418</v>
      </c>
      <c r="B138" s="69">
        <v>4833.6514150000003</v>
      </c>
      <c r="C138" s="69">
        <v>0</v>
      </c>
      <c r="D138" s="69"/>
      <c r="E138" s="69">
        <v>1200</v>
      </c>
      <c r="F138" s="69">
        <v>700</v>
      </c>
      <c r="G138" s="69">
        <v>850</v>
      </c>
      <c r="H138" s="69">
        <v>80</v>
      </c>
      <c r="I138" s="69">
        <v>3065</v>
      </c>
      <c r="J138" s="69">
        <v>1621.8700000000001</v>
      </c>
      <c r="K138" s="69">
        <v>241.45</v>
      </c>
      <c r="L138" s="69"/>
      <c r="M138" s="69">
        <v>500.57</v>
      </c>
      <c r="N138" s="69">
        <v>33.65</v>
      </c>
      <c r="O138" s="69">
        <v>287.85000000000002</v>
      </c>
      <c r="P138" s="69">
        <v>118.75</v>
      </c>
      <c r="Q138" s="69">
        <v>1478.4281240910113</v>
      </c>
      <c r="R138" s="69">
        <v>3500</v>
      </c>
      <c r="S138" s="69">
        <v>0</v>
      </c>
      <c r="T138" s="69"/>
      <c r="U138" s="69">
        <v>1000</v>
      </c>
      <c r="V138" s="69">
        <v>0</v>
      </c>
      <c r="W138" s="69">
        <v>0</v>
      </c>
      <c r="X138" s="69"/>
      <c r="Y138" s="69">
        <v>0</v>
      </c>
      <c r="Z138" s="69">
        <v>1.16428</v>
      </c>
      <c r="AA138" s="69">
        <v>0</v>
      </c>
      <c r="AB138" s="69"/>
      <c r="AC138" s="69"/>
      <c r="AD138" s="69">
        <v>0</v>
      </c>
      <c r="AE138" s="69">
        <v>0</v>
      </c>
      <c r="AF138" s="69"/>
      <c r="AG138" s="69">
        <v>0</v>
      </c>
      <c r="AH138" s="69">
        <v>9956.6856950000001</v>
      </c>
      <c r="AI138" s="69">
        <v>241.45</v>
      </c>
      <c r="AJ138" s="69">
        <v>0</v>
      </c>
      <c r="AK138" s="69">
        <v>2700.5699999999997</v>
      </c>
      <c r="AL138" s="69">
        <v>733.65</v>
      </c>
      <c r="AM138" s="69">
        <v>1137.8499999999999</v>
      </c>
      <c r="AN138" s="69">
        <v>198.75</v>
      </c>
      <c r="AO138" s="69">
        <v>4543.4281240910113</v>
      </c>
      <c r="AP138">
        <v>2958</v>
      </c>
      <c r="AQ138" t="s">
        <v>1439</v>
      </c>
      <c r="AR138">
        <v>2958</v>
      </c>
      <c r="AS138">
        <v>0</v>
      </c>
      <c r="AT138" t="s">
        <v>1441</v>
      </c>
      <c r="AU138" t="s">
        <v>1442</v>
      </c>
      <c r="AV138" t="s">
        <v>939</v>
      </c>
      <c r="AW138" t="s">
        <v>936</v>
      </c>
      <c r="AX138" t="s">
        <v>1441</v>
      </c>
      <c r="AY138" t="s">
        <v>1442</v>
      </c>
      <c r="AZ138">
        <v>2018</v>
      </c>
    </row>
    <row r="139" spans="1:52" x14ac:dyDescent="0.25">
      <c r="A139" s="70" t="s">
        <v>420</v>
      </c>
      <c r="B139" s="69">
        <v>6385.4704320000001</v>
      </c>
      <c r="C139" s="69">
        <v>3233.85</v>
      </c>
      <c r="D139" s="69"/>
      <c r="E139" s="69">
        <v>720</v>
      </c>
      <c r="F139" s="69">
        <v>4310</v>
      </c>
      <c r="G139" s="69">
        <v>1540</v>
      </c>
      <c r="H139" s="69">
        <v>3925</v>
      </c>
      <c r="I139" s="69">
        <v>18770.400000000001</v>
      </c>
      <c r="J139" s="69">
        <v>5946.9025000000001</v>
      </c>
      <c r="K139" s="69">
        <v>815.23</v>
      </c>
      <c r="L139" s="69"/>
      <c r="M139" s="69">
        <v>1948.59</v>
      </c>
      <c r="N139" s="69">
        <v>3582.8999999999996</v>
      </c>
      <c r="O139" s="69">
        <v>204.25</v>
      </c>
      <c r="P139" s="69">
        <v>2668.3</v>
      </c>
      <c r="Q139" s="69">
        <v>6611.4782152292273</v>
      </c>
      <c r="R139" s="69">
        <v>25000</v>
      </c>
      <c r="S139" s="69">
        <v>0</v>
      </c>
      <c r="T139" s="69"/>
      <c r="U139" s="69">
        <v>1000</v>
      </c>
      <c r="V139" s="69">
        <v>18000</v>
      </c>
      <c r="W139" s="69">
        <v>0</v>
      </c>
      <c r="X139" s="69"/>
      <c r="Y139" s="69">
        <v>9000</v>
      </c>
      <c r="Z139" s="69">
        <v>6.0774900000000001</v>
      </c>
      <c r="AA139" s="69">
        <v>0</v>
      </c>
      <c r="AB139" s="69"/>
      <c r="AC139" s="69"/>
      <c r="AD139" s="69">
        <v>0</v>
      </c>
      <c r="AE139" s="69">
        <v>0</v>
      </c>
      <c r="AF139" s="69"/>
      <c r="AG139" s="69">
        <v>0</v>
      </c>
      <c r="AH139" s="69">
        <v>37338.450422000002</v>
      </c>
      <c r="AI139" s="69">
        <v>4049.08</v>
      </c>
      <c r="AJ139" s="69">
        <v>0</v>
      </c>
      <c r="AK139" s="69">
        <v>3668.59</v>
      </c>
      <c r="AL139" s="69">
        <v>25892.9</v>
      </c>
      <c r="AM139" s="69">
        <v>1744.25</v>
      </c>
      <c r="AN139" s="69">
        <v>6593.3</v>
      </c>
      <c r="AO139" s="69">
        <v>34381.878215229226</v>
      </c>
      <c r="AP139">
        <v>2155</v>
      </c>
      <c r="AQ139" t="s">
        <v>1747</v>
      </c>
      <c r="AR139">
        <v>2155</v>
      </c>
      <c r="AS139">
        <v>0</v>
      </c>
      <c r="AT139" t="s">
        <v>1749</v>
      </c>
      <c r="AU139" t="s">
        <v>1750</v>
      </c>
      <c r="AV139" t="s">
        <v>939</v>
      </c>
      <c r="AW139" t="s">
        <v>936</v>
      </c>
      <c r="AX139" t="s">
        <v>1749</v>
      </c>
      <c r="AY139" t="s">
        <v>1750</v>
      </c>
      <c r="AZ139">
        <v>2018</v>
      </c>
    </row>
    <row r="140" spans="1:52" x14ac:dyDescent="0.25">
      <c r="A140" s="70" t="s">
        <v>802</v>
      </c>
      <c r="B140" s="69"/>
      <c r="C140" s="69">
        <v>0</v>
      </c>
      <c r="D140" s="69"/>
      <c r="E140" s="69"/>
      <c r="F140" s="69">
        <v>0</v>
      </c>
      <c r="G140" s="69">
        <v>0</v>
      </c>
      <c r="H140" s="69"/>
      <c r="I140" s="69">
        <v>0</v>
      </c>
      <c r="J140" s="69"/>
      <c r="K140" s="69">
        <v>0</v>
      </c>
      <c r="L140" s="69"/>
      <c r="M140" s="69"/>
      <c r="N140" s="69">
        <v>0</v>
      </c>
      <c r="O140" s="69">
        <v>0</v>
      </c>
      <c r="P140" s="69"/>
      <c r="Q140" s="69">
        <v>0</v>
      </c>
      <c r="R140" s="69"/>
      <c r="S140" s="69">
        <v>0</v>
      </c>
      <c r="T140" s="69"/>
      <c r="U140" s="69"/>
      <c r="V140" s="69">
        <v>0</v>
      </c>
      <c r="W140" s="69">
        <v>0</v>
      </c>
      <c r="X140" s="69"/>
      <c r="Y140" s="69">
        <v>0</v>
      </c>
      <c r="Z140" s="69"/>
      <c r="AA140" s="69">
        <v>0</v>
      </c>
      <c r="AB140" s="69"/>
      <c r="AC140" s="69"/>
      <c r="AD140" s="69">
        <v>0</v>
      </c>
      <c r="AE140" s="69">
        <v>0</v>
      </c>
      <c r="AF140" s="69"/>
      <c r="AG140" s="69">
        <v>0</v>
      </c>
      <c r="AH140" s="69">
        <v>0</v>
      </c>
      <c r="AI140" s="69">
        <v>0</v>
      </c>
      <c r="AJ140" s="69">
        <v>0</v>
      </c>
      <c r="AK140" s="69">
        <v>0</v>
      </c>
      <c r="AL140" s="69">
        <v>0</v>
      </c>
      <c r="AM140" s="69">
        <v>0</v>
      </c>
      <c r="AN140" s="69">
        <v>0</v>
      </c>
      <c r="AO140" s="69">
        <v>0</v>
      </c>
      <c r="AP140">
        <v>11249</v>
      </c>
      <c r="AQ140" t="s">
        <v>1751</v>
      </c>
      <c r="AR140">
        <v>11249</v>
      </c>
      <c r="AS140">
        <v>0</v>
      </c>
      <c r="AT140" t="s">
        <v>1753</v>
      </c>
      <c r="AU140" t="s">
        <v>1754</v>
      </c>
      <c r="AV140" t="s">
        <v>939</v>
      </c>
      <c r="AW140" t="s">
        <v>936</v>
      </c>
      <c r="AX140" t="s">
        <v>1753</v>
      </c>
      <c r="AY140" t="s">
        <v>1754</v>
      </c>
      <c r="AZ140">
        <v>2018</v>
      </c>
    </row>
    <row r="141" spans="1:52" x14ac:dyDescent="0.25">
      <c r="A141" s="70" t="s">
        <v>598</v>
      </c>
      <c r="B141" s="69">
        <v>11741.883817999998</v>
      </c>
      <c r="C141" s="69">
        <v>0</v>
      </c>
      <c r="D141" s="69">
        <v>5882.05</v>
      </c>
      <c r="E141" s="69">
        <v>130</v>
      </c>
      <c r="F141" s="69">
        <v>114.75</v>
      </c>
      <c r="G141" s="69">
        <v>100</v>
      </c>
      <c r="H141" s="69"/>
      <c r="I141" s="69">
        <v>9210</v>
      </c>
      <c r="J141" s="69">
        <v>6274.23</v>
      </c>
      <c r="K141" s="69">
        <v>0</v>
      </c>
      <c r="L141" s="69">
        <v>1083.75</v>
      </c>
      <c r="M141" s="69">
        <v>283.64999999999998</v>
      </c>
      <c r="N141" s="69">
        <v>770.67</v>
      </c>
      <c r="O141" s="69">
        <v>0</v>
      </c>
      <c r="P141" s="69"/>
      <c r="Q141" s="69">
        <v>7094.8224891042637</v>
      </c>
      <c r="R141" s="69">
        <v>17000</v>
      </c>
      <c r="S141" s="69">
        <v>0</v>
      </c>
      <c r="T141" s="69">
        <v>3500</v>
      </c>
      <c r="U141" s="69"/>
      <c r="V141" s="69">
        <v>0</v>
      </c>
      <c r="W141" s="69">
        <v>0</v>
      </c>
      <c r="X141" s="69"/>
      <c r="Y141" s="69">
        <v>6000</v>
      </c>
      <c r="Z141" s="69">
        <v>3.177864</v>
      </c>
      <c r="AA141" s="69">
        <v>0</v>
      </c>
      <c r="AB141" s="69">
        <v>0</v>
      </c>
      <c r="AC141" s="69"/>
      <c r="AD141" s="69">
        <v>0</v>
      </c>
      <c r="AE141" s="69">
        <v>0</v>
      </c>
      <c r="AF141" s="69"/>
      <c r="AG141" s="69">
        <v>0</v>
      </c>
      <c r="AH141" s="69">
        <v>35019.291681999995</v>
      </c>
      <c r="AI141" s="69">
        <v>0</v>
      </c>
      <c r="AJ141" s="69">
        <v>10465.799999999999</v>
      </c>
      <c r="AK141" s="69">
        <v>413.65</v>
      </c>
      <c r="AL141" s="69">
        <v>885.42</v>
      </c>
      <c r="AM141" s="69">
        <v>100</v>
      </c>
      <c r="AN141" s="69">
        <v>0</v>
      </c>
      <c r="AO141" s="69">
        <v>22304.822489104263</v>
      </c>
      <c r="AQ141" t="s">
        <v>2099</v>
      </c>
      <c r="AR141">
        <v>0</v>
      </c>
      <c r="AS141">
        <v>15724</v>
      </c>
      <c r="AT141" t="s">
        <v>2101</v>
      </c>
      <c r="AU141" t="s">
        <v>2102</v>
      </c>
      <c r="AV141" t="s">
        <v>939</v>
      </c>
      <c r="AW141" t="s">
        <v>948</v>
      </c>
      <c r="AX141" t="s">
        <v>2101</v>
      </c>
      <c r="AY141" t="s">
        <v>2102</v>
      </c>
      <c r="AZ141">
        <v>2018</v>
      </c>
    </row>
    <row r="142" spans="1:52" x14ac:dyDescent="0.25">
      <c r="A142" s="70" t="s">
        <v>600</v>
      </c>
      <c r="B142" s="69">
        <v>855.25537999999995</v>
      </c>
      <c r="C142" s="69">
        <v>0</v>
      </c>
      <c r="D142" s="69">
        <v>1485.5</v>
      </c>
      <c r="E142" s="69"/>
      <c r="F142" s="69">
        <v>0</v>
      </c>
      <c r="G142" s="69">
        <v>0</v>
      </c>
      <c r="H142" s="69"/>
      <c r="I142" s="69">
        <v>280</v>
      </c>
      <c r="J142" s="69">
        <v>1566.1299999999999</v>
      </c>
      <c r="K142" s="69">
        <v>0</v>
      </c>
      <c r="L142" s="69">
        <v>877.58999999999992</v>
      </c>
      <c r="M142" s="69">
        <v>88.85</v>
      </c>
      <c r="N142" s="69">
        <v>0</v>
      </c>
      <c r="O142" s="69">
        <v>0</v>
      </c>
      <c r="P142" s="69"/>
      <c r="Q142" s="69">
        <v>2482.5498387983926</v>
      </c>
      <c r="R142" s="69">
        <v>2396.5</v>
      </c>
      <c r="S142" s="69">
        <v>0</v>
      </c>
      <c r="T142" s="69">
        <v>1986.79</v>
      </c>
      <c r="U142" s="69"/>
      <c r="V142" s="69">
        <v>0</v>
      </c>
      <c r="W142" s="69">
        <v>0</v>
      </c>
      <c r="X142" s="69"/>
      <c r="Y142" s="69">
        <v>0</v>
      </c>
      <c r="Z142" s="69">
        <v>0.95303499999999997</v>
      </c>
      <c r="AA142" s="69">
        <v>0</v>
      </c>
      <c r="AB142" s="69">
        <v>0</v>
      </c>
      <c r="AC142" s="69"/>
      <c r="AD142" s="69">
        <v>0</v>
      </c>
      <c r="AE142" s="69">
        <v>0</v>
      </c>
      <c r="AF142" s="69"/>
      <c r="AG142" s="69">
        <v>0</v>
      </c>
      <c r="AH142" s="69">
        <v>4818.8384150000002</v>
      </c>
      <c r="AI142" s="69">
        <v>0</v>
      </c>
      <c r="AJ142" s="69">
        <v>4349.88</v>
      </c>
      <c r="AK142" s="69">
        <v>88.85</v>
      </c>
      <c r="AL142" s="69">
        <v>0</v>
      </c>
      <c r="AM142" s="69">
        <v>0</v>
      </c>
      <c r="AN142" s="69">
        <v>0</v>
      </c>
      <c r="AO142" s="69">
        <v>2762.5498387983926</v>
      </c>
      <c r="AP142">
        <v>5882</v>
      </c>
      <c r="AQ142" t="s">
        <v>2098</v>
      </c>
      <c r="AR142">
        <v>5882</v>
      </c>
      <c r="AS142">
        <v>0</v>
      </c>
      <c r="AT142" t="s">
        <v>2101</v>
      </c>
      <c r="AU142" t="s">
        <v>2102</v>
      </c>
      <c r="AV142" t="s">
        <v>939</v>
      </c>
      <c r="AW142" t="s">
        <v>948</v>
      </c>
      <c r="AX142" t="s">
        <v>2101</v>
      </c>
      <c r="AY142" t="s">
        <v>2102</v>
      </c>
      <c r="AZ142">
        <v>2018</v>
      </c>
    </row>
    <row r="143" spans="1:52" x14ac:dyDescent="0.25">
      <c r="A143" s="70" t="s">
        <v>660</v>
      </c>
      <c r="B143" s="69">
        <v>11119.540928</v>
      </c>
      <c r="C143" s="69">
        <v>2605</v>
      </c>
      <c r="D143" s="69"/>
      <c r="E143" s="69">
        <v>873.5</v>
      </c>
      <c r="F143" s="69">
        <v>2798.8</v>
      </c>
      <c r="G143" s="69">
        <v>6767</v>
      </c>
      <c r="H143" s="69">
        <v>705</v>
      </c>
      <c r="I143" s="69">
        <v>27318.84</v>
      </c>
      <c r="J143" s="69">
        <v>9765.8649999999998</v>
      </c>
      <c r="K143" s="69">
        <v>185.3</v>
      </c>
      <c r="L143" s="69"/>
      <c r="M143" s="69">
        <v>316.61</v>
      </c>
      <c r="N143" s="69">
        <v>1340</v>
      </c>
      <c r="O143" s="69">
        <v>1247.6300000000001</v>
      </c>
      <c r="P143" s="69">
        <v>671.35</v>
      </c>
      <c r="Q143" s="69">
        <v>6731.1997795481748</v>
      </c>
      <c r="R143" s="69">
        <v>18176.04</v>
      </c>
      <c r="S143" s="69">
        <v>1300.97</v>
      </c>
      <c r="T143" s="69"/>
      <c r="U143" s="69">
        <v>8295.5400000000009</v>
      </c>
      <c r="V143" s="69">
        <v>0</v>
      </c>
      <c r="W143" s="69">
        <v>17833</v>
      </c>
      <c r="X143" s="69">
        <v>4854.8</v>
      </c>
      <c r="Y143" s="69">
        <v>21261.020000000004</v>
      </c>
      <c r="Z143" s="69">
        <v>9.3833979999999997</v>
      </c>
      <c r="AA143" s="69">
        <v>0</v>
      </c>
      <c r="AB143" s="69"/>
      <c r="AC143" s="69"/>
      <c r="AD143" s="69">
        <v>0</v>
      </c>
      <c r="AE143" s="69">
        <v>0</v>
      </c>
      <c r="AF143" s="69"/>
      <c r="AG143" s="69">
        <v>0</v>
      </c>
      <c r="AH143" s="69">
        <v>39070.829325999999</v>
      </c>
      <c r="AI143" s="69">
        <v>4091.2700000000004</v>
      </c>
      <c r="AJ143" s="69">
        <v>0</v>
      </c>
      <c r="AK143" s="69">
        <v>9485.6500000000015</v>
      </c>
      <c r="AL143" s="69">
        <v>4138.8</v>
      </c>
      <c r="AM143" s="69">
        <v>25847.63</v>
      </c>
      <c r="AN143" s="69">
        <v>6231.15</v>
      </c>
      <c r="AO143" s="69">
        <v>55311.059779548181</v>
      </c>
      <c r="AP143">
        <v>1764</v>
      </c>
      <c r="AQ143" t="s">
        <v>2103</v>
      </c>
      <c r="AR143">
        <v>1764</v>
      </c>
      <c r="AS143">
        <v>0</v>
      </c>
      <c r="AT143" t="s">
        <v>2107</v>
      </c>
      <c r="AU143" t="s">
        <v>2108</v>
      </c>
      <c r="AV143" t="s">
        <v>939</v>
      </c>
      <c r="AW143" t="s">
        <v>936</v>
      </c>
      <c r="AX143" t="s">
        <v>2107</v>
      </c>
      <c r="AY143" t="s">
        <v>2108</v>
      </c>
      <c r="AZ143">
        <v>2018</v>
      </c>
    </row>
    <row r="144" spans="1:52" x14ac:dyDescent="0.25">
      <c r="A144" s="70" t="s">
        <v>64</v>
      </c>
      <c r="B144" s="69">
        <v>813.31205599999998</v>
      </c>
      <c r="C144" s="69">
        <v>4339.2</v>
      </c>
      <c r="D144" s="69"/>
      <c r="E144" s="69">
        <v>270</v>
      </c>
      <c r="F144" s="69">
        <v>218.75</v>
      </c>
      <c r="G144" s="69">
        <v>1790</v>
      </c>
      <c r="H144" s="69">
        <v>65</v>
      </c>
      <c r="I144" s="69">
        <v>3823</v>
      </c>
      <c r="J144" s="69">
        <v>2710.63</v>
      </c>
      <c r="K144" s="69">
        <v>815.75</v>
      </c>
      <c r="L144" s="69"/>
      <c r="M144" s="69">
        <v>80.5</v>
      </c>
      <c r="N144" s="69">
        <v>0</v>
      </c>
      <c r="O144" s="69">
        <v>658.1</v>
      </c>
      <c r="P144" s="69">
        <v>56.55</v>
      </c>
      <c r="Q144" s="69">
        <v>941.5027741227309</v>
      </c>
      <c r="R144" s="69">
        <v>3315</v>
      </c>
      <c r="S144" s="69">
        <v>1325</v>
      </c>
      <c r="T144" s="69"/>
      <c r="U144" s="69">
        <v>1670</v>
      </c>
      <c r="V144" s="69">
        <v>0</v>
      </c>
      <c r="W144" s="69">
        <v>0</v>
      </c>
      <c r="X144" s="69"/>
      <c r="Y144" s="69">
        <v>500</v>
      </c>
      <c r="Z144" s="69">
        <v>1.0810789999999999</v>
      </c>
      <c r="AA144" s="69">
        <v>0</v>
      </c>
      <c r="AB144" s="69"/>
      <c r="AC144" s="69"/>
      <c r="AD144" s="69">
        <v>0</v>
      </c>
      <c r="AE144" s="69">
        <v>0</v>
      </c>
      <c r="AF144" s="69"/>
      <c r="AG144" s="69">
        <v>0</v>
      </c>
      <c r="AH144" s="69">
        <v>6840.0231349999995</v>
      </c>
      <c r="AI144" s="69">
        <v>6479.95</v>
      </c>
      <c r="AJ144" s="69">
        <v>0</v>
      </c>
      <c r="AK144" s="69">
        <v>2020.5</v>
      </c>
      <c r="AL144" s="69">
        <v>218.75</v>
      </c>
      <c r="AM144" s="69">
        <v>2448.1</v>
      </c>
      <c r="AN144" s="69">
        <v>121.55</v>
      </c>
      <c r="AO144" s="69">
        <v>5264.5027741227314</v>
      </c>
      <c r="AP144">
        <v>17368</v>
      </c>
      <c r="AQ144" t="s">
        <v>2181</v>
      </c>
      <c r="AR144">
        <v>17368</v>
      </c>
      <c r="AS144">
        <v>0</v>
      </c>
      <c r="AT144" t="s">
        <v>965</v>
      </c>
      <c r="AU144" t="s">
        <v>966</v>
      </c>
      <c r="AV144" t="s">
        <v>939</v>
      </c>
      <c r="AW144" t="s">
        <v>948</v>
      </c>
      <c r="AX144" t="s">
        <v>965</v>
      </c>
      <c r="AY144" t="s">
        <v>966</v>
      </c>
      <c r="AZ144">
        <v>2018</v>
      </c>
    </row>
    <row r="145" spans="1:52" x14ac:dyDescent="0.25">
      <c r="A145" s="70" t="s">
        <v>852</v>
      </c>
      <c r="B145" s="69">
        <v>12108.994255000001</v>
      </c>
      <c r="C145" s="69">
        <v>792.1</v>
      </c>
      <c r="D145" s="69"/>
      <c r="E145" s="69">
        <v>2235</v>
      </c>
      <c r="F145" s="69">
        <v>3866</v>
      </c>
      <c r="G145" s="69">
        <v>2430.65</v>
      </c>
      <c r="H145" s="69">
        <v>4088.95</v>
      </c>
      <c r="I145" s="69">
        <v>49261.04</v>
      </c>
      <c r="J145" s="69">
        <v>15803.197499999998</v>
      </c>
      <c r="K145" s="69">
        <v>636.87</v>
      </c>
      <c r="L145" s="69"/>
      <c r="M145" s="69">
        <v>1596.26</v>
      </c>
      <c r="N145" s="69">
        <v>13592.85</v>
      </c>
      <c r="O145" s="69">
        <v>3326.33</v>
      </c>
      <c r="P145" s="69">
        <v>2392.92</v>
      </c>
      <c r="Q145" s="69">
        <v>18532.517339990129</v>
      </c>
      <c r="R145" s="69">
        <v>41100</v>
      </c>
      <c r="S145" s="69">
        <v>0</v>
      </c>
      <c r="T145" s="69"/>
      <c r="U145" s="69">
        <v>23000</v>
      </c>
      <c r="V145" s="69">
        <v>16263</v>
      </c>
      <c r="W145" s="69">
        <v>7400</v>
      </c>
      <c r="X145" s="69">
        <v>12850</v>
      </c>
      <c r="Y145" s="69">
        <v>31000</v>
      </c>
      <c r="Z145" s="69">
        <v>19.079073000000001</v>
      </c>
      <c r="AA145" s="69">
        <v>0</v>
      </c>
      <c r="AB145" s="69"/>
      <c r="AC145" s="69"/>
      <c r="AD145" s="69">
        <v>21619.49</v>
      </c>
      <c r="AE145" s="69">
        <v>0</v>
      </c>
      <c r="AF145" s="69"/>
      <c r="AG145" s="69">
        <v>0</v>
      </c>
      <c r="AH145" s="69">
        <v>69031.270828000008</v>
      </c>
      <c r="AI145" s="69">
        <v>1428.97</v>
      </c>
      <c r="AJ145" s="69">
        <v>0</v>
      </c>
      <c r="AK145" s="69">
        <v>26831.260000000002</v>
      </c>
      <c r="AL145" s="69">
        <v>55341.34</v>
      </c>
      <c r="AM145" s="69">
        <v>13156.98</v>
      </c>
      <c r="AN145" s="69">
        <v>19331.87</v>
      </c>
      <c r="AO145" s="69">
        <v>98793.557339990133</v>
      </c>
      <c r="AP145">
        <v>2001</v>
      </c>
      <c r="AQ145" t="s">
        <v>1076</v>
      </c>
      <c r="AR145">
        <v>2001</v>
      </c>
      <c r="AS145">
        <v>0</v>
      </c>
      <c r="AT145" t="s">
        <v>1078</v>
      </c>
      <c r="AU145" t="s">
        <v>1079</v>
      </c>
      <c r="AV145" t="s">
        <v>939</v>
      </c>
      <c r="AW145" t="s">
        <v>936</v>
      </c>
      <c r="AX145" t="s">
        <v>1078</v>
      </c>
      <c r="AY145" t="s">
        <v>1079</v>
      </c>
      <c r="AZ145">
        <v>2018</v>
      </c>
    </row>
    <row r="146" spans="1:52" x14ac:dyDescent="0.25">
      <c r="A146" s="70" t="s">
        <v>354</v>
      </c>
      <c r="B146" s="69">
        <v>24804.229310999996</v>
      </c>
      <c r="C146" s="69">
        <v>7277.65</v>
      </c>
      <c r="D146" s="69"/>
      <c r="E146" s="69">
        <v>7071.17</v>
      </c>
      <c r="F146" s="69">
        <v>12052.5</v>
      </c>
      <c r="G146" s="69">
        <v>12786</v>
      </c>
      <c r="H146" s="69">
        <v>6987</v>
      </c>
      <c r="I146" s="69">
        <v>42451</v>
      </c>
      <c r="J146" s="69">
        <v>13912.7325</v>
      </c>
      <c r="K146" s="69">
        <v>1383.45</v>
      </c>
      <c r="L146" s="69"/>
      <c r="M146" s="69">
        <v>1120.26</v>
      </c>
      <c r="N146" s="69">
        <v>4331.2299999999996</v>
      </c>
      <c r="O146" s="69">
        <v>7593.26</v>
      </c>
      <c r="P146" s="69">
        <v>1058.55</v>
      </c>
      <c r="Q146" s="69">
        <v>9004.2718801937881</v>
      </c>
      <c r="R146" s="69">
        <v>25110</v>
      </c>
      <c r="S146" s="69">
        <v>12820</v>
      </c>
      <c r="T146" s="69"/>
      <c r="U146" s="69">
        <v>8470</v>
      </c>
      <c r="V146" s="69">
        <v>22630</v>
      </c>
      <c r="W146" s="69">
        <v>19550</v>
      </c>
      <c r="X146" s="69">
        <v>8470</v>
      </c>
      <c r="Y146" s="69">
        <v>0</v>
      </c>
      <c r="Z146" s="69">
        <v>18.429939000000001</v>
      </c>
      <c r="AA146" s="69">
        <v>0</v>
      </c>
      <c r="AB146" s="69"/>
      <c r="AC146" s="69">
        <v>5185</v>
      </c>
      <c r="AD146" s="69">
        <v>0</v>
      </c>
      <c r="AE146" s="69">
        <v>0</v>
      </c>
      <c r="AF146" s="69"/>
      <c r="AG146" s="69">
        <v>0</v>
      </c>
      <c r="AH146" s="69">
        <v>63845.391749999995</v>
      </c>
      <c r="AI146" s="69">
        <v>21481.1</v>
      </c>
      <c r="AJ146" s="69">
        <v>0</v>
      </c>
      <c r="AK146" s="69">
        <v>21846.43</v>
      </c>
      <c r="AL146" s="69">
        <v>39013.729999999996</v>
      </c>
      <c r="AM146" s="69">
        <v>39929.26</v>
      </c>
      <c r="AN146" s="69">
        <v>16515.55</v>
      </c>
      <c r="AO146" s="69">
        <v>51455.271880193788</v>
      </c>
      <c r="AP146">
        <v>35314</v>
      </c>
      <c r="AQ146" t="s">
        <v>2319</v>
      </c>
      <c r="AR146">
        <v>35314</v>
      </c>
      <c r="AS146">
        <v>0</v>
      </c>
      <c r="AT146" t="s">
        <v>2320</v>
      </c>
      <c r="AU146" t="s">
        <v>2321</v>
      </c>
      <c r="AV146" t="s">
        <v>939</v>
      </c>
      <c r="AW146" t="s">
        <v>936</v>
      </c>
      <c r="AX146" t="s">
        <v>2320</v>
      </c>
      <c r="AY146" t="s">
        <v>2321</v>
      </c>
      <c r="AZ146">
        <v>2018</v>
      </c>
    </row>
    <row r="147" spans="1:52" x14ac:dyDescent="0.25">
      <c r="A147" s="70" t="s">
        <v>854</v>
      </c>
      <c r="B147" s="69"/>
      <c r="C147" s="69">
        <v>0</v>
      </c>
      <c r="D147" s="69"/>
      <c r="E147" s="69"/>
      <c r="F147" s="69">
        <v>0</v>
      </c>
      <c r="G147" s="69">
        <v>0</v>
      </c>
      <c r="H147" s="69"/>
      <c r="I147" s="69">
        <v>0</v>
      </c>
      <c r="J147" s="69"/>
      <c r="K147" s="69">
        <v>0</v>
      </c>
      <c r="L147" s="69"/>
      <c r="M147" s="69"/>
      <c r="N147" s="69">
        <v>0</v>
      </c>
      <c r="O147" s="69">
        <v>0</v>
      </c>
      <c r="P147" s="69"/>
      <c r="Q147" s="69">
        <v>0</v>
      </c>
      <c r="R147" s="69"/>
      <c r="S147" s="69">
        <v>0</v>
      </c>
      <c r="T147" s="69"/>
      <c r="U147" s="69"/>
      <c r="V147" s="69">
        <v>0</v>
      </c>
      <c r="W147" s="69">
        <v>0</v>
      </c>
      <c r="X147" s="69"/>
      <c r="Y147" s="69">
        <v>0</v>
      </c>
      <c r="Z147" s="69"/>
      <c r="AA147" s="69">
        <v>0</v>
      </c>
      <c r="AB147" s="69"/>
      <c r="AC147" s="69"/>
      <c r="AD147" s="69">
        <v>0</v>
      </c>
      <c r="AE147" s="69">
        <v>0</v>
      </c>
      <c r="AF147" s="69"/>
      <c r="AG147" s="69">
        <v>0</v>
      </c>
      <c r="AH147" s="69">
        <v>0</v>
      </c>
      <c r="AI147" s="69">
        <v>0</v>
      </c>
      <c r="AJ147" s="69">
        <v>0</v>
      </c>
      <c r="AK147" s="69">
        <v>0</v>
      </c>
      <c r="AL147" s="69">
        <v>0</v>
      </c>
      <c r="AM147" s="69">
        <v>0</v>
      </c>
      <c r="AN147" s="69">
        <v>0</v>
      </c>
      <c r="AO147" s="69">
        <v>0</v>
      </c>
      <c r="AP147">
        <v>21156</v>
      </c>
      <c r="AQ147" t="s">
        <v>1633</v>
      </c>
      <c r="AR147">
        <v>21156</v>
      </c>
      <c r="AS147">
        <v>0</v>
      </c>
      <c r="AT147" t="s">
        <v>1588</v>
      </c>
      <c r="AU147" t="s">
        <v>1589</v>
      </c>
      <c r="AV147" t="s">
        <v>939</v>
      </c>
      <c r="AW147" t="s">
        <v>948</v>
      </c>
      <c r="AX147" t="s">
        <v>1588</v>
      </c>
      <c r="AY147" t="s">
        <v>1589</v>
      </c>
      <c r="AZ147">
        <v>2018</v>
      </c>
    </row>
    <row r="148" spans="1:52" x14ac:dyDescent="0.25">
      <c r="A148" s="70" t="s">
        <v>676</v>
      </c>
      <c r="B148" s="69">
        <v>811.78252299999997</v>
      </c>
      <c r="C148" s="69">
        <v>2696.8</v>
      </c>
      <c r="D148" s="69"/>
      <c r="E148" s="69">
        <v>265</v>
      </c>
      <c r="F148" s="69">
        <v>80</v>
      </c>
      <c r="G148" s="69">
        <v>0</v>
      </c>
      <c r="H148" s="69"/>
      <c r="I148" s="69">
        <v>2468</v>
      </c>
      <c r="J148" s="69">
        <v>1073.55</v>
      </c>
      <c r="K148" s="69">
        <v>1211.75</v>
      </c>
      <c r="L148" s="69"/>
      <c r="M148" s="69">
        <v>57.45</v>
      </c>
      <c r="N148" s="69">
        <v>168.86</v>
      </c>
      <c r="O148" s="69">
        <v>47.35</v>
      </c>
      <c r="P148" s="69">
        <v>372.6</v>
      </c>
      <c r="Q148" s="69">
        <v>490.08559138495542</v>
      </c>
      <c r="R148" s="69">
        <v>0</v>
      </c>
      <c r="S148" s="69">
        <v>4200</v>
      </c>
      <c r="T148" s="69"/>
      <c r="U148" s="69"/>
      <c r="V148" s="69">
        <v>0</v>
      </c>
      <c r="W148" s="69">
        <v>0</v>
      </c>
      <c r="X148" s="69"/>
      <c r="Y148" s="69">
        <v>0</v>
      </c>
      <c r="Z148" s="69">
        <v>1.121599</v>
      </c>
      <c r="AA148" s="69">
        <v>0</v>
      </c>
      <c r="AB148" s="69"/>
      <c r="AC148" s="69"/>
      <c r="AD148" s="69">
        <v>0</v>
      </c>
      <c r="AE148" s="69">
        <v>0</v>
      </c>
      <c r="AF148" s="69"/>
      <c r="AG148" s="69">
        <v>0</v>
      </c>
      <c r="AH148" s="69">
        <v>1886.4541220000001</v>
      </c>
      <c r="AI148" s="69">
        <v>8108.55</v>
      </c>
      <c r="AJ148" s="69">
        <v>0</v>
      </c>
      <c r="AK148" s="69">
        <v>322.45</v>
      </c>
      <c r="AL148" s="69">
        <v>248.86</v>
      </c>
      <c r="AM148" s="69">
        <v>47.35</v>
      </c>
      <c r="AN148" s="69">
        <v>372.6</v>
      </c>
      <c r="AO148" s="69">
        <v>2958.0855913849555</v>
      </c>
      <c r="AQ148" t="s">
        <v>1585</v>
      </c>
      <c r="AR148">
        <v>0</v>
      </c>
      <c r="AS148">
        <v>63179</v>
      </c>
      <c r="AT148" t="s">
        <v>1588</v>
      </c>
      <c r="AU148" t="s">
        <v>1589</v>
      </c>
      <c r="AV148" t="s">
        <v>939</v>
      </c>
      <c r="AW148" t="s">
        <v>948</v>
      </c>
      <c r="AX148" t="s">
        <v>1588</v>
      </c>
      <c r="AY148" t="s">
        <v>1589</v>
      </c>
      <c r="AZ148">
        <v>2018</v>
      </c>
    </row>
    <row r="149" spans="1:52" x14ac:dyDescent="0.25">
      <c r="A149" s="70" t="s">
        <v>800</v>
      </c>
      <c r="B149" s="69"/>
      <c r="C149" s="69">
        <v>0</v>
      </c>
      <c r="D149" s="69"/>
      <c r="E149" s="69"/>
      <c r="F149" s="69">
        <v>0</v>
      </c>
      <c r="G149" s="69">
        <v>0</v>
      </c>
      <c r="H149" s="69"/>
      <c r="I149" s="69">
        <v>0</v>
      </c>
      <c r="J149" s="69"/>
      <c r="K149" s="69">
        <v>0</v>
      </c>
      <c r="L149" s="69"/>
      <c r="M149" s="69"/>
      <c r="N149" s="69">
        <v>775.13</v>
      </c>
      <c r="O149" s="69">
        <v>0</v>
      </c>
      <c r="P149" s="69"/>
      <c r="Q149" s="69">
        <v>0</v>
      </c>
      <c r="R149" s="69"/>
      <c r="S149" s="69">
        <v>0</v>
      </c>
      <c r="T149" s="69"/>
      <c r="U149" s="69"/>
      <c r="V149" s="69">
        <v>0</v>
      </c>
      <c r="W149" s="69">
        <v>0</v>
      </c>
      <c r="X149" s="69"/>
      <c r="Y149" s="69">
        <v>0</v>
      </c>
      <c r="Z149" s="69"/>
      <c r="AA149" s="69">
        <v>0</v>
      </c>
      <c r="AB149" s="69"/>
      <c r="AC149" s="69"/>
      <c r="AD149" s="69">
        <v>0</v>
      </c>
      <c r="AE149" s="69">
        <v>0</v>
      </c>
      <c r="AF149" s="69"/>
      <c r="AG149" s="69">
        <v>0</v>
      </c>
      <c r="AH149" s="69">
        <v>0</v>
      </c>
      <c r="AI149" s="69">
        <v>0</v>
      </c>
      <c r="AJ149" s="69">
        <v>0</v>
      </c>
      <c r="AK149" s="69">
        <v>0</v>
      </c>
      <c r="AL149" s="69">
        <v>775.13</v>
      </c>
      <c r="AM149" s="69">
        <v>0</v>
      </c>
      <c r="AN149" s="69">
        <v>0</v>
      </c>
      <c r="AO149" s="69">
        <v>0</v>
      </c>
      <c r="AP149">
        <v>2076</v>
      </c>
      <c r="AQ149" t="s">
        <v>2192</v>
      </c>
      <c r="AR149">
        <v>2076</v>
      </c>
      <c r="AS149">
        <v>0</v>
      </c>
      <c r="AT149" t="s">
        <v>2195</v>
      </c>
      <c r="AU149" t="s">
        <v>2196</v>
      </c>
      <c r="AV149" t="s">
        <v>939</v>
      </c>
      <c r="AW149" t="s">
        <v>948</v>
      </c>
      <c r="AX149" t="s">
        <v>2195</v>
      </c>
      <c r="AY149" t="s">
        <v>2196</v>
      </c>
      <c r="AZ149">
        <v>2018</v>
      </c>
    </row>
    <row r="150" spans="1:52" x14ac:dyDescent="0.25">
      <c r="A150" s="70" t="s">
        <v>706</v>
      </c>
      <c r="B150" s="69">
        <v>2614.039902</v>
      </c>
      <c r="C150" s="69">
        <v>0</v>
      </c>
      <c r="D150" s="69">
        <v>9349.7000000000007</v>
      </c>
      <c r="E150" s="69">
        <v>150</v>
      </c>
      <c r="F150" s="69">
        <v>0</v>
      </c>
      <c r="G150" s="69">
        <v>2790</v>
      </c>
      <c r="H150" s="69"/>
      <c r="I150" s="69">
        <v>3535</v>
      </c>
      <c r="J150" s="69">
        <v>3976.91</v>
      </c>
      <c r="K150" s="69">
        <v>0</v>
      </c>
      <c r="L150" s="69">
        <v>324.14999999999998</v>
      </c>
      <c r="M150" s="69">
        <v>533.78</v>
      </c>
      <c r="N150" s="69">
        <v>0</v>
      </c>
      <c r="O150" s="69">
        <v>209.02</v>
      </c>
      <c r="P150" s="69"/>
      <c r="Q150" s="69">
        <v>2878.9906266772859</v>
      </c>
      <c r="R150" s="69">
        <v>1000</v>
      </c>
      <c r="S150" s="69">
        <v>0</v>
      </c>
      <c r="T150" s="69">
        <v>1150</v>
      </c>
      <c r="U150" s="69"/>
      <c r="V150" s="69">
        <v>0</v>
      </c>
      <c r="W150" s="69">
        <v>1500</v>
      </c>
      <c r="X150" s="69"/>
      <c r="Y150" s="69">
        <v>0</v>
      </c>
      <c r="Z150" s="69">
        <v>1.86609</v>
      </c>
      <c r="AA150" s="69">
        <v>0</v>
      </c>
      <c r="AB150" s="69">
        <v>0</v>
      </c>
      <c r="AC150" s="69"/>
      <c r="AD150" s="69">
        <v>0</v>
      </c>
      <c r="AE150" s="69">
        <v>0</v>
      </c>
      <c r="AF150" s="69"/>
      <c r="AG150" s="69">
        <v>0</v>
      </c>
      <c r="AH150" s="69">
        <v>7592.8159920000007</v>
      </c>
      <c r="AI150" s="69">
        <v>0</v>
      </c>
      <c r="AJ150" s="69">
        <v>10823.85</v>
      </c>
      <c r="AK150" s="69">
        <v>683.78</v>
      </c>
      <c r="AL150" s="69">
        <v>0</v>
      </c>
      <c r="AM150" s="69">
        <v>4499.0200000000004</v>
      </c>
      <c r="AN150" s="69">
        <v>0</v>
      </c>
      <c r="AO150" s="69">
        <v>6413.9906266772859</v>
      </c>
      <c r="AQ150" t="s">
        <v>2193</v>
      </c>
      <c r="AR150">
        <v>0</v>
      </c>
      <c r="AS150">
        <v>5530</v>
      </c>
      <c r="AT150" t="s">
        <v>2195</v>
      </c>
      <c r="AU150" t="s">
        <v>2196</v>
      </c>
      <c r="AV150" t="s">
        <v>939</v>
      </c>
      <c r="AW150" t="s">
        <v>948</v>
      </c>
      <c r="AX150" t="s">
        <v>2195</v>
      </c>
      <c r="AY150" t="s">
        <v>2196</v>
      </c>
      <c r="AZ150">
        <v>2018</v>
      </c>
    </row>
    <row r="151" spans="1:52" x14ac:dyDescent="0.25">
      <c r="A151" s="70" t="s">
        <v>770</v>
      </c>
      <c r="B151" s="69"/>
      <c r="C151" s="69">
        <v>0</v>
      </c>
      <c r="D151" s="69"/>
      <c r="E151" s="69"/>
      <c r="F151" s="69">
        <v>0</v>
      </c>
      <c r="G151" s="69">
        <v>0</v>
      </c>
      <c r="H151" s="69"/>
      <c r="I151" s="69">
        <v>0</v>
      </c>
      <c r="J151" s="69"/>
      <c r="K151" s="69">
        <v>0</v>
      </c>
      <c r="L151" s="69"/>
      <c r="M151" s="69"/>
      <c r="N151" s="69">
        <v>0</v>
      </c>
      <c r="O151" s="69">
        <v>0</v>
      </c>
      <c r="P151" s="69"/>
      <c r="Q151" s="69">
        <v>0</v>
      </c>
      <c r="R151" s="69"/>
      <c r="S151" s="69">
        <v>0</v>
      </c>
      <c r="T151" s="69"/>
      <c r="U151" s="69"/>
      <c r="V151" s="69">
        <v>0</v>
      </c>
      <c r="W151" s="69">
        <v>0</v>
      </c>
      <c r="X151" s="69"/>
      <c r="Y151" s="69">
        <v>0</v>
      </c>
      <c r="Z151" s="69"/>
      <c r="AA151" s="69">
        <v>0</v>
      </c>
      <c r="AB151" s="69"/>
      <c r="AC151" s="69"/>
      <c r="AD151" s="69">
        <v>0</v>
      </c>
      <c r="AE151" s="69">
        <v>0</v>
      </c>
      <c r="AF151" s="69"/>
      <c r="AG151" s="69">
        <v>0</v>
      </c>
      <c r="AH151" s="69">
        <v>0</v>
      </c>
      <c r="AI151" s="69">
        <v>0</v>
      </c>
      <c r="AJ151" s="69">
        <v>0</v>
      </c>
      <c r="AK151" s="69">
        <v>0</v>
      </c>
      <c r="AL151" s="69">
        <v>0</v>
      </c>
      <c r="AM151" s="69">
        <v>0</v>
      </c>
      <c r="AN151" s="69">
        <v>0</v>
      </c>
      <c r="AO151" s="69">
        <v>0</v>
      </c>
      <c r="AP151">
        <v>3454</v>
      </c>
      <c r="AQ151" t="s">
        <v>2218</v>
      </c>
      <c r="AR151">
        <v>3454</v>
      </c>
      <c r="AS151">
        <v>0</v>
      </c>
      <c r="AT151" t="s">
        <v>2195</v>
      </c>
      <c r="AU151" t="s">
        <v>2196</v>
      </c>
      <c r="AV151" t="s">
        <v>939</v>
      </c>
      <c r="AW151" t="s">
        <v>948</v>
      </c>
      <c r="AX151" t="s">
        <v>2195</v>
      </c>
      <c r="AY151" t="s">
        <v>2196</v>
      </c>
      <c r="AZ151">
        <v>2018</v>
      </c>
    </row>
    <row r="152" spans="1:52" x14ac:dyDescent="0.25">
      <c r="A152" s="70" t="s">
        <v>602</v>
      </c>
      <c r="B152" s="69">
        <v>4485.1506090000003</v>
      </c>
      <c r="C152" s="69">
        <v>526</v>
      </c>
      <c r="D152" s="69">
        <v>4904.8500000000004</v>
      </c>
      <c r="E152" s="69">
        <v>30</v>
      </c>
      <c r="F152" s="69">
        <v>0</v>
      </c>
      <c r="G152" s="69">
        <v>94</v>
      </c>
      <c r="H152" s="69"/>
      <c r="I152" s="69">
        <v>2138</v>
      </c>
      <c r="J152" s="69">
        <v>3902.84</v>
      </c>
      <c r="K152" s="69">
        <v>0</v>
      </c>
      <c r="L152" s="69">
        <v>4636.13</v>
      </c>
      <c r="M152" s="69">
        <v>527.73</v>
      </c>
      <c r="N152" s="69">
        <v>0</v>
      </c>
      <c r="O152" s="69">
        <v>0</v>
      </c>
      <c r="P152" s="69"/>
      <c r="Q152" s="69">
        <v>2468.1687367134396</v>
      </c>
      <c r="R152" s="69">
        <v>1951.12</v>
      </c>
      <c r="S152" s="69">
        <v>0</v>
      </c>
      <c r="T152" s="69">
        <v>1000</v>
      </c>
      <c r="U152" s="69"/>
      <c r="V152" s="69">
        <v>0</v>
      </c>
      <c r="W152" s="69">
        <v>0</v>
      </c>
      <c r="X152" s="69"/>
      <c r="Y152" s="69">
        <v>698.29</v>
      </c>
      <c r="Z152" s="69">
        <v>1.302589</v>
      </c>
      <c r="AA152" s="69">
        <v>0</v>
      </c>
      <c r="AB152" s="69">
        <v>0</v>
      </c>
      <c r="AC152" s="69"/>
      <c r="AD152" s="69">
        <v>0</v>
      </c>
      <c r="AE152" s="69">
        <v>0</v>
      </c>
      <c r="AF152" s="69"/>
      <c r="AG152" s="69">
        <v>0</v>
      </c>
      <c r="AH152" s="69">
        <v>10340.413198</v>
      </c>
      <c r="AI152" s="69">
        <v>526</v>
      </c>
      <c r="AJ152" s="69">
        <v>10540.98</v>
      </c>
      <c r="AK152" s="69">
        <v>557.73</v>
      </c>
      <c r="AL152" s="69">
        <v>0</v>
      </c>
      <c r="AM152" s="69">
        <v>94</v>
      </c>
      <c r="AN152" s="69">
        <v>0</v>
      </c>
      <c r="AO152" s="69">
        <v>5304.45873671344</v>
      </c>
      <c r="AQ152" t="s">
        <v>2110</v>
      </c>
      <c r="AR152">
        <v>0</v>
      </c>
      <c r="AS152">
        <v>2411</v>
      </c>
      <c r="AT152" t="s">
        <v>2112</v>
      </c>
      <c r="AU152" t="s">
        <v>2113</v>
      </c>
      <c r="AV152" t="s">
        <v>939</v>
      </c>
      <c r="AW152" t="s">
        <v>948</v>
      </c>
      <c r="AX152" t="s">
        <v>2112</v>
      </c>
      <c r="AY152" t="s">
        <v>2113</v>
      </c>
      <c r="AZ152">
        <v>2018</v>
      </c>
    </row>
    <row r="153" spans="1:52" x14ac:dyDescent="0.25">
      <c r="A153" s="70" t="s">
        <v>422</v>
      </c>
      <c r="B153" s="69">
        <v>3571.3876630000004</v>
      </c>
      <c r="C153" s="69">
        <v>630</v>
      </c>
      <c r="D153" s="69"/>
      <c r="E153" s="69">
        <v>425</v>
      </c>
      <c r="F153" s="69">
        <v>23376</v>
      </c>
      <c r="G153" s="69">
        <v>4945</v>
      </c>
      <c r="H153" s="69">
        <v>6928</v>
      </c>
      <c r="I153" s="69">
        <v>6044</v>
      </c>
      <c r="J153" s="69">
        <v>5882.1374999999998</v>
      </c>
      <c r="K153" s="69">
        <v>2157.9699999999998</v>
      </c>
      <c r="L153" s="69"/>
      <c r="M153" s="69">
        <v>4740.96</v>
      </c>
      <c r="N153" s="69">
        <v>15769.84</v>
      </c>
      <c r="O153" s="69">
        <v>6767.75</v>
      </c>
      <c r="P153" s="69">
        <v>3816.15</v>
      </c>
      <c r="Q153" s="69">
        <v>9360.0563403298129</v>
      </c>
      <c r="R153" s="69">
        <v>5040</v>
      </c>
      <c r="S153" s="69">
        <v>3580</v>
      </c>
      <c r="T153" s="69"/>
      <c r="U153" s="69">
        <v>2130</v>
      </c>
      <c r="V153" s="69">
        <v>10690</v>
      </c>
      <c r="W153" s="69">
        <v>4970</v>
      </c>
      <c r="X153" s="69">
        <v>3590</v>
      </c>
      <c r="Y153" s="69">
        <v>2000</v>
      </c>
      <c r="Z153" s="69">
        <v>46.858603000000002</v>
      </c>
      <c r="AA153" s="69">
        <v>0</v>
      </c>
      <c r="AB153" s="69"/>
      <c r="AC153" s="69">
        <v>86</v>
      </c>
      <c r="AD153" s="69">
        <v>516</v>
      </c>
      <c r="AE153" s="69">
        <v>0</v>
      </c>
      <c r="AF153" s="69">
        <v>67336.429999999993</v>
      </c>
      <c r="AG153" s="69">
        <v>191342.86</v>
      </c>
      <c r="AH153" s="69">
        <v>14540.383766000001</v>
      </c>
      <c r="AI153" s="69">
        <v>6367.9699999999993</v>
      </c>
      <c r="AJ153" s="69">
        <v>0</v>
      </c>
      <c r="AK153" s="69">
        <v>7381.96</v>
      </c>
      <c r="AL153" s="69">
        <v>50351.839999999997</v>
      </c>
      <c r="AM153" s="69">
        <v>16682.75</v>
      </c>
      <c r="AN153" s="69">
        <v>81670.579999999987</v>
      </c>
      <c r="AO153" s="69">
        <v>208746.9163403298</v>
      </c>
      <c r="AP153">
        <v>2411</v>
      </c>
      <c r="AQ153" t="s">
        <v>2109</v>
      </c>
      <c r="AR153">
        <v>2411</v>
      </c>
      <c r="AS153">
        <v>0</v>
      </c>
      <c r="AT153" t="s">
        <v>2112</v>
      </c>
      <c r="AU153" t="s">
        <v>2113</v>
      </c>
      <c r="AV153" t="s">
        <v>939</v>
      </c>
      <c r="AW153" t="s">
        <v>948</v>
      </c>
      <c r="AX153" t="s">
        <v>2112</v>
      </c>
      <c r="AY153" t="s">
        <v>2113</v>
      </c>
      <c r="AZ153">
        <v>2018</v>
      </c>
    </row>
    <row r="154" spans="1:52" x14ac:dyDescent="0.25">
      <c r="A154" s="70" t="s">
        <v>666</v>
      </c>
      <c r="B154" s="69">
        <v>11368.235247000001</v>
      </c>
      <c r="C154" s="69">
        <v>0</v>
      </c>
      <c r="D154" s="69"/>
      <c r="E154" s="69">
        <v>475</v>
      </c>
      <c r="F154" s="69">
        <v>18737.229500000001</v>
      </c>
      <c r="G154" s="69">
        <v>3395</v>
      </c>
      <c r="H154" s="69">
        <v>1757</v>
      </c>
      <c r="I154" s="69">
        <v>24587.84</v>
      </c>
      <c r="J154" s="69">
        <v>14175.5175</v>
      </c>
      <c r="K154" s="69">
        <v>203.05</v>
      </c>
      <c r="L154" s="69"/>
      <c r="M154" s="69">
        <v>438.74</v>
      </c>
      <c r="N154" s="69">
        <v>821.58</v>
      </c>
      <c r="O154" s="69">
        <v>3846.87</v>
      </c>
      <c r="P154" s="69">
        <v>1850.41</v>
      </c>
      <c r="Q154" s="69">
        <v>9666.1841122359365</v>
      </c>
      <c r="R154" s="69">
        <v>37928.33</v>
      </c>
      <c r="S154" s="69">
        <v>572.75</v>
      </c>
      <c r="T154" s="69"/>
      <c r="U154" s="69">
        <v>3926.2</v>
      </c>
      <c r="V154" s="69">
        <v>3153.5</v>
      </c>
      <c r="W154" s="69">
        <v>2394</v>
      </c>
      <c r="X154" s="69">
        <v>2321.0500000000002</v>
      </c>
      <c r="Y154" s="69">
        <v>12234.13</v>
      </c>
      <c r="Z154" s="69">
        <v>2361.9947870000001</v>
      </c>
      <c r="AA154" s="69">
        <v>0</v>
      </c>
      <c r="AB154" s="69"/>
      <c r="AC154" s="69"/>
      <c r="AD154" s="69">
        <v>0</v>
      </c>
      <c r="AE154" s="69">
        <v>0</v>
      </c>
      <c r="AF154" s="69"/>
      <c r="AG154" s="69">
        <v>0</v>
      </c>
      <c r="AH154" s="69">
        <v>65834.077533999996</v>
      </c>
      <c r="AI154" s="69">
        <v>775.8</v>
      </c>
      <c r="AJ154" s="69">
        <v>0</v>
      </c>
      <c r="AK154" s="69">
        <v>4839.9399999999996</v>
      </c>
      <c r="AL154" s="69">
        <v>22712.309500000003</v>
      </c>
      <c r="AM154" s="69">
        <v>9635.869999999999</v>
      </c>
      <c r="AN154" s="69">
        <v>5928.46</v>
      </c>
      <c r="AO154" s="69">
        <v>46488.154112235934</v>
      </c>
      <c r="AP154">
        <v>7142</v>
      </c>
      <c r="AQ154" t="s">
        <v>1755</v>
      </c>
      <c r="AR154">
        <v>7142</v>
      </c>
      <c r="AS154">
        <v>0</v>
      </c>
      <c r="AT154" t="s">
        <v>1757</v>
      </c>
      <c r="AU154" t="s">
        <v>1758</v>
      </c>
      <c r="AV154" t="s">
        <v>939</v>
      </c>
      <c r="AW154" t="s">
        <v>936</v>
      </c>
      <c r="AX154" t="s">
        <v>1757</v>
      </c>
      <c r="AY154" t="s">
        <v>1758</v>
      </c>
      <c r="AZ154">
        <v>2018</v>
      </c>
    </row>
    <row r="155" spans="1:52" x14ac:dyDescent="0.25">
      <c r="A155" s="70" t="s">
        <v>772</v>
      </c>
      <c r="B155" s="69"/>
      <c r="C155" s="69">
        <v>0</v>
      </c>
      <c r="D155" s="69"/>
      <c r="E155" s="69"/>
      <c r="F155" s="69">
        <v>200</v>
      </c>
      <c r="G155" s="69">
        <v>0</v>
      </c>
      <c r="H155" s="69"/>
      <c r="I155" s="69">
        <v>0</v>
      </c>
      <c r="J155" s="69"/>
      <c r="K155" s="69">
        <v>0</v>
      </c>
      <c r="L155" s="69"/>
      <c r="M155" s="69"/>
      <c r="N155" s="69">
        <v>0</v>
      </c>
      <c r="O155" s="69">
        <v>0</v>
      </c>
      <c r="P155" s="69"/>
      <c r="Q155" s="69">
        <v>0</v>
      </c>
      <c r="R155" s="69"/>
      <c r="S155" s="69">
        <v>0</v>
      </c>
      <c r="T155" s="69"/>
      <c r="U155" s="69"/>
      <c r="V155" s="69">
        <v>0</v>
      </c>
      <c r="W155" s="69">
        <v>0</v>
      </c>
      <c r="X155" s="69"/>
      <c r="Y155" s="69">
        <v>0</v>
      </c>
      <c r="Z155" s="69"/>
      <c r="AA155" s="69">
        <v>0</v>
      </c>
      <c r="AB155" s="69"/>
      <c r="AC155" s="69"/>
      <c r="AD155" s="69">
        <v>0</v>
      </c>
      <c r="AE155" s="69">
        <v>0</v>
      </c>
      <c r="AF155" s="69"/>
      <c r="AG155" s="69">
        <v>0</v>
      </c>
      <c r="AH155" s="69">
        <v>0</v>
      </c>
      <c r="AI155" s="69">
        <v>0</v>
      </c>
      <c r="AJ155" s="69">
        <v>0</v>
      </c>
      <c r="AK155" s="69">
        <v>0</v>
      </c>
      <c r="AL155" s="69">
        <v>200</v>
      </c>
      <c r="AM155" s="69">
        <v>0</v>
      </c>
      <c r="AN155" s="69">
        <v>0</v>
      </c>
      <c r="AO155" s="69">
        <v>0</v>
      </c>
      <c r="AP155">
        <v>13243</v>
      </c>
      <c r="AQ155" t="s">
        <v>2184</v>
      </c>
      <c r="AR155">
        <v>13243</v>
      </c>
      <c r="AS155">
        <v>0</v>
      </c>
      <c r="AT155" t="s">
        <v>1764</v>
      </c>
      <c r="AU155" t="s">
        <v>1765</v>
      </c>
      <c r="AV155" t="s">
        <v>939</v>
      </c>
      <c r="AW155" t="s">
        <v>948</v>
      </c>
      <c r="AX155" t="s">
        <v>1764</v>
      </c>
      <c r="AY155" t="s">
        <v>1765</v>
      </c>
      <c r="AZ155">
        <v>2018</v>
      </c>
    </row>
    <row r="156" spans="1:52" x14ac:dyDescent="0.25">
      <c r="A156" s="70" t="s">
        <v>428</v>
      </c>
      <c r="B156" s="69">
        <v>14346.572407000001</v>
      </c>
      <c r="C156" s="69">
        <v>20</v>
      </c>
      <c r="D156" s="69"/>
      <c r="E156" s="69">
        <v>880.2</v>
      </c>
      <c r="F156" s="69">
        <v>20606.577499999999</v>
      </c>
      <c r="G156" s="69">
        <v>8803</v>
      </c>
      <c r="H156" s="69">
        <v>4237</v>
      </c>
      <c r="I156" s="69">
        <v>50125.15</v>
      </c>
      <c r="J156" s="69">
        <v>20374.817500000001</v>
      </c>
      <c r="K156" s="69">
        <v>238.32</v>
      </c>
      <c r="L156" s="69"/>
      <c r="M156" s="69">
        <v>1678.93</v>
      </c>
      <c r="N156" s="69">
        <v>8654.4699999999993</v>
      </c>
      <c r="O156" s="69">
        <v>2436.4</v>
      </c>
      <c r="P156" s="69">
        <v>2335.0700000000002</v>
      </c>
      <c r="Q156" s="69">
        <v>10187.695011628841</v>
      </c>
      <c r="R156" s="69">
        <v>78024.73</v>
      </c>
      <c r="S156" s="69">
        <v>1136.7</v>
      </c>
      <c r="T156" s="69"/>
      <c r="U156" s="69">
        <v>7698.31</v>
      </c>
      <c r="V156" s="69">
        <v>27030</v>
      </c>
      <c r="W156" s="69">
        <v>4924</v>
      </c>
      <c r="X156" s="69">
        <v>4550.6000000000004</v>
      </c>
      <c r="Y156" s="69">
        <v>21914.74</v>
      </c>
      <c r="Z156" s="69">
        <v>2014.7185589999999</v>
      </c>
      <c r="AA156" s="69">
        <v>0</v>
      </c>
      <c r="AB156" s="69"/>
      <c r="AC156" s="69"/>
      <c r="AD156" s="69">
        <v>0</v>
      </c>
      <c r="AE156" s="69">
        <v>0</v>
      </c>
      <c r="AF156" s="69"/>
      <c r="AG156" s="69">
        <v>0</v>
      </c>
      <c r="AH156" s="69">
        <v>114760.838466</v>
      </c>
      <c r="AI156" s="69">
        <v>1395.02</v>
      </c>
      <c r="AJ156" s="69">
        <v>0</v>
      </c>
      <c r="AK156" s="69">
        <v>10257.44</v>
      </c>
      <c r="AL156" s="69">
        <v>56291.047500000001</v>
      </c>
      <c r="AM156" s="69">
        <v>16163.4</v>
      </c>
      <c r="AN156" s="69">
        <v>11122.67</v>
      </c>
      <c r="AO156" s="69">
        <v>82227.585011628849</v>
      </c>
      <c r="AQ156" t="s">
        <v>1760</v>
      </c>
      <c r="AR156">
        <v>0</v>
      </c>
      <c r="AS156">
        <v>89629</v>
      </c>
      <c r="AT156" t="s">
        <v>1764</v>
      </c>
      <c r="AU156" t="s">
        <v>1765</v>
      </c>
      <c r="AV156" t="s">
        <v>939</v>
      </c>
      <c r="AW156" t="s">
        <v>948</v>
      </c>
      <c r="AX156" t="s">
        <v>1764</v>
      </c>
      <c r="AY156" t="s">
        <v>1765</v>
      </c>
      <c r="AZ156">
        <v>2018</v>
      </c>
    </row>
    <row r="157" spans="1:52" x14ac:dyDescent="0.25">
      <c r="A157" s="70" t="s">
        <v>426</v>
      </c>
      <c r="B157" s="69">
        <v>5357.174309</v>
      </c>
      <c r="C157" s="69">
        <v>20</v>
      </c>
      <c r="D157" s="69"/>
      <c r="E157" s="69">
        <v>8600</v>
      </c>
      <c r="F157" s="69">
        <v>4613</v>
      </c>
      <c r="G157" s="69">
        <v>775</v>
      </c>
      <c r="H157" s="69">
        <v>2403.5500000000002</v>
      </c>
      <c r="I157" s="69">
        <v>21356</v>
      </c>
      <c r="J157" s="69">
        <v>4719.7174999999997</v>
      </c>
      <c r="K157" s="69">
        <v>223.55</v>
      </c>
      <c r="L157" s="69"/>
      <c r="M157" s="69">
        <v>1007</v>
      </c>
      <c r="N157" s="69">
        <v>641.57999999999993</v>
      </c>
      <c r="O157" s="69">
        <v>544.25</v>
      </c>
      <c r="P157" s="69">
        <v>946.6</v>
      </c>
      <c r="Q157" s="69">
        <v>4247.7731595484975</v>
      </c>
      <c r="R157" s="69">
        <v>26552.38</v>
      </c>
      <c r="S157" s="69">
        <v>376.23</v>
      </c>
      <c r="T157" s="69"/>
      <c r="U157" s="69">
        <v>3073.52</v>
      </c>
      <c r="V157" s="69">
        <v>3203</v>
      </c>
      <c r="W157" s="69">
        <v>2100</v>
      </c>
      <c r="X157" s="69">
        <v>2021.95</v>
      </c>
      <c r="Y157" s="69">
        <v>9759.7000000000007</v>
      </c>
      <c r="Z157" s="69">
        <v>4.782464</v>
      </c>
      <c r="AA157" s="69">
        <v>0</v>
      </c>
      <c r="AB157" s="69"/>
      <c r="AC157" s="69"/>
      <c r="AD157" s="69">
        <v>0</v>
      </c>
      <c r="AE157" s="69">
        <v>0</v>
      </c>
      <c r="AF157" s="69"/>
      <c r="AG157" s="69">
        <v>0</v>
      </c>
      <c r="AH157" s="69">
        <v>36634.054273000002</v>
      </c>
      <c r="AI157" s="69">
        <v>619.78</v>
      </c>
      <c r="AJ157" s="69">
        <v>0</v>
      </c>
      <c r="AK157" s="69">
        <v>12680.52</v>
      </c>
      <c r="AL157" s="69">
        <v>8457.58</v>
      </c>
      <c r="AM157" s="69">
        <v>3419.25</v>
      </c>
      <c r="AN157" s="69">
        <v>5372.1</v>
      </c>
      <c r="AO157" s="69">
        <v>35363.473159548499</v>
      </c>
      <c r="AP157">
        <v>27243</v>
      </c>
      <c r="AQ157" t="s">
        <v>1767</v>
      </c>
      <c r="AR157">
        <v>27243</v>
      </c>
      <c r="AS157">
        <v>0</v>
      </c>
      <c r="AT157" t="s">
        <v>1764</v>
      </c>
      <c r="AU157" t="s">
        <v>1765</v>
      </c>
      <c r="AV157" t="s">
        <v>939</v>
      </c>
      <c r="AW157" t="s">
        <v>948</v>
      </c>
      <c r="AX157" t="s">
        <v>1764</v>
      </c>
      <c r="AY157" t="s">
        <v>1765</v>
      </c>
      <c r="AZ157">
        <v>2018</v>
      </c>
    </row>
    <row r="158" spans="1:52" x14ac:dyDescent="0.25">
      <c r="A158" s="70" t="s">
        <v>678</v>
      </c>
      <c r="B158" s="69">
        <v>8740.2295169999998</v>
      </c>
      <c r="C158" s="69">
        <v>975</v>
      </c>
      <c r="D158" s="69"/>
      <c r="E158" s="69">
        <v>1220.5999999999999</v>
      </c>
      <c r="F158" s="69">
        <v>4671.8500000000004</v>
      </c>
      <c r="G158" s="69">
        <v>5461.74</v>
      </c>
      <c r="H158" s="69">
        <v>7738</v>
      </c>
      <c r="I158" s="69">
        <v>28233.52</v>
      </c>
      <c r="J158" s="69">
        <v>13660.14</v>
      </c>
      <c r="K158" s="69">
        <v>178.55</v>
      </c>
      <c r="L158" s="69"/>
      <c r="M158" s="69">
        <v>1382.24</v>
      </c>
      <c r="N158" s="69">
        <v>850.07</v>
      </c>
      <c r="O158" s="69">
        <v>1263.58</v>
      </c>
      <c r="P158" s="69">
        <v>721.97</v>
      </c>
      <c r="Q158" s="69">
        <v>6645.9869425025063</v>
      </c>
      <c r="R158" s="69">
        <v>31060.39</v>
      </c>
      <c r="S158" s="69">
        <v>454.39</v>
      </c>
      <c r="T158" s="69"/>
      <c r="U158" s="69">
        <v>3098.87</v>
      </c>
      <c r="V158" s="69">
        <v>0</v>
      </c>
      <c r="W158" s="69">
        <v>1960</v>
      </c>
      <c r="X158" s="69">
        <v>1831.53</v>
      </c>
      <c r="Y158" s="69">
        <v>10585.93</v>
      </c>
      <c r="Z158" s="69">
        <v>5.8592209999999998</v>
      </c>
      <c r="AA158" s="69">
        <v>0</v>
      </c>
      <c r="AB158" s="69"/>
      <c r="AC158" s="69"/>
      <c r="AD158" s="69">
        <v>0</v>
      </c>
      <c r="AE158" s="69">
        <v>0</v>
      </c>
      <c r="AF158" s="69"/>
      <c r="AG158" s="69">
        <v>0</v>
      </c>
      <c r="AH158" s="69">
        <v>53466.618737999997</v>
      </c>
      <c r="AI158" s="69">
        <v>1607.94</v>
      </c>
      <c r="AJ158" s="69">
        <v>0</v>
      </c>
      <c r="AK158" s="69">
        <v>5701.71</v>
      </c>
      <c r="AL158" s="69">
        <v>5521.92</v>
      </c>
      <c r="AM158" s="69">
        <v>8685.32</v>
      </c>
      <c r="AN158" s="69">
        <v>10291.5</v>
      </c>
      <c r="AO158" s="69">
        <v>45465.436942502507</v>
      </c>
      <c r="AP158">
        <v>8852</v>
      </c>
      <c r="AQ158" t="s">
        <v>1766</v>
      </c>
      <c r="AR158">
        <v>8852</v>
      </c>
      <c r="AS158">
        <v>0</v>
      </c>
      <c r="AT158" t="s">
        <v>1764</v>
      </c>
      <c r="AU158" t="s">
        <v>1765</v>
      </c>
      <c r="AV158" t="s">
        <v>939</v>
      </c>
      <c r="AW158" t="s">
        <v>948</v>
      </c>
      <c r="AX158" t="s">
        <v>1764</v>
      </c>
      <c r="AY158" t="s">
        <v>1765</v>
      </c>
      <c r="AZ158">
        <v>2018</v>
      </c>
    </row>
    <row r="159" spans="1:52" x14ac:dyDescent="0.25">
      <c r="A159" s="70" t="s">
        <v>424</v>
      </c>
      <c r="B159" s="69">
        <v>2307.3925360000003</v>
      </c>
      <c r="C159" s="69">
        <v>3334.95</v>
      </c>
      <c r="D159" s="69"/>
      <c r="E159" s="69">
        <v>2801</v>
      </c>
      <c r="F159" s="69">
        <v>3323.8625000000002</v>
      </c>
      <c r="G159" s="69">
        <v>1726</v>
      </c>
      <c r="H159" s="69">
        <v>4549</v>
      </c>
      <c r="I159" s="69">
        <v>61445.5</v>
      </c>
      <c r="J159" s="69">
        <v>15845.224999999999</v>
      </c>
      <c r="K159" s="69">
        <v>1863.79</v>
      </c>
      <c r="L159" s="69"/>
      <c r="M159" s="69">
        <v>1990.6</v>
      </c>
      <c r="N159" s="69">
        <v>805.37</v>
      </c>
      <c r="O159" s="69">
        <v>336.78</v>
      </c>
      <c r="P159" s="69">
        <v>1510.22</v>
      </c>
      <c r="Q159" s="69">
        <v>30120.70093152158</v>
      </c>
      <c r="R159" s="69">
        <v>36129.72</v>
      </c>
      <c r="S159" s="69">
        <v>517.20000000000005</v>
      </c>
      <c r="T159" s="69"/>
      <c r="U159" s="69">
        <v>3536.06</v>
      </c>
      <c r="V159" s="69">
        <v>3153.5</v>
      </c>
      <c r="W159" s="69">
        <v>2280</v>
      </c>
      <c r="X159" s="69">
        <v>2089.25</v>
      </c>
      <c r="Y159" s="69">
        <v>11328.8</v>
      </c>
      <c r="Z159" s="69">
        <v>6.8154979999999998</v>
      </c>
      <c r="AA159" s="69">
        <v>0</v>
      </c>
      <c r="AB159" s="69"/>
      <c r="AC159" s="69"/>
      <c r="AD159" s="69">
        <v>0</v>
      </c>
      <c r="AE159" s="69">
        <v>0</v>
      </c>
      <c r="AF159" s="69"/>
      <c r="AG159" s="69">
        <v>55000</v>
      </c>
      <c r="AH159" s="69">
        <v>54289.153034000003</v>
      </c>
      <c r="AI159" s="69">
        <v>5715.94</v>
      </c>
      <c r="AJ159" s="69">
        <v>0</v>
      </c>
      <c r="AK159" s="69">
        <v>8327.66</v>
      </c>
      <c r="AL159" s="69">
        <v>7282.7325000000001</v>
      </c>
      <c r="AM159" s="69">
        <v>4342.78</v>
      </c>
      <c r="AN159" s="69">
        <v>8148.47</v>
      </c>
      <c r="AO159" s="69">
        <v>157895.00093152159</v>
      </c>
      <c r="AP159">
        <v>10845</v>
      </c>
      <c r="AQ159" t="s">
        <v>2197</v>
      </c>
      <c r="AR159">
        <v>10845</v>
      </c>
      <c r="AS159">
        <v>0</v>
      </c>
      <c r="AT159" t="s">
        <v>1764</v>
      </c>
      <c r="AU159" t="s">
        <v>1765</v>
      </c>
      <c r="AV159" t="s">
        <v>939</v>
      </c>
      <c r="AW159" t="s">
        <v>948</v>
      </c>
      <c r="AX159" t="s">
        <v>1764</v>
      </c>
      <c r="AY159" t="s">
        <v>1765</v>
      </c>
      <c r="AZ159">
        <v>2018</v>
      </c>
    </row>
    <row r="160" spans="1:52" x14ac:dyDescent="0.25">
      <c r="A160" s="70" t="s">
        <v>516</v>
      </c>
      <c r="B160" s="69">
        <v>2284.5170819999998</v>
      </c>
      <c r="C160" s="69">
        <v>1615</v>
      </c>
      <c r="D160" s="69"/>
      <c r="E160" s="69">
        <v>1435</v>
      </c>
      <c r="F160" s="69">
        <v>2122.1999999999998</v>
      </c>
      <c r="G160" s="69">
        <v>150</v>
      </c>
      <c r="H160" s="69">
        <v>652</v>
      </c>
      <c r="I160" s="69">
        <v>3636</v>
      </c>
      <c r="J160" s="69">
        <v>1899.5500000000002</v>
      </c>
      <c r="K160" s="69">
        <v>2162.5300000000002</v>
      </c>
      <c r="L160" s="69"/>
      <c r="M160" s="69">
        <v>77.45</v>
      </c>
      <c r="N160" s="69">
        <v>2249.63</v>
      </c>
      <c r="O160" s="69">
        <v>64.55</v>
      </c>
      <c r="P160" s="69">
        <v>81.95</v>
      </c>
      <c r="Q160" s="69">
        <v>3488.8844006222798</v>
      </c>
      <c r="R160" s="69">
        <v>3024</v>
      </c>
      <c r="S160" s="69">
        <v>2394</v>
      </c>
      <c r="T160" s="69"/>
      <c r="U160" s="69">
        <v>1512</v>
      </c>
      <c r="V160" s="69">
        <v>4410</v>
      </c>
      <c r="W160" s="69">
        <v>504</v>
      </c>
      <c r="X160" s="69">
        <v>756</v>
      </c>
      <c r="Y160" s="69">
        <v>0</v>
      </c>
      <c r="Z160" s="69">
        <v>1.760197</v>
      </c>
      <c r="AA160" s="69">
        <v>0</v>
      </c>
      <c r="AB160" s="69"/>
      <c r="AC160" s="69"/>
      <c r="AD160" s="69">
        <v>0</v>
      </c>
      <c r="AE160" s="69">
        <v>0</v>
      </c>
      <c r="AF160" s="69"/>
      <c r="AG160" s="69">
        <v>0</v>
      </c>
      <c r="AH160" s="69">
        <v>7209.8272789999992</v>
      </c>
      <c r="AI160" s="69">
        <v>6171.5300000000007</v>
      </c>
      <c r="AJ160" s="69">
        <v>0</v>
      </c>
      <c r="AK160" s="69">
        <v>3024.45</v>
      </c>
      <c r="AL160" s="69">
        <v>8781.83</v>
      </c>
      <c r="AM160" s="69">
        <v>718.55</v>
      </c>
      <c r="AN160" s="69">
        <v>1489.95</v>
      </c>
      <c r="AO160" s="69">
        <v>7124.8844006222798</v>
      </c>
      <c r="AP160">
        <v>12615</v>
      </c>
      <c r="AQ160" t="s">
        <v>1759</v>
      </c>
      <c r="AR160">
        <v>12615</v>
      </c>
      <c r="AS160">
        <v>0</v>
      </c>
      <c r="AT160" t="s">
        <v>1764</v>
      </c>
      <c r="AU160" t="s">
        <v>1765</v>
      </c>
      <c r="AV160" t="s">
        <v>939</v>
      </c>
      <c r="AW160" t="s">
        <v>948</v>
      </c>
      <c r="AX160" t="s">
        <v>1764</v>
      </c>
      <c r="AY160" t="s">
        <v>1765</v>
      </c>
      <c r="AZ160">
        <v>2018</v>
      </c>
    </row>
    <row r="161" spans="1:52" x14ac:dyDescent="0.25">
      <c r="A161" s="70" t="s">
        <v>518</v>
      </c>
      <c r="B161" s="69">
        <v>11726.660046999999</v>
      </c>
      <c r="C161" s="69">
        <v>9659.85</v>
      </c>
      <c r="D161" s="69"/>
      <c r="E161" s="69">
        <v>1957.32</v>
      </c>
      <c r="F161" s="69">
        <v>19045.699999999997</v>
      </c>
      <c r="G161" s="69">
        <v>2335</v>
      </c>
      <c r="H161" s="69">
        <v>2962.03</v>
      </c>
      <c r="I161" s="69">
        <v>15829</v>
      </c>
      <c r="J161" s="69">
        <v>28940.51</v>
      </c>
      <c r="K161" s="69">
        <v>14992.81</v>
      </c>
      <c r="L161" s="69"/>
      <c r="M161" s="69">
        <v>4893.88</v>
      </c>
      <c r="N161" s="69">
        <v>11744.640000000001</v>
      </c>
      <c r="O161" s="69">
        <v>1623.5</v>
      </c>
      <c r="P161" s="69">
        <v>6355.58</v>
      </c>
      <c r="Q161" s="69">
        <v>20490.558723938855</v>
      </c>
      <c r="R161" s="69">
        <v>28099.13</v>
      </c>
      <c r="S161" s="69">
        <v>20828</v>
      </c>
      <c r="T161" s="69"/>
      <c r="U161" s="69">
        <v>5187</v>
      </c>
      <c r="V161" s="69">
        <v>21937</v>
      </c>
      <c r="W161" s="69">
        <v>2908</v>
      </c>
      <c r="X161" s="69">
        <v>8663</v>
      </c>
      <c r="Y161" s="69">
        <v>5240</v>
      </c>
      <c r="Z161" s="69">
        <v>10.070620999999999</v>
      </c>
      <c r="AA161" s="69">
        <v>0</v>
      </c>
      <c r="AB161" s="69"/>
      <c r="AC161" s="69"/>
      <c r="AD161" s="69">
        <v>0</v>
      </c>
      <c r="AE161" s="69">
        <v>0</v>
      </c>
      <c r="AF161" s="69"/>
      <c r="AG161" s="69">
        <v>0</v>
      </c>
      <c r="AH161" s="69">
        <v>68776.370668000003</v>
      </c>
      <c r="AI161" s="69">
        <v>45480.66</v>
      </c>
      <c r="AJ161" s="69">
        <v>0</v>
      </c>
      <c r="AK161" s="69">
        <v>12038.2</v>
      </c>
      <c r="AL161" s="69">
        <v>52727.34</v>
      </c>
      <c r="AM161" s="69">
        <v>6866.5</v>
      </c>
      <c r="AN161" s="69">
        <v>17980.61</v>
      </c>
      <c r="AO161" s="69">
        <v>41559.558723938855</v>
      </c>
      <c r="AP161">
        <v>3258</v>
      </c>
      <c r="AQ161" t="s">
        <v>1941</v>
      </c>
      <c r="AR161">
        <v>3258</v>
      </c>
      <c r="AS161">
        <v>0</v>
      </c>
      <c r="AT161" t="s">
        <v>1943</v>
      </c>
      <c r="AU161" t="s">
        <v>1944</v>
      </c>
      <c r="AV161" t="s">
        <v>939</v>
      </c>
      <c r="AW161" t="s">
        <v>936</v>
      </c>
      <c r="AX161" t="s">
        <v>1943</v>
      </c>
      <c r="AY161" t="s">
        <v>1944</v>
      </c>
      <c r="AZ161">
        <v>2018</v>
      </c>
    </row>
    <row r="162" spans="1:52" x14ac:dyDescent="0.25">
      <c r="A162" s="70" t="s">
        <v>66</v>
      </c>
      <c r="B162" s="69">
        <v>292.21451300000001</v>
      </c>
      <c r="C162" s="69">
        <v>300</v>
      </c>
      <c r="D162" s="69"/>
      <c r="E162" s="69"/>
      <c r="F162" s="69">
        <v>0</v>
      </c>
      <c r="G162" s="69">
        <v>0</v>
      </c>
      <c r="H162" s="69">
        <v>50</v>
      </c>
      <c r="I162" s="69">
        <v>918</v>
      </c>
      <c r="J162" s="69">
        <v>2891.6524999999997</v>
      </c>
      <c r="K162" s="69">
        <v>76.3</v>
      </c>
      <c r="L162" s="69"/>
      <c r="M162" s="69">
        <v>81.81</v>
      </c>
      <c r="N162" s="69">
        <v>0</v>
      </c>
      <c r="O162" s="69">
        <v>0</v>
      </c>
      <c r="P162" s="69">
        <v>45.8</v>
      </c>
      <c r="Q162" s="69">
        <v>927.69014806998518</v>
      </c>
      <c r="R162" s="69">
        <v>3000</v>
      </c>
      <c r="S162" s="69">
        <v>0</v>
      </c>
      <c r="T162" s="69"/>
      <c r="U162" s="69"/>
      <c r="V162" s="69">
        <v>0</v>
      </c>
      <c r="W162" s="69">
        <v>0</v>
      </c>
      <c r="X162" s="69"/>
      <c r="Y162" s="69">
        <v>0</v>
      </c>
      <c r="Z162" s="69">
        <v>0.39169500000000002</v>
      </c>
      <c r="AA162" s="69">
        <v>0</v>
      </c>
      <c r="AB162" s="69"/>
      <c r="AC162" s="69"/>
      <c r="AD162" s="69">
        <v>0</v>
      </c>
      <c r="AE162" s="69">
        <v>0</v>
      </c>
      <c r="AF162" s="69"/>
      <c r="AG162" s="69">
        <v>0</v>
      </c>
      <c r="AH162" s="69">
        <v>6184.2587079999994</v>
      </c>
      <c r="AI162" s="69">
        <v>376.3</v>
      </c>
      <c r="AJ162" s="69">
        <v>0</v>
      </c>
      <c r="AK162" s="69">
        <v>81.81</v>
      </c>
      <c r="AL162" s="69">
        <v>0</v>
      </c>
      <c r="AM162" s="69">
        <v>0</v>
      </c>
      <c r="AN162" s="69">
        <v>95.8</v>
      </c>
      <c r="AO162" s="69">
        <v>1845.6901480699853</v>
      </c>
      <c r="AP162">
        <v>18640</v>
      </c>
      <c r="AQ162" t="s">
        <v>1945</v>
      </c>
      <c r="AR162">
        <v>18640</v>
      </c>
      <c r="AS162">
        <v>0</v>
      </c>
      <c r="AT162" t="s">
        <v>1947</v>
      </c>
      <c r="AU162" t="s">
        <v>1948</v>
      </c>
      <c r="AV162" t="s">
        <v>939</v>
      </c>
      <c r="AW162" t="s">
        <v>936</v>
      </c>
      <c r="AX162" t="s">
        <v>1947</v>
      </c>
      <c r="AY162" t="s">
        <v>1948</v>
      </c>
      <c r="AZ162">
        <v>2018</v>
      </c>
    </row>
    <row r="163" spans="1:52" x14ac:dyDescent="0.25">
      <c r="A163" s="70" t="s">
        <v>260</v>
      </c>
      <c r="B163" s="69">
        <v>3518.0998159999999</v>
      </c>
      <c r="C163" s="69">
        <v>0</v>
      </c>
      <c r="D163" s="69"/>
      <c r="E163" s="69">
        <v>450</v>
      </c>
      <c r="F163" s="69">
        <v>26.08</v>
      </c>
      <c r="G163" s="69">
        <v>666</v>
      </c>
      <c r="H163" s="69">
        <v>210</v>
      </c>
      <c r="I163" s="69">
        <v>7436</v>
      </c>
      <c r="J163" s="69">
        <v>17084.324999999997</v>
      </c>
      <c r="K163" s="69">
        <v>281.57</v>
      </c>
      <c r="L163" s="69"/>
      <c r="M163" s="69">
        <v>544.39</v>
      </c>
      <c r="N163" s="69">
        <v>37.9</v>
      </c>
      <c r="O163" s="69">
        <v>111.45</v>
      </c>
      <c r="P163" s="69">
        <v>124.15</v>
      </c>
      <c r="Q163" s="69">
        <v>11040.417922234827</v>
      </c>
      <c r="R163" s="69">
        <v>21000</v>
      </c>
      <c r="S163" s="69">
        <v>0</v>
      </c>
      <c r="T163" s="69"/>
      <c r="U163" s="69"/>
      <c r="V163" s="69">
        <v>0</v>
      </c>
      <c r="W163" s="69">
        <v>0</v>
      </c>
      <c r="X163" s="69"/>
      <c r="Y163" s="69">
        <v>15000</v>
      </c>
      <c r="Z163" s="69">
        <v>7.1347969999999998</v>
      </c>
      <c r="AA163" s="69">
        <v>0</v>
      </c>
      <c r="AB163" s="69"/>
      <c r="AC163" s="69"/>
      <c r="AD163" s="69">
        <v>0</v>
      </c>
      <c r="AE163" s="69">
        <v>0</v>
      </c>
      <c r="AF163" s="69"/>
      <c r="AG163" s="69">
        <v>0</v>
      </c>
      <c r="AH163" s="69">
        <v>41609.559612999998</v>
      </c>
      <c r="AI163" s="69">
        <v>281.57</v>
      </c>
      <c r="AJ163" s="69">
        <v>0</v>
      </c>
      <c r="AK163" s="69">
        <v>994.39</v>
      </c>
      <c r="AL163" s="69">
        <v>63.98</v>
      </c>
      <c r="AM163" s="69">
        <v>777.45</v>
      </c>
      <c r="AN163" s="69">
        <v>334.15</v>
      </c>
      <c r="AO163" s="69">
        <v>33476.417922234825</v>
      </c>
      <c r="AP163">
        <v>725</v>
      </c>
      <c r="AQ163" t="s">
        <v>1080</v>
      </c>
      <c r="AR163">
        <v>725</v>
      </c>
      <c r="AS163">
        <v>0</v>
      </c>
      <c r="AT163" t="s">
        <v>1083</v>
      </c>
      <c r="AU163" t="s">
        <v>1084</v>
      </c>
      <c r="AV163" t="s">
        <v>939</v>
      </c>
      <c r="AW163" t="s">
        <v>936</v>
      </c>
      <c r="AX163" t="s">
        <v>1083</v>
      </c>
      <c r="AY163" t="s">
        <v>1084</v>
      </c>
      <c r="AZ163">
        <v>2018</v>
      </c>
    </row>
    <row r="164" spans="1:52" x14ac:dyDescent="0.25">
      <c r="A164" s="70" t="s">
        <v>356</v>
      </c>
      <c r="B164" s="69">
        <v>6065.7090980000003</v>
      </c>
      <c r="C164" s="69">
        <v>0</v>
      </c>
      <c r="D164" s="69"/>
      <c r="E164" s="69">
        <v>1345</v>
      </c>
      <c r="F164" s="69">
        <v>1557</v>
      </c>
      <c r="G164" s="69">
        <v>2602</v>
      </c>
      <c r="H164" s="69">
        <v>2000</v>
      </c>
      <c r="I164" s="69">
        <v>13374.4</v>
      </c>
      <c r="J164" s="69">
        <v>14803.345000000001</v>
      </c>
      <c r="K164" s="69">
        <v>506.9</v>
      </c>
      <c r="L164" s="69"/>
      <c r="M164" s="69">
        <v>2190.92</v>
      </c>
      <c r="N164" s="69">
        <v>3663.6699999999996</v>
      </c>
      <c r="O164" s="69">
        <v>2326.14</v>
      </c>
      <c r="P164" s="69">
        <v>2396.13</v>
      </c>
      <c r="Q164" s="69">
        <v>5794.0924919474301</v>
      </c>
      <c r="R164" s="69">
        <v>24000</v>
      </c>
      <c r="S164" s="69">
        <v>0</v>
      </c>
      <c r="T164" s="69"/>
      <c r="U164" s="69">
        <v>8700</v>
      </c>
      <c r="V164" s="69">
        <v>7000</v>
      </c>
      <c r="W164" s="69">
        <v>7000</v>
      </c>
      <c r="X164" s="69">
        <v>7000</v>
      </c>
      <c r="Y164" s="69">
        <v>1500</v>
      </c>
      <c r="Z164" s="69">
        <v>8.3568859999999994</v>
      </c>
      <c r="AA164" s="69">
        <v>0</v>
      </c>
      <c r="AB164" s="69"/>
      <c r="AC164" s="69"/>
      <c r="AD164" s="69">
        <v>0</v>
      </c>
      <c r="AE164" s="69">
        <v>0</v>
      </c>
      <c r="AF164" s="69"/>
      <c r="AG164" s="69">
        <v>0</v>
      </c>
      <c r="AH164" s="69">
        <v>44877.410984000002</v>
      </c>
      <c r="AI164" s="69">
        <v>506.9</v>
      </c>
      <c r="AJ164" s="69">
        <v>0</v>
      </c>
      <c r="AK164" s="69">
        <v>12235.92</v>
      </c>
      <c r="AL164" s="69">
        <v>12220.67</v>
      </c>
      <c r="AM164" s="69">
        <v>11928.14</v>
      </c>
      <c r="AN164" s="69">
        <v>11396.130000000001</v>
      </c>
      <c r="AO164" s="69">
        <v>20668.492491947429</v>
      </c>
      <c r="AP164">
        <v>13206</v>
      </c>
      <c r="AQ164" t="s">
        <v>1443</v>
      </c>
      <c r="AR164">
        <v>13206</v>
      </c>
      <c r="AS164">
        <v>0</v>
      </c>
      <c r="AT164" t="s">
        <v>1447</v>
      </c>
      <c r="AU164" t="s">
        <v>1448</v>
      </c>
      <c r="AV164" t="s">
        <v>939</v>
      </c>
      <c r="AW164" t="s">
        <v>936</v>
      </c>
      <c r="AX164" t="s">
        <v>1447</v>
      </c>
      <c r="AY164" t="s">
        <v>1448</v>
      </c>
      <c r="AZ164">
        <v>2018</v>
      </c>
    </row>
    <row r="165" spans="1:52" x14ac:dyDescent="0.25">
      <c r="A165" s="70" t="s">
        <v>604</v>
      </c>
      <c r="B165" s="69">
        <v>2627.2671289999998</v>
      </c>
      <c r="C165" s="69">
        <v>0</v>
      </c>
      <c r="D165" s="69">
        <v>1080</v>
      </c>
      <c r="E165" s="69"/>
      <c r="F165" s="69">
        <v>2400</v>
      </c>
      <c r="G165" s="69">
        <v>0</v>
      </c>
      <c r="H165" s="69"/>
      <c r="I165" s="69">
        <v>2984.5</v>
      </c>
      <c r="J165" s="69">
        <v>5605.93</v>
      </c>
      <c r="K165" s="69">
        <v>0</v>
      </c>
      <c r="L165" s="69">
        <v>223.9</v>
      </c>
      <c r="M165" s="69">
        <v>279.08999999999997</v>
      </c>
      <c r="N165" s="69">
        <v>0</v>
      </c>
      <c r="O165" s="69">
        <v>0</v>
      </c>
      <c r="P165" s="69"/>
      <c r="Q165" s="69">
        <v>2487.442802239369</v>
      </c>
      <c r="R165" s="69">
        <v>4980</v>
      </c>
      <c r="S165" s="69">
        <v>0</v>
      </c>
      <c r="T165" s="69">
        <v>1036.5</v>
      </c>
      <c r="U165" s="69"/>
      <c r="V165" s="69">
        <v>830</v>
      </c>
      <c r="W165" s="69">
        <v>0</v>
      </c>
      <c r="X165" s="69"/>
      <c r="Y165" s="69">
        <v>600</v>
      </c>
      <c r="Z165" s="69">
        <v>1.4171260000000001</v>
      </c>
      <c r="AA165" s="69">
        <v>0</v>
      </c>
      <c r="AB165" s="69">
        <v>0</v>
      </c>
      <c r="AC165" s="69"/>
      <c r="AD165" s="69">
        <v>0</v>
      </c>
      <c r="AE165" s="69">
        <v>0</v>
      </c>
      <c r="AF165" s="69"/>
      <c r="AG165" s="69">
        <v>0</v>
      </c>
      <c r="AH165" s="69">
        <v>13214.614255</v>
      </c>
      <c r="AI165" s="69">
        <v>0</v>
      </c>
      <c r="AJ165" s="69">
        <v>2340.4</v>
      </c>
      <c r="AK165" s="69">
        <v>279.08999999999997</v>
      </c>
      <c r="AL165" s="69">
        <v>3230</v>
      </c>
      <c r="AM165" s="69">
        <v>0</v>
      </c>
      <c r="AN165" s="69">
        <v>0</v>
      </c>
      <c r="AO165" s="69">
        <v>6071.9428022393695</v>
      </c>
      <c r="AP165">
        <v>15468</v>
      </c>
      <c r="AQ165" t="s">
        <v>1634</v>
      </c>
      <c r="AR165">
        <v>15468</v>
      </c>
      <c r="AS165">
        <v>0</v>
      </c>
      <c r="AT165" t="s">
        <v>1588</v>
      </c>
      <c r="AU165" t="s">
        <v>1589</v>
      </c>
      <c r="AV165" t="s">
        <v>939</v>
      </c>
      <c r="AW165" t="s">
        <v>948</v>
      </c>
      <c r="AX165" t="s">
        <v>1588</v>
      </c>
      <c r="AY165" t="s">
        <v>1589</v>
      </c>
      <c r="AZ165">
        <v>2018</v>
      </c>
    </row>
    <row r="166" spans="1:52" x14ac:dyDescent="0.25">
      <c r="A166" s="70" t="s">
        <v>606</v>
      </c>
      <c r="B166" s="69">
        <v>6374.918095</v>
      </c>
      <c r="C166" s="69">
        <v>0</v>
      </c>
      <c r="D166" s="69">
        <v>0</v>
      </c>
      <c r="E166" s="69"/>
      <c r="F166" s="69">
        <v>0</v>
      </c>
      <c r="G166" s="69">
        <v>0</v>
      </c>
      <c r="H166" s="69"/>
      <c r="I166" s="69">
        <v>10685.34</v>
      </c>
      <c r="J166" s="69">
        <v>4864.0225</v>
      </c>
      <c r="K166" s="69">
        <v>0</v>
      </c>
      <c r="L166" s="69">
        <v>263.66000000000003</v>
      </c>
      <c r="M166" s="69">
        <v>104.86</v>
      </c>
      <c r="N166" s="69">
        <v>0</v>
      </c>
      <c r="O166" s="69">
        <v>0</v>
      </c>
      <c r="P166" s="69"/>
      <c r="Q166" s="69">
        <v>3798.1168784541546</v>
      </c>
      <c r="R166" s="69">
        <v>34074.1</v>
      </c>
      <c r="S166" s="69">
        <v>0</v>
      </c>
      <c r="T166" s="69">
        <v>0</v>
      </c>
      <c r="U166" s="69"/>
      <c r="V166" s="69">
        <v>0</v>
      </c>
      <c r="W166" s="69">
        <v>0</v>
      </c>
      <c r="X166" s="69"/>
      <c r="Y166" s="69">
        <v>0</v>
      </c>
      <c r="Z166" s="69">
        <v>2.9936319999999998</v>
      </c>
      <c r="AA166" s="69">
        <v>0</v>
      </c>
      <c r="AB166" s="69">
        <v>0</v>
      </c>
      <c r="AC166" s="69"/>
      <c r="AD166" s="69">
        <v>0</v>
      </c>
      <c r="AE166" s="69">
        <v>0</v>
      </c>
      <c r="AF166" s="69"/>
      <c r="AG166" s="69">
        <v>0</v>
      </c>
      <c r="AH166" s="69">
        <v>45316.034226999996</v>
      </c>
      <c r="AI166" s="69">
        <v>0</v>
      </c>
      <c r="AJ166" s="69">
        <v>263.66000000000003</v>
      </c>
      <c r="AK166" s="69">
        <v>104.86</v>
      </c>
      <c r="AL166" s="69">
        <v>0</v>
      </c>
      <c r="AM166" s="69">
        <v>0</v>
      </c>
      <c r="AN166" s="69">
        <v>0</v>
      </c>
      <c r="AO166" s="69">
        <v>14483.456878454155</v>
      </c>
      <c r="AP166">
        <v>2623</v>
      </c>
      <c r="AQ166" t="s">
        <v>2114</v>
      </c>
      <c r="AR166">
        <v>2623</v>
      </c>
      <c r="AS166">
        <v>0</v>
      </c>
      <c r="AT166" t="s">
        <v>2101</v>
      </c>
      <c r="AU166" t="s">
        <v>2102</v>
      </c>
      <c r="AV166" t="s">
        <v>939</v>
      </c>
      <c r="AW166" t="s">
        <v>948</v>
      </c>
      <c r="AX166" t="s">
        <v>2101</v>
      </c>
      <c r="AY166" t="s">
        <v>2102</v>
      </c>
      <c r="AZ166">
        <v>2018</v>
      </c>
    </row>
    <row r="167" spans="1:52" x14ac:dyDescent="0.25">
      <c r="A167" s="70" t="s">
        <v>520</v>
      </c>
      <c r="B167" s="69">
        <v>207.23652700000002</v>
      </c>
      <c r="C167" s="69">
        <v>1366.65</v>
      </c>
      <c r="D167" s="69"/>
      <c r="E167" s="69">
        <v>92</v>
      </c>
      <c r="F167" s="69">
        <v>500</v>
      </c>
      <c r="G167" s="69">
        <v>120</v>
      </c>
      <c r="H167" s="69">
        <v>566</v>
      </c>
      <c r="I167" s="69">
        <v>930</v>
      </c>
      <c r="J167" s="69">
        <v>1106.875</v>
      </c>
      <c r="K167" s="69">
        <v>1443.45</v>
      </c>
      <c r="L167" s="69"/>
      <c r="M167" s="69">
        <v>115.58</v>
      </c>
      <c r="N167" s="69">
        <v>0</v>
      </c>
      <c r="O167" s="69">
        <v>175.73</v>
      </c>
      <c r="P167" s="69">
        <v>152.01</v>
      </c>
      <c r="Q167" s="69">
        <v>2782.068191099987</v>
      </c>
      <c r="R167" s="69">
        <v>905.55</v>
      </c>
      <c r="S167" s="69">
        <v>3750</v>
      </c>
      <c r="T167" s="69"/>
      <c r="U167" s="69"/>
      <c r="V167" s="69">
        <v>0</v>
      </c>
      <c r="W167" s="69">
        <v>0</v>
      </c>
      <c r="X167" s="69"/>
      <c r="Y167" s="69">
        <v>300</v>
      </c>
      <c r="Z167" s="69">
        <v>0.63589700000000005</v>
      </c>
      <c r="AA167" s="69">
        <v>0</v>
      </c>
      <c r="AB167" s="69"/>
      <c r="AC167" s="69"/>
      <c r="AD167" s="69">
        <v>0</v>
      </c>
      <c r="AE167" s="69">
        <v>0</v>
      </c>
      <c r="AF167" s="69"/>
      <c r="AG167" s="69">
        <v>0</v>
      </c>
      <c r="AH167" s="69">
        <v>2220.2974240000003</v>
      </c>
      <c r="AI167" s="69">
        <v>6560.1</v>
      </c>
      <c r="AJ167" s="69">
        <v>0</v>
      </c>
      <c r="AK167" s="69">
        <v>207.57999999999998</v>
      </c>
      <c r="AL167" s="69">
        <v>500</v>
      </c>
      <c r="AM167" s="69">
        <v>295.73</v>
      </c>
      <c r="AN167" s="69">
        <v>718.01</v>
      </c>
      <c r="AO167" s="69">
        <v>4012.068191099987</v>
      </c>
      <c r="AP167">
        <v>5541</v>
      </c>
      <c r="AQ167" t="s">
        <v>2115</v>
      </c>
      <c r="AR167">
        <v>5541</v>
      </c>
      <c r="AS167">
        <v>0</v>
      </c>
      <c r="AT167" t="s">
        <v>983</v>
      </c>
      <c r="AU167" t="s">
        <v>984</v>
      </c>
      <c r="AV167" t="s">
        <v>939</v>
      </c>
      <c r="AW167" t="s">
        <v>948</v>
      </c>
      <c r="AX167" t="s">
        <v>983</v>
      </c>
      <c r="AY167" t="s">
        <v>984</v>
      </c>
      <c r="AZ167">
        <v>2018</v>
      </c>
    </row>
    <row r="168" spans="1:52" x14ac:dyDescent="0.25">
      <c r="A168" s="70" t="s">
        <v>262</v>
      </c>
      <c r="B168" s="69">
        <v>1750.3764860000001</v>
      </c>
      <c r="C168" s="69">
        <v>5439.1</v>
      </c>
      <c r="D168" s="69"/>
      <c r="E168" s="69">
        <v>1145</v>
      </c>
      <c r="F168" s="69">
        <v>3451</v>
      </c>
      <c r="G168" s="69">
        <v>320</v>
      </c>
      <c r="H168" s="69">
        <v>588</v>
      </c>
      <c r="I168" s="69">
        <v>3535</v>
      </c>
      <c r="J168" s="69">
        <v>2534.4475000000002</v>
      </c>
      <c r="K168" s="69">
        <v>2160.77</v>
      </c>
      <c r="L168" s="69"/>
      <c r="M168" s="69">
        <v>341.72</v>
      </c>
      <c r="N168" s="69">
        <v>799.96</v>
      </c>
      <c r="O168" s="69">
        <v>1175.6199999999999</v>
      </c>
      <c r="P168" s="69"/>
      <c r="Q168" s="69">
        <v>6789.3297058268026</v>
      </c>
      <c r="R168" s="69">
        <v>4145.34</v>
      </c>
      <c r="S168" s="69">
        <v>7314</v>
      </c>
      <c r="T168" s="69"/>
      <c r="U168" s="69">
        <v>802</v>
      </c>
      <c r="V168" s="69">
        <v>1816</v>
      </c>
      <c r="W168" s="69">
        <v>786</v>
      </c>
      <c r="X168" s="69">
        <v>251</v>
      </c>
      <c r="Y168" s="69">
        <v>2265.6</v>
      </c>
      <c r="Z168" s="69">
        <v>2.0903019999999999</v>
      </c>
      <c r="AA168" s="69">
        <v>0</v>
      </c>
      <c r="AB168" s="69"/>
      <c r="AC168" s="69"/>
      <c r="AD168" s="69">
        <v>0</v>
      </c>
      <c r="AE168" s="69">
        <v>0</v>
      </c>
      <c r="AF168" s="69"/>
      <c r="AG168" s="69">
        <v>0</v>
      </c>
      <c r="AH168" s="69">
        <v>8432.2542880000001</v>
      </c>
      <c r="AI168" s="69">
        <v>14913.87</v>
      </c>
      <c r="AJ168" s="69">
        <v>0</v>
      </c>
      <c r="AK168" s="69">
        <v>2288.7200000000003</v>
      </c>
      <c r="AL168" s="69">
        <v>6066.96</v>
      </c>
      <c r="AM168" s="69">
        <v>2281.62</v>
      </c>
      <c r="AN168" s="69">
        <v>839</v>
      </c>
      <c r="AO168" s="69">
        <v>12589.929705826804</v>
      </c>
      <c r="AP168">
        <v>1177</v>
      </c>
      <c r="AQ168" t="s">
        <v>1949</v>
      </c>
      <c r="AR168">
        <v>1177</v>
      </c>
      <c r="AS168">
        <v>0</v>
      </c>
      <c r="AT168" t="s">
        <v>1951</v>
      </c>
      <c r="AU168" t="s">
        <v>1952</v>
      </c>
      <c r="AV168" t="s">
        <v>939</v>
      </c>
      <c r="AW168" t="s">
        <v>936</v>
      </c>
      <c r="AX168" t="s">
        <v>1951</v>
      </c>
      <c r="AY168" t="s">
        <v>1952</v>
      </c>
      <c r="AZ168">
        <v>2018</v>
      </c>
    </row>
    <row r="169" spans="1:52" x14ac:dyDescent="0.25">
      <c r="A169" s="70" t="s">
        <v>264</v>
      </c>
      <c r="B169" s="69">
        <v>1857.4010109999999</v>
      </c>
      <c r="C169" s="69">
        <v>70</v>
      </c>
      <c r="D169" s="69"/>
      <c r="E169" s="69">
        <v>120</v>
      </c>
      <c r="F169" s="69">
        <v>590</v>
      </c>
      <c r="G169" s="69">
        <v>517</v>
      </c>
      <c r="H169" s="69"/>
      <c r="I169" s="69">
        <v>4570</v>
      </c>
      <c r="J169" s="69">
        <v>2996.0450000000001</v>
      </c>
      <c r="K169" s="69">
        <v>76.75</v>
      </c>
      <c r="L169" s="69"/>
      <c r="M169" s="69">
        <v>161.78</v>
      </c>
      <c r="N169" s="69">
        <v>0</v>
      </c>
      <c r="O169" s="69">
        <v>40.049999999999997</v>
      </c>
      <c r="P169" s="69">
        <v>132.94999999999999</v>
      </c>
      <c r="Q169" s="69">
        <v>2451.8034635611666</v>
      </c>
      <c r="R169" s="69">
        <v>1405</v>
      </c>
      <c r="S169" s="69">
        <v>4400</v>
      </c>
      <c r="T169" s="69"/>
      <c r="U169" s="69">
        <v>250</v>
      </c>
      <c r="V169" s="69">
        <v>0</v>
      </c>
      <c r="W169" s="69">
        <v>0</v>
      </c>
      <c r="X169" s="69"/>
      <c r="Y169" s="69">
        <v>600</v>
      </c>
      <c r="Z169" s="69">
        <v>1.2334350000000001</v>
      </c>
      <c r="AA169" s="69">
        <v>0</v>
      </c>
      <c r="AB169" s="69"/>
      <c r="AC169" s="69"/>
      <c r="AD169" s="69">
        <v>0</v>
      </c>
      <c r="AE169" s="69">
        <v>0</v>
      </c>
      <c r="AF169" s="69"/>
      <c r="AG169" s="69">
        <v>0</v>
      </c>
      <c r="AH169" s="69">
        <v>6259.6794460000001</v>
      </c>
      <c r="AI169" s="69">
        <v>4546.75</v>
      </c>
      <c r="AJ169" s="69">
        <v>0</v>
      </c>
      <c r="AK169" s="69">
        <v>531.78</v>
      </c>
      <c r="AL169" s="69">
        <v>590</v>
      </c>
      <c r="AM169" s="69">
        <v>557.04999999999995</v>
      </c>
      <c r="AN169" s="69">
        <v>132.94999999999999</v>
      </c>
      <c r="AO169" s="69">
        <v>7621.8034635611666</v>
      </c>
      <c r="AP169">
        <v>3869</v>
      </c>
      <c r="AQ169" t="s">
        <v>1449</v>
      </c>
      <c r="AR169">
        <v>3869</v>
      </c>
      <c r="AS169">
        <v>0</v>
      </c>
      <c r="AT169" t="s">
        <v>1437</v>
      </c>
      <c r="AU169" t="s">
        <v>1438</v>
      </c>
      <c r="AV169" t="s">
        <v>939</v>
      </c>
      <c r="AW169" t="s">
        <v>948</v>
      </c>
      <c r="AX169" t="s">
        <v>1437</v>
      </c>
      <c r="AY169" t="s">
        <v>1438</v>
      </c>
      <c r="AZ169">
        <v>2018</v>
      </c>
    </row>
    <row r="170" spans="1:52" x14ac:dyDescent="0.25">
      <c r="A170" s="70" t="s">
        <v>774</v>
      </c>
      <c r="B170" s="69"/>
      <c r="C170" s="69">
        <v>0</v>
      </c>
      <c r="D170" s="69"/>
      <c r="E170" s="69"/>
      <c r="F170" s="69">
        <v>1650</v>
      </c>
      <c r="G170" s="69">
        <v>0</v>
      </c>
      <c r="H170" s="69"/>
      <c r="I170" s="69">
        <v>0</v>
      </c>
      <c r="J170" s="69"/>
      <c r="K170" s="69">
        <v>0</v>
      </c>
      <c r="L170" s="69"/>
      <c r="M170" s="69"/>
      <c r="N170" s="69">
        <v>0</v>
      </c>
      <c r="O170" s="69">
        <v>0</v>
      </c>
      <c r="P170" s="69"/>
      <c r="Q170" s="69">
        <v>0</v>
      </c>
      <c r="R170" s="69"/>
      <c r="S170" s="69">
        <v>0</v>
      </c>
      <c r="T170" s="69"/>
      <c r="U170" s="69"/>
      <c r="V170" s="69">
        <v>0</v>
      </c>
      <c r="W170" s="69">
        <v>0</v>
      </c>
      <c r="X170" s="69"/>
      <c r="Y170" s="69">
        <v>0</v>
      </c>
      <c r="Z170" s="69"/>
      <c r="AA170" s="69">
        <v>0</v>
      </c>
      <c r="AB170" s="69"/>
      <c r="AC170" s="69"/>
      <c r="AD170" s="69">
        <v>0</v>
      </c>
      <c r="AE170" s="69">
        <v>0</v>
      </c>
      <c r="AF170" s="69"/>
      <c r="AG170" s="69">
        <v>0</v>
      </c>
      <c r="AH170" s="69">
        <v>0</v>
      </c>
      <c r="AI170" s="69">
        <v>0</v>
      </c>
      <c r="AJ170" s="69">
        <v>0</v>
      </c>
      <c r="AK170" s="69">
        <v>0</v>
      </c>
      <c r="AL170" s="69">
        <v>1650</v>
      </c>
      <c r="AM170" s="69">
        <v>0</v>
      </c>
      <c r="AN170" s="69">
        <v>0</v>
      </c>
      <c r="AO170" s="69">
        <v>0</v>
      </c>
      <c r="AP170">
        <v>2283</v>
      </c>
      <c r="AQ170" t="s">
        <v>1450</v>
      </c>
      <c r="AR170">
        <v>2283</v>
      </c>
      <c r="AS170">
        <v>0</v>
      </c>
      <c r="AT170" t="s">
        <v>1452</v>
      </c>
      <c r="AU170" t="s">
        <v>1453</v>
      </c>
      <c r="AV170" t="s">
        <v>939</v>
      </c>
      <c r="AW170" t="s">
        <v>936</v>
      </c>
      <c r="AX170" t="s">
        <v>1452</v>
      </c>
      <c r="AY170" t="s">
        <v>1453</v>
      </c>
      <c r="AZ170">
        <v>2018</v>
      </c>
    </row>
    <row r="171" spans="1:52" x14ac:dyDescent="0.25">
      <c r="A171" s="70" t="s">
        <v>522</v>
      </c>
      <c r="B171" s="69">
        <v>4277.3070589999998</v>
      </c>
      <c r="C171" s="69">
        <v>2260</v>
      </c>
      <c r="D171" s="69"/>
      <c r="E171" s="69">
        <v>465</v>
      </c>
      <c r="F171" s="69">
        <v>9455.5</v>
      </c>
      <c r="G171" s="69">
        <v>25</v>
      </c>
      <c r="H171" s="69">
        <v>6531.75</v>
      </c>
      <c r="I171" s="69">
        <v>5221</v>
      </c>
      <c r="J171" s="69">
        <v>6869.9549999999999</v>
      </c>
      <c r="K171" s="69">
        <v>3554.07</v>
      </c>
      <c r="L171" s="69"/>
      <c r="M171" s="69">
        <v>2158.56</v>
      </c>
      <c r="N171" s="69">
        <v>3416.05</v>
      </c>
      <c r="O171" s="69">
        <v>1845.83</v>
      </c>
      <c r="P171" s="69">
        <v>5516.8</v>
      </c>
      <c r="Q171" s="69">
        <v>5016.9555918952929</v>
      </c>
      <c r="R171" s="69">
        <v>5000</v>
      </c>
      <c r="S171" s="69">
        <v>5000</v>
      </c>
      <c r="T171" s="69"/>
      <c r="U171" s="69">
        <v>1700</v>
      </c>
      <c r="V171" s="69">
        <v>5000</v>
      </c>
      <c r="W171" s="69">
        <v>1500</v>
      </c>
      <c r="X171" s="69">
        <v>4000</v>
      </c>
      <c r="Y171" s="69">
        <v>2700</v>
      </c>
      <c r="Z171" s="69">
        <v>3.6673480000000001</v>
      </c>
      <c r="AA171" s="69">
        <v>0</v>
      </c>
      <c r="AB171" s="69"/>
      <c r="AC171" s="69"/>
      <c r="AD171" s="69">
        <v>0</v>
      </c>
      <c r="AE171" s="69">
        <v>0</v>
      </c>
      <c r="AF171" s="69"/>
      <c r="AG171" s="69">
        <v>0</v>
      </c>
      <c r="AH171" s="69">
        <v>16150.929407000001</v>
      </c>
      <c r="AI171" s="69">
        <v>10814.07</v>
      </c>
      <c r="AJ171" s="69">
        <v>0</v>
      </c>
      <c r="AK171" s="69">
        <v>4323.5599999999995</v>
      </c>
      <c r="AL171" s="69">
        <v>17871.55</v>
      </c>
      <c r="AM171" s="69">
        <v>3370.83</v>
      </c>
      <c r="AN171" s="69">
        <v>16048.55</v>
      </c>
      <c r="AO171" s="69">
        <v>12937.955591895294</v>
      </c>
      <c r="AQ171" t="s">
        <v>1279</v>
      </c>
      <c r="AR171">
        <v>0</v>
      </c>
      <c r="AS171">
        <v>80517</v>
      </c>
      <c r="AT171" t="s">
        <v>1281</v>
      </c>
      <c r="AU171" t="s">
        <v>1282</v>
      </c>
      <c r="AV171" t="s">
        <v>939</v>
      </c>
      <c r="AW171" t="s">
        <v>948</v>
      </c>
      <c r="AX171" t="s">
        <v>1281</v>
      </c>
      <c r="AY171" t="s">
        <v>1282</v>
      </c>
      <c r="AZ171">
        <v>2018</v>
      </c>
    </row>
    <row r="172" spans="1:52" x14ac:dyDescent="0.25">
      <c r="A172" s="70" t="s">
        <v>68</v>
      </c>
      <c r="B172" s="69">
        <v>6690.4519949999994</v>
      </c>
      <c r="C172" s="69">
        <v>7147.89</v>
      </c>
      <c r="D172" s="69"/>
      <c r="E172" s="69">
        <v>690</v>
      </c>
      <c r="F172" s="69">
        <v>5542</v>
      </c>
      <c r="G172" s="69">
        <v>70</v>
      </c>
      <c r="H172" s="69">
        <v>341.15</v>
      </c>
      <c r="I172" s="69">
        <v>6320</v>
      </c>
      <c r="J172" s="69">
        <v>10423.609999999999</v>
      </c>
      <c r="K172" s="69">
        <v>264.25</v>
      </c>
      <c r="L172" s="69"/>
      <c r="M172" s="69">
        <v>242.85</v>
      </c>
      <c r="N172" s="69">
        <v>28.45</v>
      </c>
      <c r="O172" s="69">
        <v>434.25</v>
      </c>
      <c r="P172" s="69">
        <v>927.25</v>
      </c>
      <c r="Q172" s="69">
        <v>7379.5054409169015</v>
      </c>
      <c r="R172" s="69">
        <v>17400</v>
      </c>
      <c r="S172" s="69">
        <v>4050</v>
      </c>
      <c r="T172" s="69"/>
      <c r="U172" s="69">
        <v>950</v>
      </c>
      <c r="V172" s="69">
        <v>1600</v>
      </c>
      <c r="W172" s="69">
        <v>0</v>
      </c>
      <c r="X172" s="69"/>
      <c r="Y172" s="69">
        <v>0</v>
      </c>
      <c r="Z172" s="69">
        <v>3.8526609999999999</v>
      </c>
      <c r="AA172" s="69">
        <v>0</v>
      </c>
      <c r="AB172" s="69"/>
      <c r="AC172" s="69"/>
      <c r="AD172" s="69">
        <v>0</v>
      </c>
      <c r="AE172" s="69">
        <v>0</v>
      </c>
      <c r="AF172" s="69"/>
      <c r="AG172" s="69">
        <v>0</v>
      </c>
      <c r="AH172" s="69">
        <v>34517.914655999994</v>
      </c>
      <c r="AI172" s="69">
        <v>11462.14</v>
      </c>
      <c r="AJ172" s="69">
        <v>0</v>
      </c>
      <c r="AK172" s="69">
        <v>1882.85</v>
      </c>
      <c r="AL172" s="69">
        <v>7170.45</v>
      </c>
      <c r="AM172" s="69">
        <v>504.25</v>
      </c>
      <c r="AN172" s="69">
        <v>1268.4000000000001</v>
      </c>
      <c r="AO172" s="69">
        <v>13699.505440916902</v>
      </c>
      <c r="AP172">
        <v>6788</v>
      </c>
      <c r="AQ172" t="s">
        <v>1953</v>
      </c>
      <c r="AR172">
        <v>6788</v>
      </c>
      <c r="AS172">
        <v>0</v>
      </c>
      <c r="AT172" t="s">
        <v>1955</v>
      </c>
      <c r="AU172" t="s">
        <v>1956</v>
      </c>
      <c r="AV172" t="s">
        <v>939</v>
      </c>
      <c r="AW172" t="s">
        <v>936</v>
      </c>
      <c r="AX172" t="s">
        <v>1955</v>
      </c>
      <c r="AY172" t="s">
        <v>1956</v>
      </c>
      <c r="AZ172">
        <v>2018</v>
      </c>
    </row>
    <row r="173" spans="1:52" x14ac:dyDescent="0.25">
      <c r="A173" s="70" t="s">
        <v>184</v>
      </c>
      <c r="B173" s="69">
        <v>2986.4930050000003</v>
      </c>
      <c r="C173" s="69">
        <v>0</v>
      </c>
      <c r="D173" s="69"/>
      <c r="E173" s="69">
        <v>15</v>
      </c>
      <c r="F173" s="69">
        <v>1690</v>
      </c>
      <c r="G173" s="69">
        <v>230</v>
      </c>
      <c r="H173" s="69">
        <v>120</v>
      </c>
      <c r="I173" s="69">
        <v>4463.7</v>
      </c>
      <c r="J173" s="69">
        <v>5126.4724999999999</v>
      </c>
      <c r="K173" s="69">
        <v>253.3</v>
      </c>
      <c r="L173" s="69"/>
      <c r="M173" s="69">
        <v>787.76</v>
      </c>
      <c r="N173" s="69">
        <v>1538.15</v>
      </c>
      <c r="O173" s="69">
        <v>271.7</v>
      </c>
      <c r="P173" s="69">
        <v>448.9</v>
      </c>
      <c r="Q173" s="69">
        <v>4612.1131505202002</v>
      </c>
      <c r="R173" s="69">
        <v>5700</v>
      </c>
      <c r="S173" s="69">
        <v>200</v>
      </c>
      <c r="T173" s="69"/>
      <c r="U173" s="69">
        <v>100</v>
      </c>
      <c r="V173" s="69">
        <v>2800</v>
      </c>
      <c r="W173" s="69">
        <v>400</v>
      </c>
      <c r="X173" s="69">
        <v>800</v>
      </c>
      <c r="Y173" s="69">
        <v>1700</v>
      </c>
      <c r="Z173" s="69">
        <v>2.2048390000000002</v>
      </c>
      <c r="AA173" s="69">
        <v>0</v>
      </c>
      <c r="AB173" s="69"/>
      <c r="AC173" s="69"/>
      <c r="AD173" s="69">
        <v>0</v>
      </c>
      <c r="AE173" s="69">
        <v>0</v>
      </c>
      <c r="AF173" s="69"/>
      <c r="AG173" s="69">
        <v>0</v>
      </c>
      <c r="AH173" s="69">
        <v>13815.170344</v>
      </c>
      <c r="AI173" s="69">
        <v>453.3</v>
      </c>
      <c r="AJ173" s="69">
        <v>0</v>
      </c>
      <c r="AK173" s="69">
        <v>902.76</v>
      </c>
      <c r="AL173" s="69">
        <v>6028.15</v>
      </c>
      <c r="AM173" s="69">
        <v>901.7</v>
      </c>
      <c r="AN173" s="69">
        <v>1368.9</v>
      </c>
      <c r="AO173" s="69">
        <v>10775.8131505202</v>
      </c>
      <c r="AP173">
        <v>7131</v>
      </c>
      <c r="AQ173" t="s">
        <v>1085</v>
      </c>
      <c r="AR173">
        <v>7131</v>
      </c>
      <c r="AS173">
        <v>0</v>
      </c>
      <c r="AT173" t="s">
        <v>1087</v>
      </c>
      <c r="AU173" t="s">
        <v>1088</v>
      </c>
      <c r="AV173" t="s">
        <v>939</v>
      </c>
      <c r="AW173" t="s">
        <v>936</v>
      </c>
      <c r="AX173" t="s">
        <v>1087</v>
      </c>
      <c r="AY173" t="s">
        <v>1088</v>
      </c>
      <c r="AZ173">
        <v>2018</v>
      </c>
    </row>
    <row r="174" spans="1:52" x14ac:dyDescent="0.25">
      <c r="A174" s="70" t="s">
        <v>24</v>
      </c>
      <c r="B174" s="69">
        <v>301.599512</v>
      </c>
      <c r="C174" s="69">
        <v>300</v>
      </c>
      <c r="D174" s="69"/>
      <c r="E174" s="69">
        <v>30</v>
      </c>
      <c r="F174" s="69">
        <v>190</v>
      </c>
      <c r="G174" s="69">
        <v>0</v>
      </c>
      <c r="H174" s="69">
        <v>188</v>
      </c>
      <c r="I174" s="69">
        <v>3879</v>
      </c>
      <c r="J174" s="69">
        <v>2701.74</v>
      </c>
      <c r="K174" s="69">
        <v>56.15</v>
      </c>
      <c r="L174" s="69"/>
      <c r="M174" s="69"/>
      <c r="N174" s="69">
        <v>0</v>
      </c>
      <c r="O174" s="69">
        <v>31.15</v>
      </c>
      <c r="P174" s="69">
        <v>82.05</v>
      </c>
      <c r="Q174" s="69">
        <v>2760.8714990971039</v>
      </c>
      <c r="R174" s="69">
        <v>0</v>
      </c>
      <c r="S174" s="69">
        <v>0</v>
      </c>
      <c r="T174" s="69"/>
      <c r="U174" s="69"/>
      <c r="V174" s="69">
        <v>0</v>
      </c>
      <c r="W174" s="69">
        <v>0</v>
      </c>
      <c r="X174" s="69"/>
      <c r="Y174" s="69">
        <v>0</v>
      </c>
      <c r="Z174" s="69">
        <v>0.68668200000000001</v>
      </c>
      <c r="AA174" s="69">
        <v>0</v>
      </c>
      <c r="AB174" s="69"/>
      <c r="AC174" s="69"/>
      <c r="AD174" s="69">
        <v>0</v>
      </c>
      <c r="AE174" s="69">
        <v>0</v>
      </c>
      <c r="AF174" s="69"/>
      <c r="AG174" s="69">
        <v>0</v>
      </c>
      <c r="AH174" s="69">
        <v>3004.0261939999996</v>
      </c>
      <c r="AI174" s="69">
        <v>356.15</v>
      </c>
      <c r="AJ174" s="69">
        <v>0</v>
      </c>
      <c r="AK174" s="69">
        <v>30</v>
      </c>
      <c r="AL174" s="69">
        <v>190</v>
      </c>
      <c r="AM174" s="69">
        <v>31.15</v>
      </c>
      <c r="AN174" s="69">
        <v>270.05</v>
      </c>
      <c r="AO174" s="69">
        <v>6639.8714990971039</v>
      </c>
      <c r="AP174">
        <v>4081</v>
      </c>
      <c r="AQ174" t="s">
        <v>1286</v>
      </c>
      <c r="AR174">
        <v>4081</v>
      </c>
      <c r="AS174">
        <v>0</v>
      </c>
      <c r="AT174" t="s">
        <v>1232</v>
      </c>
      <c r="AU174" t="s">
        <v>1233</v>
      </c>
      <c r="AV174" t="s">
        <v>939</v>
      </c>
      <c r="AW174" t="s">
        <v>948</v>
      </c>
      <c r="AX174" t="s">
        <v>1232</v>
      </c>
      <c r="AY174" t="s">
        <v>1233</v>
      </c>
      <c r="AZ174">
        <v>2018</v>
      </c>
    </row>
    <row r="175" spans="1:52" x14ac:dyDescent="0.25">
      <c r="A175" s="70" t="s">
        <v>432</v>
      </c>
      <c r="B175" s="69">
        <v>4276.8972439999998</v>
      </c>
      <c r="C175" s="69">
        <v>0</v>
      </c>
      <c r="D175" s="69"/>
      <c r="E175" s="69">
        <v>1920</v>
      </c>
      <c r="F175" s="69">
        <v>1535.5</v>
      </c>
      <c r="G175" s="69">
        <v>1376</v>
      </c>
      <c r="H175" s="69">
        <v>917</v>
      </c>
      <c r="I175" s="69">
        <v>7732</v>
      </c>
      <c r="J175" s="69">
        <v>4580.4274999999998</v>
      </c>
      <c r="K175" s="69">
        <v>40.200000000000003</v>
      </c>
      <c r="L175" s="69"/>
      <c r="M175" s="69">
        <v>128.81</v>
      </c>
      <c r="N175" s="69">
        <v>0</v>
      </c>
      <c r="O175" s="69">
        <v>302.63</v>
      </c>
      <c r="P175" s="69">
        <v>1798.24</v>
      </c>
      <c r="Q175" s="69">
        <v>5059.5843001535104</v>
      </c>
      <c r="R175" s="69">
        <v>9000</v>
      </c>
      <c r="S175" s="69">
        <v>0</v>
      </c>
      <c r="T175" s="69"/>
      <c r="U175" s="69">
        <v>2500</v>
      </c>
      <c r="V175" s="69">
        <v>0</v>
      </c>
      <c r="W175" s="69">
        <v>0</v>
      </c>
      <c r="X175" s="69">
        <v>2500</v>
      </c>
      <c r="Y175" s="69">
        <v>0</v>
      </c>
      <c r="Z175" s="69">
        <v>2.8850380000000002</v>
      </c>
      <c r="AA175" s="69">
        <v>0</v>
      </c>
      <c r="AB175" s="69"/>
      <c r="AC175" s="69"/>
      <c r="AD175" s="69">
        <v>0</v>
      </c>
      <c r="AE175" s="69">
        <v>0</v>
      </c>
      <c r="AF175" s="69"/>
      <c r="AG175" s="69">
        <v>0</v>
      </c>
      <c r="AH175" s="69">
        <v>17860.209781999998</v>
      </c>
      <c r="AI175" s="69">
        <v>40.200000000000003</v>
      </c>
      <c r="AJ175" s="69">
        <v>0</v>
      </c>
      <c r="AK175" s="69">
        <v>4548.8099999999995</v>
      </c>
      <c r="AL175" s="69">
        <v>1535.5</v>
      </c>
      <c r="AM175" s="69">
        <v>1678.63</v>
      </c>
      <c r="AN175" s="69">
        <v>5215.24</v>
      </c>
      <c r="AO175" s="69">
        <v>12791.58430015351</v>
      </c>
      <c r="AP175">
        <v>1271</v>
      </c>
      <c r="AQ175" t="s">
        <v>985</v>
      </c>
      <c r="AR175">
        <v>1271</v>
      </c>
      <c r="AS175">
        <v>0</v>
      </c>
      <c r="AT175" t="s">
        <v>988</v>
      </c>
      <c r="AU175" t="s">
        <v>989</v>
      </c>
      <c r="AV175" t="s">
        <v>939</v>
      </c>
      <c r="AW175" t="s">
        <v>948</v>
      </c>
      <c r="AX175" t="s">
        <v>988</v>
      </c>
      <c r="AY175" t="s">
        <v>989</v>
      </c>
      <c r="AZ175">
        <v>2018</v>
      </c>
    </row>
    <row r="176" spans="1:52" x14ac:dyDescent="0.25">
      <c r="A176" s="70" t="s">
        <v>524</v>
      </c>
      <c r="B176" s="69">
        <v>1343.7179059999999</v>
      </c>
      <c r="C176" s="69">
        <v>143</v>
      </c>
      <c r="D176" s="69"/>
      <c r="E176" s="69">
        <v>150</v>
      </c>
      <c r="F176" s="69">
        <v>4471.5</v>
      </c>
      <c r="G176" s="69">
        <v>130</v>
      </c>
      <c r="H176" s="69">
        <v>441</v>
      </c>
      <c r="I176" s="69">
        <v>3207</v>
      </c>
      <c r="J176" s="69">
        <v>1599.72</v>
      </c>
      <c r="K176" s="69">
        <v>4274.45</v>
      </c>
      <c r="L176" s="69"/>
      <c r="M176" s="69">
        <v>630.07000000000005</v>
      </c>
      <c r="N176" s="69">
        <v>2947.7999999999997</v>
      </c>
      <c r="O176" s="69">
        <v>293.7</v>
      </c>
      <c r="P176" s="69">
        <v>624.45000000000005</v>
      </c>
      <c r="Q176" s="69">
        <v>2143.1685209541238</v>
      </c>
      <c r="R176" s="69">
        <v>1219.45</v>
      </c>
      <c r="S176" s="69">
        <v>0</v>
      </c>
      <c r="T176" s="69"/>
      <c r="U176" s="69"/>
      <c r="V176" s="69">
        <v>2400</v>
      </c>
      <c r="W176" s="69">
        <v>0</v>
      </c>
      <c r="X176" s="69">
        <v>600</v>
      </c>
      <c r="Y176" s="69">
        <v>618</v>
      </c>
      <c r="Z176" s="69">
        <v>1.4846600000000001</v>
      </c>
      <c r="AA176" s="69">
        <v>0</v>
      </c>
      <c r="AB176" s="69"/>
      <c r="AC176" s="69"/>
      <c r="AD176" s="69">
        <v>0</v>
      </c>
      <c r="AE176" s="69">
        <v>0</v>
      </c>
      <c r="AF176" s="69"/>
      <c r="AG176" s="69">
        <v>0</v>
      </c>
      <c r="AH176" s="69">
        <v>4164.372566</v>
      </c>
      <c r="AI176" s="69">
        <v>4417.45</v>
      </c>
      <c r="AJ176" s="69">
        <v>0</v>
      </c>
      <c r="AK176" s="69">
        <v>780.07</v>
      </c>
      <c r="AL176" s="69">
        <v>9819.2999999999993</v>
      </c>
      <c r="AM176" s="69">
        <v>423.7</v>
      </c>
      <c r="AN176" s="69">
        <v>1665.45</v>
      </c>
      <c r="AO176" s="69">
        <v>5968.1685209541238</v>
      </c>
      <c r="AP176">
        <v>5340</v>
      </c>
      <c r="AQ176" t="s">
        <v>1772</v>
      </c>
      <c r="AR176">
        <v>5340</v>
      </c>
      <c r="AS176">
        <v>0</v>
      </c>
      <c r="AT176" t="s">
        <v>1773</v>
      </c>
      <c r="AU176" t="s">
        <v>1774</v>
      </c>
      <c r="AV176" t="s">
        <v>939</v>
      </c>
      <c r="AW176" t="s">
        <v>948</v>
      </c>
      <c r="AX176" t="s">
        <v>1773</v>
      </c>
      <c r="AY176" t="s">
        <v>1774</v>
      </c>
      <c r="AZ176">
        <v>2018</v>
      </c>
    </row>
    <row r="177" spans="1:52" x14ac:dyDescent="0.25">
      <c r="A177" s="70" t="s">
        <v>358</v>
      </c>
      <c r="B177" s="69">
        <v>3840.1252599999998</v>
      </c>
      <c r="C177" s="69">
        <v>281.89999999999998</v>
      </c>
      <c r="D177" s="69"/>
      <c r="E177" s="69">
        <v>880</v>
      </c>
      <c r="F177" s="69">
        <v>7420</v>
      </c>
      <c r="G177" s="69">
        <v>8479</v>
      </c>
      <c r="H177" s="69">
        <v>2181</v>
      </c>
      <c r="I177" s="69">
        <v>9290</v>
      </c>
      <c r="J177" s="69">
        <v>13903.362499999999</v>
      </c>
      <c r="K177" s="69">
        <v>1664.7</v>
      </c>
      <c r="L177" s="69"/>
      <c r="M177" s="69">
        <v>1628.11</v>
      </c>
      <c r="N177" s="69">
        <v>5213.34</v>
      </c>
      <c r="O177" s="69">
        <v>789.35</v>
      </c>
      <c r="P177" s="69">
        <v>1288</v>
      </c>
      <c r="Q177" s="69">
        <v>4341.970573640885</v>
      </c>
      <c r="R177" s="69">
        <v>8000</v>
      </c>
      <c r="S177" s="69">
        <v>950</v>
      </c>
      <c r="T177" s="69"/>
      <c r="U177" s="69">
        <v>5000</v>
      </c>
      <c r="V177" s="69">
        <v>6450</v>
      </c>
      <c r="W177" s="69">
        <v>5000</v>
      </c>
      <c r="X177" s="69">
        <v>4000</v>
      </c>
      <c r="Y177" s="69">
        <v>0</v>
      </c>
      <c r="Z177" s="69">
        <v>5.3162500000000001</v>
      </c>
      <c r="AA177" s="69">
        <v>0</v>
      </c>
      <c r="AB177" s="69"/>
      <c r="AC177" s="69"/>
      <c r="AD177" s="69">
        <v>0</v>
      </c>
      <c r="AE177" s="69">
        <v>0</v>
      </c>
      <c r="AF177" s="69"/>
      <c r="AG177" s="69">
        <v>0</v>
      </c>
      <c r="AH177" s="69">
        <v>25748.80401</v>
      </c>
      <c r="AI177" s="69">
        <v>2896.6</v>
      </c>
      <c r="AJ177" s="69">
        <v>0</v>
      </c>
      <c r="AK177" s="69">
        <v>7508.11</v>
      </c>
      <c r="AL177" s="69">
        <v>19083.34</v>
      </c>
      <c r="AM177" s="69">
        <v>14268.35</v>
      </c>
      <c r="AN177" s="69">
        <v>7469</v>
      </c>
      <c r="AO177" s="69">
        <v>13631.970573640885</v>
      </c>
      <c r="AP177">
        <v>2748</v>
      </c>
      <c r="AQ177" t="s">
        <v>1957</v>
      </c>
      <c r="AR177">
        <v>2748</v>
      </c>
      <c r="AS177">
        <v>0</v>
      </c>
      <c r="AT177" t="s">
        <v>1959</v>
      </c>
      <c r="AU177" t="s">
        <v>1960</v>
      </c>
      <c r="AV177" t="s">
        <v>939</v>
      </c>
      <c r="AW177" t="s">
        <v>936</v>
      </c>
      <c r="AX177" t="s">
        <v>1959</v>
      </c>
      <c r="AY177" t="s">
        <v>1960</v>
      </c>
      <c r="AZ177">
        <v>2018</v>
      </c>
    </row>
    <row r="178" spans="1:52" x14ac:dyDescent="0.25">
      <c r="A178" s="70" t="s">
        <v>776</v>
      </c>
      <c r="B178" s="69"/>
      <c r="C178" s="69">
        <v>0</v>
      </c>
      <c r="D178" s="69"/>
      <c r="E178" s="69"/>
      <c r="F178" s="69">
        <v>20</v>
      </c>
      <c r="G178" s="69">
        <v>0</v>
      </c>
      <c r="H178" s="69"/>
      <c r="I178" s="69">
        <v>0</v>
      </c>
      <c r="J178" s="69"/>
      <c r="K178" s="69">
        <v>0</v>
      </c>
      <c r="L178" s="69"/>
      <c r="M178" s="69"/>
      <c r="N178" s="69">
        <v>0</v>
      </c>
      <c r="O178" s="69">
        <v>0</v>
      </c>
      <c r="P178" s="69"/>
      <c r="Q178" s="69">
        <v>0</v>
      </c>
      <c r="R178" s="69"/>
      <c r="S178" s="69">
        <v>0</v>
      </c>
      <c r="T178" s="69"/>
      <c r="U178" s="69"/>
      <c r="V178" s="69">
        <v>0</v>
      </c>
      <c r="W178" s="69">
        <v>0</v>
      </c>
      <c r="X178" s="69"/>
      <c r="Y178" s="69">
        <v>0</v>
      </c>
      <c r="Z178" s="69"/>
      <c r="AA178" s="69">
        <v>0</v>
      </c>
      <c r="AB178" s="69"/>
      <c r="AC178" s="69"/>
      <c r="AD178" s="69">
        <v>0</v>
      </c>
      <c r="AE178" s="69">
        <v>0</v>
      </c>
      <c r="AF178" s="69"/>
      <c r="AG178" s="69">
        <v>0</v>
      </c>
      <c r="AH178" s="69">
        <v>0</v>
      </c>
      <c r="AI178" s="69">
        <v>0</v>
      </c>
      <c r="AJ178" s="69">
        <v>0</v>
      </c>
      <c r="AK178" s="69">
        <v>0</v>
      </c>
      <c r="AL178" s="69">
        <v>20</v>
      </c>
      <c r="AM178" s="69">
        <v>0</v>
      </c>
      <c r="AN178" s="69">
        <v>0</v>
      </c>
      <c r="AO178" s="69">
        <v>0</v>
      </c>
      <c r="AP178">
        <v>9840</v>
      </c>
      <c r="AQ178" t="s">
        <v>1635</v>
      </c>
      <c r="AR178">
        <v>9840</v>
      </c>
      <c r="AS178">
        <v>0</v>
      </c>
      <c r="AT178" t="s">
        <v>1618</v>
      </c>
      <c r="AU178" t="s">
        <v>1619</v>
      </c>
      <c r="AV178" t="s">
        <v>939</v>
      </c>
      <c r="AW178" t="s">
        <v>948</v>
      </c>
      <c r="AX178" t="s">
        <v>1618</v>
      </c>
      <c r="AY178" t="s">
        <v>1619</v>
      </c>
      <c r="AZ178">
        <v>2018</v>
      </c>
    </row>
    <row r="179" spans="1:52" x14ac:dyDescent="0.25">
      <c r="A179" s="70" t="s">
        <v>360</v>
      </c>
      <c r="B179" s="69">
        <v>15130.243546</v>
      </c>
      <c r="C179" s="69">
        <v>5994.64</v>
      </c>
      <c r="D179" s="69"/>
      <c r="E179" s="69">
        <v>10269.299999999999</v>
      </c>
      <c r="F179" s="69">
        <v>21608.55</v>
      </c>
      <c r="G179" s="69">
        <v>20634</v>
      </c>
      <c r="H179" s="69">
        <v>12301</v>
      </c>
      <c r="I179" s="69">
        <v>47832.35</v>
      </c>
      <c r="J179" s="69">
        <v>24982.794999999998</v>
      </c>
      <c r="K179" s="69">
        <v>1530.35</v>
      </c>
      <c r="L179" s="69"/>
      <c r="M179" s="69">
        <v>3209.08</v>
      </c>
      <c r="N179" s="69">
        <v>2082.73</v>
      </c>
      <c r="O179" s="69">
        <v>3271.7</v>
      </c>
      <c r="P179" s="69">
        <v>1188.95</v>
      </c>
      <c r="Q179" s="69">
        <v>6514.9352627217377</v>
      </c>
      <c r="R179" s="69">
        <v>17650</v>
      </c>
      <c r="S179" s="69">
        <v>5450</v>
      </c>
      <c r="T179" s="69"/>
      <c r="U179" s="69">
        <v>5400</v>
      </c>
      <c r="V179" s="69">
        <v>3000</v>
      </c>
      <c r="W179" s="69">
        <v>11850</v>
      </c>
      <c r="X179" s="69">
        <v>3200</v>
      </c>
      <c r="Y179" s="69">
        <v>0</v>
      </c>
      <c r="Z179" s="69">
        <v>9.8188549999999992</v>
      </c>
      <c r="AA179" s="69">
        <v>0</v>
      </c>
      <c r="AB179" s="69"/>
      <c r="AC179" s="69"/>
      <c r="AD179" s="69">
        <v>0</v>
      </c>
      <c r="AE179" s="69">
        <v>0</v>
      </c>
      <c r="AF179" s="69"/>
      <c r="AG179" s="69">
        <v>0</v>
      </c>
      <c r="AH179" s="69">
        <v>57772.857400999994</v>
      </c>
      <c r="AI179" s="69">
        <v>12974.99</v>
      </c>
      <c r="AJ179" s="69">
        <v>0</v>
      </c>
      <c r="AK179" s="69">
        <v>18878.379999999997</v>
      </c>
      <c r="AL179" s="69">
        <v>26691.279999999999</v>
      </c>
      <c r="AM179" s="69">
        <v>35755.699999999997</v>
      </c>
      <c r="AN179" s="69">
        <v>16689.95</v>
      </c>
      <c r="AO179" s="69">
        <v>54347.285262721736</v>
      </c>
      <c r="AQ179" t="s">
        <v>1615</v>
      </c>
      <c r="AR179">
        <v>0</v>
      </c>
      <c r="AS179">
        <v>53835</v>
      </c>
      <c r="AT179" t="s">
        <v>1618</v>
      </c>
      <c r="AU179" t="s">
        <v>1619</v>
      </c>
      <c r="AV179" t="s">
        <v>939</v>
      </c>
      <c r="AW179" t="s">
        <v>948</v>
      </c>
      <c r="AX179" t="s">
        <v>1618</v>
      </c>
      <c r="AY179" t="s">
        <v>1619</v>
      </c>
      <c r="AZ179">
        <v>2018</v>
      </c>
    </row>
    <row r="180" spans="1:52" x14ac:dyDescent="0.25">
      <c r="A180" s="70" t="s">
        <v>608</v>
      </c>
      <c r="B180" s="69">
        <v>670.18301000000008</v>
      </c>
      <c r="C180" s="69">
        <v>0</v>
      </c>
      <c r="D180" s="69">
        <v>0</v>
      </c>
      <c r="E180" s="69"/>
      <c r="F180" s="69">
        <v>0</v>
      </c>
      <c r="G180" s="69">
        <v>0</v>
      </c>
      <c r="H180" s="69"/>
      <c r="I180" s="69">
        <v>637</v>
      </c>
      <c r="J180" s="69">
        <v>2759.27</v>
      </c>
      <c r="K180" s="69">
        <v>0</v>
      </c>
      <c r="L180" s="69">
        <v>111.6</v>
      </c>
      <c r="M180" s="69"/>
      <c r="N180" s="69">
        <v>0</v>
      </c>
      <c r="O180" s="69">
        <v>0</v>
      </c>
      <c r="P180" s="69"/>
      <c r="Q180" s="69">
        <v>982.3787559268261</v>
      </c>
      <c r="R180" s="69">
        <v>0</v>
      </c>
      <c r="S180" s="69">
        <v>0</v>
      </c>
      <c r="T180" s="69">
        <v>0</v>
      </c>
      <c r="U180" s="69"/>
      <c r="V180" s="69">
        <v>0</v>
      </c>
      <c r="W180" s="69">
        <v>0</v>
      </c>
      <c r="X180" s="69"/>
      <c r="Y180" s="69">
        <v>0</v>
      </c>
      <c r="Z180" s="69">
        <v>0.43491600000000002</v>
      </c>
      <c r="AA180" s="69">
        <v>0</v>
      </c>
      <c r="AB180" s="69">
        <v>0</v>
      </c>
      <c r="AC180" s="69"/>
      <c r="AD180" s="69">
        <v>0</v>
      </c>
      <c r="AE180" s="69">
        <v>0</v>
      </c>
      <c r="AF180" s="69"/>
      <c r="AG180" s="69">
        <v>0</v>
      </c>
      <c r="AH180" s="69">
        <v>3429.8879260000003</v>
      </c>
      <c r="AI180" s="69">
        <v>0</v>
      </c>
      <c r="AJ180" s="69">
        <v>111.6</v>
      </c>
      <c r="AK180" s="69">
        <v>0</v>
      </c>
      <c r="AL180" s="69">
        <v>0</v>
      </c>
      <c r="AM180" s="69">
        <v>0</v>
      </c>
      <c r="AN180" s="69">
        <v>0</v>
      </c>
      <c r="AO180" s="69">
        <v>1619.3787559268262</v>
      </c>
      <c r="AP180">
        <v>18174</v>
      </c>
      <c r="AQ180" t="s">
        <v>1636</v>
      </c>
      <c r="AR180">
        <v>18174</v>
      </c>
      <c r="AS180">
        <v>0</v>
      </c>
      <c r="AT180" t="s">
        <v>1618</v>
      </c>
      <c r="AU180" t="s">
        <v>1619</v>
      </c>
      <c r="AV180" t="s">
        <v>939</v>
      </c>
      <c r="AW180" t="s">
        <v>948</v>
      </c>
      <c r="AX180" t="s">
        <v>1618</v>
      </c>
      <c r="AY180" t="s">
        <v>1619</v>
      </c>
      <c r="AZ180">
        <v>2018</v>
      </c>
    </row>
    <row r="181" spans="1:52" x14ac:dyDescent="0.25">
      <c r="A181" s="70" t="s">
        <v>526</v>
      </c>
      <c r="B181" s="69">
        <v>42729.670567000001</v>
      </c>
      <c r="C181" s="69">
        <v>4814.05</v>
      </c>
      <c r="D181" s="69"/>
      <c r="E181" s="69">
        <v>2046.84</v>
      </c>
      <c r="F181" s="69">
        <v>12706.715</v>
      </c>
      <c r="G181" s="69">
        <v>830</v>
      </c>
      <c r="H181" s="69">
        <v>1279.5999999999999</v>
      </c>
      <c r="I181" s="69">
        <v>24191.45</v>
      </c>
      <c r="J181" s="69">
        <v>12874.14</v>
      </c>
      <c r="K181" s="69">
        <v>2460.2600000000002</v>
      </c>
      <c r="L181" s="69"/>
      <c r="M181" s="69">
        <v>2932.07</v>
      </c>
      <c r="N181" s="69">
        <v>2202.9300000000003</v>
      </c>
      <c r="O181" s="69">
        <v>819.15</v>
      </c>
      <c r="P181" s="69">
        <v>287.89999999999998</v>
      </c>
      <c r="Q181" s="69">
        <v>15518.463185691337</v>
      </c>
      <c r="R181" s="69">
        <v>29855</v>
      </c>
      <c r="S181" s="69">
        <v>4520</v>
      </c>
      <c r="T181" s="69"/>
      <c r="U181" s="69">
        <v>960</v>
      </c>
      <c r="V181" s="69">
        <v>4685</v>
      </c>
      <c r="W181" s="69">
        <v>0</v>
      </c>
      <c r="X181" s="69"/>
      <c r="Y181" s="69">
        <v>3000</v>
      </c>
      <c r="Z181" s="69">
        <v>6.8181989999999999</v>
      </c>
      <c r="AA181" s="69">
        <v>0</v>
      </c>
      <c r="AB181" s="69"/>
      <c r="AC181" s="69"/>
      <c r="AD181" s="69">
        <v>0</v>
      </c>
      <c r="AE181" s="69">
        <v>0</v>
      </c>
      <c r="AF181" s="69"/>
      <c r="AG181" s="69">
        <v>0</v>
      </c>
      <c r="AH181" s="69">
        <v>85465.628766000009</v>
      </c>
      <c r="AI181" s="69">
        <v>11794.310000000001</v>
      </c>
      <c r="AJ181" s="69">
        <v>0</v>
      </c>
      <c r="AK181" s="69">
        <v>5938.91</v>
      </c>
      <c r="AL181" s="69">
        <v>19594.645</v>
      </c>
      <c r="AM181" s="69">
        <v>1649.15</v>
      </c>
      <c r="AN181" s="69">
        <v>1567.5</v>
      </c>
      <c r="AO181" s="69">
        <v>42709.913185691337</v>
      </c>
      <c r="AP181">
        <v>805</v>
      </c>
      <c r="AQ181" t="s">
        <v>2116</v>
      </c>
      <c r="AR181">
        <v>805</v>
      </c>
      <c r="AS181">
        <v>0</v>
      </c>
      <c r="AT181" t="s">
        <v>988</v>
      </c>
      <c r="AU181" t="s">
        <v>989</v>
      </c>
      <c r="AV181" t="s">
        <v>939</v>
      </c>
      <c r="AW181" t="s">
        <v>948</v>
      </c>
      <c r="AX181" t="s">
        <v>988</v>
      </c>
      <c r="AY181" t="s">
        <v>989</v>
      </c>
      <c r="AZ181">
        <v>2018</v>
      </c>
    </row>
    <row r="182" spans="1:52" x14ac:dyDescent="0.25">
      <c r="A182" s="70" t="s">
        <v>610</v>
      </c>
      <c r="B182" s="69">
        <v>6268.5279959999998</v>
      </c>
      <c r="C182" s="69">
        <v>0</v>
      </c>
      <c r="D182" s="69">
        <v>1480</v>
      </c>
      <c r="E182" s="69">
        <v>100</v>
      </c>
      <c r="F182" s="69">
        <v>150</v>
      </c>
      <c r="G182" s="69">
        <v>0</v>
      </c>
      <c r="H182" s="69">
        <v>164.62</v>
      </c>
      <c r="I182" s="69">
        <v>4121</v>
      </c>
      <c r="J182" s="69">
        <v>3018.7625000000003</v>
      </c>
      <c r="K182" s="69">
        <v>0</v>
      </c>
      <c r="L182" s="69">
        <v>748.15</v>
      </c>
      <c r="M182" s="69">
        <v>539.41</v>
      </c>
      <c r="N182" s="69">
        <v>0</v>
      </c>
      <c r="O182" s="69">
        <v>0</v>
      </c>
      <c r="P182" s="69"/>
      <c r="Q182" s="69">
        <v>3834.1760314688768</v>
      </c>
      <c r="R182" s="69">
        <v>2000</v>
      </c>
      <c r="S182" s="69">
        <v>0</v>
      </c>
      <c r="T182" s="69">
        <v>12200</v>
      </c>
      <c r="U182" s="69"/>
      <c r="V182" s="69">
        <v>0</v>
      </c>
      <c r="W182" s="69">
        <v>0</v>
      </c>
      <c r="X182" s="69"/>
      <c r="Y182" s="69">
        <v>0</v>
      </c>
      <c r="Z182" s="69">
        <v>2.5684399999999998</v>
      </c>
      <c r="AA182" s="69">
        <v>0</v>
      </c>
      <c r="AB182" s="69">
        <v>0</v>
      </c>
      <c r="AC182" s="69"/>
      <c r="AD182" s="69">
        <v>0</v>
      </c>
      <c r="AE182" s="69">
        <v>0</v>
      </c>
      <c r="AF182" s="69"/>
      <c r="AG182" s="69">
        <v>0</v>
      </c>
      <c r="AH182" s="69">
        <v>11289.858935999999</v>
      </c>
      <c r="AI182" s="69">
        <v>0</v>
      </c>
      <c r="AJ182" s="69">
        <v>14428.15</v>
      </c>
      <c r="AK182" s="69">
        <v>639.41</v>
      </c>
      <c r="AL182" s="69">
        <v>150</v>
      </c>
      <c r="AM182" s="69">
        <v>0</v>
      </c>
      <c r="AN182" s="69">
        <v>164.62</v>
      </c>
      <c r="AO182" s="69">
        <v>7955.1760314688763</v>
      </c>
      <c r="AP182">
        <v>12620</v>
      </c>
      <c r="AQ182" t="s">
        <v>1961</v>
      </c>
      <c r="AR182">
        <v>12620</v>
      </c>
      <c r="AS182">
        <v>0</v>
      </c>
      <c r="AT182" t="s">
        <v>1962</v>
      </c>
      <c r="AU182" t="s">
        <v>1963</v>
      </c>
      <c r="AV182" t="s">
        <v>939</v>
      </c>
      <c r="AW182" t="s">
        <v>936</v>
      </c>
      <c r="AX182" t="s">
        <v>1962</v>
      </c>
      <c r="AY182" t="s">
        <v>1963</v>
      </c>
      <c r="AZ182">
        <v>2018</v>
      </c>
    </row>
    <row r="183" spans="1:52" x14ac:dyDescent="0.25">
      <c r="A183" s="70" t="s">
        <v>528</v>
      </c>
      <c r="B183" s="69">
        <v>7344.1549059999998</v>
      </c>
      <c r="C183" s="69">
        <v>690</v>
      </c>
      <c r="D183" s="69"/>
      <c r="E183" s="69">
        <v>1810.92</v>
      </c>
      <c r="F183" s="69">
        <v>6810.6875</v>
      </c>
      <c r="G183" s="69">
        <v>1052</v>
      </c>
      <c r="H183" s="69">
        <v>4317.05</v>
      </c>
      <c r="I183" s="69">
        <v>22424.09</v>
      </c>
      <c r="J183" s="69">
        <v>9597.2000000000007</v>
      </c>
      <c r="K183" s="69">
        <v>1086.57</v>
      </c>
      <c r="L183" s="69"/>
      <c r="M183" s="69">
        <v>1040.82</v>
      </c>
      <c r="N183" s="69">
        <v>0</v>
      </c>
      <c r="O183" s="69">
        <v>719.07</v>
      </c>
      <c r="P183" s="69">
        <v>664.37</v>
      </c>
      <c r="Q183" s="69">
        <v>8967.4594320830565</v>
      </c>
      <c r="R183" s="69">
        <v>30250</v>
      </c>
      <c r="S183" s="69">
        <v>0</v>
      </c>
      <c r="T183" s="69"/>
      <c r="U183" s="69"/>
      <c r="V183" s="69">
        <v>0</v>
      </c>
      <c r="W183" s="69">
        <v>0</v>
      </c>
      <c r="X183" s="69"/>
      <c r="Y183" s="69">
        <v>0</v>
      </c>
      <c r="Z183" s="69">
        <v>7.9235899999999999</v>
      </c>
      <c r="AA183" s="69">
        <v>0</v>
      </c>
      <c r="AB183" s="69"/>
      <c r="AC183" s="69"/>
      <c r="AD183" s="69">
        <v>0</v>
      </c>
      <c r="AE183" s="69">
        <v>0</v>
      </c>
      <c r="AF183" s="69"/>
      <c r="AG183" s="69">
        <v>5000</v>
      </c>
      <c r="AH183" s="69">
        <v>47199.278495999999</v>
      </c>
      <c r="AI183" s="69">
        <v>1776.57</v>
      </c>
      <c r="AJ183" s="69">
        <v>0</v>
      </c>
      <c r="AK183" s="69">
        <v>2851.74</v>
      </c>
      <c r="AL183" s="69">
        <v>6810.6875</v>
      </c>
      <c r="AM183" s="69">
        <v>1771.0700000000002</v>
      </c>
      <c r="AN183" s="69">
        <v>4981.42</v>
      </c>
      <c r="AO183" s="69">
        <v>36391.549432083055</v>
      </c>
      <c r="AP183">
        <v>4754</v>
      </c>
      <c r="AQ183" t="s">
        <v>2117</v>
      </c>
      <c r="AR183">
        <v>4754</v>
      </c>
      <c r="AS183">
        <v>0</v>
      </c>
      <c r="AT183" t="s">
        <v>2119</v>
      </c>
      <c r="AU183" t="s">
        <v>2120</v>
      </c>
      <c r="AV183" t="s">
        <v>939</v>
      </c>
      <c r="AW183" t="s">
        <v>936</v>
      </c>
      <c r="AX183" t="s">
        <v>2119</v>
      </c>
      <c r="AY183" t="s">
        <v>2120</v>
      </c>
      <c r="AZ183">
        <v>2018</v>
      </c>
    </row>
    <row r="184" spans="1:52" x14ac:dyDescent="0.25">
      <c r="A184" s="70" t="s">
        <v>178</v>
      </c>
      <c r="B184" s="69">
        <v>11212.086486</v>
      </c>
      <c r="C184" s="69">
        <v>9107.31</v>
      </c>
      <c r="D184" s="69"/>
      <c r="E184" s="69">
        <v>1465</v>
      </c>
      <c r="F184" s="69">
        <v>15072.95</v>
      </c>
      <c r="G184" s="69">
        <v>719</v>
      </c>
      <c r="H184" s="69">
        <v>5671</v>
      </c>
      <c r="I184" s="69">
        <v>42119.65</v>
      </c>
      <c r="J184" s="69">
        <v>11699.834999999999</v>
      </c>
      <c r="K184" s="69">
        <v>0</v>
      </c>
      <c r="L184" s="69"/>
      <c r="M184" s="69">
        <v>2991.27</v>
      </c>
      <c r="N184" s="69">
        <v>4497.8200000000006</v>
      </c>
      <c r="O184" s="69">
        <v>2938.39</v>
      </c>
      <c r="P184" s="69">
        <v>4859.5600000000004</v>
      </c>
      <c r="Q184" s="69">
        <v>8579.2216534756335</v>
      </c>
      <c r="R184" s="69">
        <v>38102.99</v>
      </c>
      <c r="S184" s="69">
        <v>4763</v>
      </c>
      <c r="T184" s="69"/>
      <c r="U184" s="69">
        <v>8573</v>
      </c>
      <c r="V184" s="69">
        <v>23971.95</v>
      </c>
      <c r="W184" s="69">
        <v>7620</v>
      </c>
      <c r="X184" s="69">
        <v>12384</v>
      </c>
      <c r="Y184" s="69">
        <v>37045</v>
      </c>
      <c r="Z184" s="69">
        <v>9.622738</v>
      </c>
      <c r="AA184" s="69">
        <v>0</v>
      </c>
      <c r="AB184" s="69"/>
      <c r="AC184" s="69"/>
      <c r="AD184" s="69">
        <v>0</v>
      </c>
      <c r="AE184" s="69">
        <v>0</v>
      </c>
      <c r="AF184" s="69"/>
      <c r="AG184" s="69">
        <v>0</v>
      </c>
      <c r="AH184" s="69">
        <v>61024.534223999995</v>
      </c>
      <c r="AI184" s="69">
        <v>13870.31</v>
      </c>
      <c r="AJ184" s="69">
        <v>0</v>
      </c>
      <c r="AK184" s="69">
        <v>13029.27</v>
      </c>
      <c r="AL184" s="69">
        <v>43542.720000000001</v>
      </c>
      <c r="AM184" s="69">
        <v>11277.39</v>
      </c>
      <c r="AN184" s="69">
        <v>22914.560000000001</v>
      </c>
      <c r="AO184" s="69">
        <v>87743.871653475639</v>
      </c>
      <c r="AP184">
        <v>14666</v>
      </c>
      <c r="AQ184" t="s">
        <v>1964</v>
      </c>
      <c r="AR184">
        <v>14666</v>
      </c>
      <c r="AS184">
        <v>0</v>
      </c>
      <c r="AT184" t="s">
        <v>1966</v>
      </c>
      <c r="AU184" t="s">
        <v>1967</v>
      </c>
      <c r="AV184" t="s">
        <v>939</v>
      </c>
      <c r="AW184" t="s">
        <v>936</v>
      </c>
      <c r="AX184" t="s">
        <v>1966</v>
      </c>
      <c r="AY184" t="s">
        <v>1967</v>
      </c>
      <c r="AZ184">
        <v>2018</v>
      </c>
    </row>
    <row r="185" spans="1:52" x14ac:dyDescent="0.25">
      <c r="A185" s="70" t="s">
        <v>362</v>
      </c>
      <c r="B185" s="69">
        <v>3485.8721569999998</v>
      </c>
      <c r="C185" s="69">
        <v>0</v>
      </c>
      <c r="D185" s="69"/>
      <c r="E185" s="69">
        <v>295</v>
      </c>
      <c r="F185" s="69">
        <v>2460</v>
      </c>
      <c r="G185" s="69">
        <v>1590</v>
      </c>
      <c r="H185" s="69">
        <v>1010</v>
      </c>
      <c r="I185" s="69">
        <v>8491.6</v>
      </c>
      <c r="J185" s="69">
        <v>6448.2699999999995</v>
      </c>
      <c r="K185" s="69">
        <v>112.4</v>
      </c>
      <c r="L185" s="69"/>
      <c r="M185" s="69">
        <v>1098.5</v>
      </c>
      <c r="N185" s="69">
        <v>5493.1299999999992</v>
      </c>
      <c r="O185" s="69">
        <v>2884.69</v>
      </c>
      <c r="P185" s="69">
        <v>3013.5</v>
      </c>
      <c r="Q185" s="69">
        <v>2430.8191583401594</v>
      </c>
      <c r="R185" s="69">
        <v>10000</v>
      </c>
      <c r="S185" s="69">
        <v>0</v>
      </c>
      <c r="T185" s="69"/>
      <c r="U185" s="69">
        <v>1000</v>
      </c>
      <c r="V185" s="69">
        <v>3000</v>
      </c>
      <c r="W185" s="69">
        <v>5000</v>
      </c>
      <c r="X185" s="69">
        <v>4500</v>
      </c>
      <c r="Y185" s="69">
        <v>0</v>
      </c>
      <c r="Z185" s="69">
        <v>4.9775010000000002</v>
      </c>
      <c r="AA185" s="69">
        <v>0</v>
      </c>
      <c r="AB185" s="69"/>
      <c r="AC185" s="69"/>
      <c r="AD185" s="69">
        <v>0</v>
      </c>
      <c r="AE185" s="69">
        <v>0</v>
      </c>
      <c r="AF185" s="69"/>
      <c r="AG185" s="69">
        <v>0</v>
      </c>
      <c r="AH185" s="69">
        <v>19939.119658</v>
      </c>
      <c r="AI185" s="69">
        <v>112.4</v>
      </c>
      <c r="AJ185" s="69">
        <v>0</v>
      </c>
      <c r="AK185" s="69">
        <v>2393.5</v>
      </c>
      <c r="AL185" s="69">
        <v>10953.13</v>
      </c>
      <c r="AM185" s="69">
        <v>9474.69</v>
      </c>
      <c r="AN185" s="69">
        <v>8523.5</v>
      </c>
      <c r="AO185" s="69">
        <v>10922.419158340159</v>
      </c>
      <c r="AP185">
        <v>17811</v>
      </c>
      <c r="AQ185" t="s">
        <v>1283</v>
      </c>
      <c r="AR185">
        <v>17811</v>
      </c>
      <c r="AS185">
        <v>0</v>
      </c>
      <c r="AT185" t="s">
        <v>1281</v>
      </c>
      <c r="AU185" t="s">
        <v>1282</v>
      </c>
      <c r="AV185" t="s">
        <v>939</v>
      </c>
      <c r="AW185" t="s">
        <v>948</v>
      </c>
      <c r="AX185" t="s">
        <v>1281</v>
      </c>
      <c r="AY185" t="s">
        <v>1282</v>
      </c>
      <c r="AZ185">
        <v>2018</v>
      </c>
    </row>
    <row r="186" spans="1:52" x14ac:dyDescent="0.25">
      <c r="A186" s="70" t="s">
        <v>718</v>
      </c>
      <c r="B186" s="69">
        <v>9714.8243029999994</v>
      </c>
      <c r="C186" s="69">
        <v>4178</v>
      </c>
      <c r="D186" s="69"/>
      <c r="E186" s="69">
        <v>2000.5</v>
      </c>
      <c r="F186" s="69">
        <v>1814</v>
      </c>
      <c r="G186" s="69">
        <v>3055</v>
      </c>
      <c r="H186" s="69">
        <v>4529</v>
      </c>
      <c r="I186" s="69">
        <v>95472.15</v>
      </c>
      <c r="J186" s="69">
        <v>4181.58</v>
      </c>
      <c r="K186" s="69">
        <v>195.95</v>
      </c>
      <c r="L186" s="69"/>
      <c r="M186" s="69">
        <v>3650.75</v>
      </c>
      <c r="N186" s="69">
        <v>0</v>
      </c>
      <c r="O186" s="69">
        <v>75.099999999999994</v>
      </c>
      <c r="P186" s="69"/>
      <c r="Q186" s="69">
        <v>13151.129321738652</v>
      </c>
      <c r="R186" s="69">
        <v>69764.92</v>
      </c>
      <c r="S186" s="69">
        <v>0</v>
      </c>
      <c r="T186" s="69"/>
      <c r="U186" s="69">
        <v>6954.96</v>
      </c>
      <c r="V186" s="69">
        <v>0</v>
      </c>
      <c r="W186" s="69">
        <v>0</v>
      </c>
      <c r="X186" s="69"/>
      <c r="Y186" s="69">
        <v>23923.21</v>
      </c>
      <c r="Z186" s="69">
        <v>7.1423610000000002</v>
      </c>
      <c r="AA186" s="69">
        <v>0</v>
      </c>
      <c r="AB186" s="69"/>
      <c r="AC186" s="69"/>
      <c r="AD186" s="69">
        <v>0</v>
      </c>
      <c r="AE186" s="69">
        <v>0</v>
      </c>
      <c r="AF186" s="69"/>
      <c r="AG186" s="69">
        <v>0</v>
      </c>
      <c r="AH186" s="69">
        <v>83668.466664000007</v>
      </c>
      <c r="AI186" s="69">
        <v>4373.95</v>
      </c>
      <c r="AJ186" s="69">
        <v>0</v>
      </c>
      <c r="AK186" s="69">
        <v>12606.21</v>
      </c>
      <c r="AL186" s="69">
        <v>1814</v>
      </c>
      <c r="AM186" s="69">
        <v>3130.1</v>
      </c>
      <c r="AN186" s="69">
        <v>4529</v>
      </c>
      <c r="AO186" s="69">
        <v>132546.48932173866</v>
      </c>
      <c r="AP186">
        <v>9213</v>
      </c>
      <c r="AQ186" t="s">
        <v>1637</v>
      </c>
      <c r="AR186">
        <v>9213</v>
      </c>
      <c r="AS186">
        <v>0</v>
      </c>
      <c r="AT186" t="s">
        <v>1618</v>
      </c>
      <c r="AU186" t="s">
        <v>1619</v>
      </c>
      <c r="AV186" t="s">
        <v>939</v>
      </c>
      <c r="AW186" t="s">
        <v>948</v>
      </c>
      <c r="AX186" t="s">
        <v>1618</v>
      </c>
      <c r="AY186" t="s">
        <v>1619</v>
      </c>
      <c r="AZ186">
        <v>2018</v>
      </c>
    </row>
    <row r="187" spans="1:52" x14ac:dyDescent="0.25">
      <c r="A187" s="70" t="s">
        <v>70</v>
      </c>
      <c r="B187" s="69">
        <v>2094.2900409999997</v>
      </c>
      <c r="C187" s="69">
        <v>2415</v>
      </c>
      <c r="D187" s="69"/>
      <c r="E187" s="69">
        <v>350</v>
      </c>
      <c r="F187" s="69">
        <v>1077.5</v>
      </c>
      <c r="G187" s="69">
        <v>30</v>
      </c>
      <c r="H187" s="69"/>
      <c r="I187" s="69">
        <v>3131</v>
      </c>
      <c r="J187" s="69">
        <v>2465.9350000000004</v>
      </c>
      <c r="K187" s="69">
        <v>1506.74</v>
      </c>
      <c r="L187" s="69"/>
      <c r="M187" s="69">
        <v>187.23</v>
      </c>
      <c r="N187" s="69">
        <v>651.24</v>
      </c>
      <c r="O187" s="69">
        <v>356.75</v>
      </c>
      <c r="P187" s="69">
        <v>39.25</v>
      </c>
      <c r="Q187" s="69">
        <v>1396.2049915223411</v>
      </c>
      <c r="R187" s="69">
        <v>2416.34</v>
      </c>
      <c r="S187" s="69">
        <v>0</v>
      </c>
      <c r="T187" s="69"/>
      <c r="U187" s="69">
        <v>349.01</v>
      </c>
      <c r="V187" s="69">
        <v>1698.72</v>
      </c>
      <c r="W187" s="69">
        <v>1285.9000000000001</v>
      </c>
      <c r="X187" s="69">
        <v>476.96</v>
      </c>
      <c r="Y187" s="69">
        <v>702.43</v>
      </c>
      <c r="Z187" s="69">
        <v>0.83687699999999998</v>
      </c>
      <c r="AA187" s="69">
        <v>0</v>
      </c>
      <c r="AB187" s="69"/>
      <c r="AC187" s="69"/>
      <c r="AD187" s="69">
        <v>0</v>
      </c>
      <c r="AE187" s="69">
        <v>0</v>
      </c>
      <c r="AF187" s="69"/>
      <c r="AG187" s="69">
        <v>0</v>
      </c>
      <c r="AH187" s="69">
        <v>6977.4019179999996</v>
      </c>
      <c r="AI187" s="69">
        <v>3921.74</v>
      </c>
      <c r="AJ187" s="69">
        <v>0</v>
      </c>
      <c r="AK187" s="69">
        <v>886.24</v>
      </c>
      <c r="AL187" s="69">
        <v>3427.46</v>
      </c>
      <c r="AM187" s="69">
        <v>1672.65</v>
      </c>
      <c r="AN187" s="69">
        <v>516.21</v>
      </c>
      <c r="AO187" s="69">
        <v>5229.6349915223418</v>
      </c>
      <c r="AP187">
        <v>13220</v>
      </c>
      <c r="AQ187" t="s">
        <v>2232</v>
      </c>
      <c r="AR187">
        <v>13220</v>
      </c>
      <c r="AS187">
        <v>0</v>
      </c>
      <c r="AT187" t="s">
        <v>2179</v>
      </c>
      <c r="AU187" t="s">
        <v>2180</v>
      </c>
      <c r="AV187" t="s">
        <v>939</v>
      </c>
      <c r="AW187" t="s">
        <v>948</v>
      </c>
      <c r="AX187" t="s">
        <v>2179</v>
      </c>
      <c r="AY187" t="s">
        <v>2180</v>
      </c>
      <c r="AZ187">
        <v>2018</v>
      </c>
    </row>
    <row r="188" spans="1:52" x14ac:dyDescent="0.25">
      <c r="A188" s="70" t="s">
        <v>364</v>
      </c>
      <c r="B188" s="69">
        <v>1525.5096560000002</v>
      </c>
      <c r="C188" s="69">
        <v>0</v>
      </c>
      <c r="D188" s="69"/>
      <c r="E188" s="69">
        <v>30</v>
      </c>
      <c r="F188" s="69">
        <v>790</v>
      </c>
      <c r="G188" s="69">
        <v>1315</v>
      </c>
      <c r="H188" s="69">
        <v>614</v>
      </c>
      <c r="I188" s="69">
        <v>2890</v>
      </c>
      <c r="J188" s="69">
        <v>1120.42</v>
      </c>
      <c r="K188" s="69">
        <v>0</v>
      </c>
      <c r="L188" s="69"/>
      <c r="M188" s="69"/>
      <c r="N188" s="69">
        <v>0</v>
      </c>
      <c r="O188" s="69">
        <v>0</v>
      </c>
      <c r="P188" s="69">
        <v>167.7</v>
      </c>
      <c r="Q188" s="69">
        <v>2036.5272165968836</v>
      </c>
      <c r="R188" s="69">
        <v>0</v>
      </c>
      <c r="S188" s="69">
        <v>0</v>
      </c>
      <c r="T188" s="69"/>
      <c r="U188" s="69"/>
      <c r="V188" s="69">
        <v>0</v>
      </c>
      <c r="W188" s="69">
        <v>0</v>
      </c>
      <c r="X188" s="69"/>
      <c r="Y188" s="69">
        <v>0</v>
      </c>
      <c r="Z188" s="69">
        <v>171119.498777</v>
      </c>
      <c r="AA188" s="69">
        <v>0</v>
      </c>
      <c r="AB188" s="69"/>
      <c r="AC188" s="69"/>
      <c r="AD188" s="69">
        <v>0</v>
      </c>
      <c r="AE188" s="69">
        <v>0</v>
      </c>
      <c r="AF188" s="69"/>
      <c r="AG188" s="69">
        <v>0</v>
      </c>
      <c r="AH188" s="69">
        <v>173765.42843299999</v>
      </c>
      <c r="AI188" s="69">
        <v>0</v>
      </c>
      <c r="AJ188" s="69">
        <v>0</v>
      </c>
      <c r="AK188" s="69">
        <v>30</v>
      </c>
      <c r="AL188" s="69">
        <v>790</v>
      </c>
      <c r="AM188" s="69">
        <v>1315</v>
      </c>
      <c r="AN188" s="69">
        <v>781.7</v>
      </c>
      <c r="AO188" s="69">
        <v>4926.5272165968836</v>
      </c>
      <c r="AP188">
        <v>1549</v>
      </c>
      <c r="AQ188" t="s">
        <v>1089</v>
      </c>
      <c r="AR188">
        <v>1549</v>
      </c>
      <c r="AS188">
        <v>0</v>
      </c>
      <c r="AT188" t="s">
        <v>1092</v>
      </c>
      <c r="AU188" t="s">
        <v>1093</v>
      </c>
      <c r="AV188" t="s">
        <v>939</v>
      </c>
      <c r="AW188" t="s">
        <v>948</v>
      </c>
      <c r="AX188" t="s">
        <v>1092</v>
      </c>
      <c r="AY188" t="s">
        <v>1093</v>
      </c>
      <c r="AZ188">
        <v>2018</v>
      </c>
    </row>
    <row r="189" spans="1:52" x14ac:dyDescent="0.25">
      <c r="A189" s="70" t="s">
        <v>612</v>
      </c>
      <c r="B189" s="69">
        <v>2497.0604899999998</v>
      </c>
      <c r="C189" s="69">
        <v>0</v>
      </c>
      <c r="D189" s="69">
        <v>140</v>
      </c>
      <c r="E189" s="69"/>
      <c r="F189" s="69">
        <v>0</v>
      </c>
      <c r="G189" s="69">
        <v>0</v>
      </c>
      <c r="H189" s="69">
        <v>100</v>
      </c>
      <c r="I189" s="69">
        <v>1242</v>
      </c>
      <c r="J189" s="69">
        <v>921.72500000000002</v>
      </c>
      <c r="K189" s="69">
        <v>0</v>
      </c>
      <c r="L189" s="69">
        <v>15.7</v>
      </c>
      <c r="M189" s="69">
        <v>49.68</v>
      </c>
      <c r="N189" s="69">
        <v>0</v>
      </c>
      <c r="O189" s="69">
        <v>0</v>
      </c>
      <c r="P189" s="69"/>
      <c r="Q189" s="69">
        <v>1175.5606528794629</v>
      </c>
      <c r="R189" s="69">
        <v>100</v>
      </c>
      <c r="S189" s="69">
        <v>0</v>
      </c>
      <c r="T189" s="69">
        <v>0</v>
      </c>
      <c r="U189" s="69"/>
      <c r="V189" s="69">
        <v>0</v>
      </c>
      <c r="W189" s="69">
        <v>0</v>
      </c>
      <c r="X189" s="69"/>
      <c r="Y189" s="69">
        <v>300</v>
      </c>
      <c r="Z189" s="69">
        <v>1.0146250000000001</v>
      </c>
      <c r="AA189" s="69">
        <v>0</v>
      </c>
      <c r="AB189" s="69">
        <v>0</v>
      </c>
      <c r="AC189" s="69"/>
      <c r="AD189" s="69">
        <v>0</v>
      </c>
      <c r="AE189" s="69">
        <v>0</v>
      </c>
      <c r="AF189" s="69"/>
      <c r="AG189" s="69">
        <v>0</v>
      </c>
      <c r="AH189" s="69">
        <v>3519.8001149999996</v>
      </c>
      <c r="AI189" s="69">
        <v>0</v>
      </c>
      <c r="AJ189" s="69">
        <v>155.69999999999999</v>
      </c>
      <c r="AK189" s="69">
        <v>49.68</v>
      </c>
      <c r="AL189" s="69">
        <v>0</v>
      </c>
      <c r="AM189" s="69">
        <v>0</v>
      </c>
      <c r="AN189" s="69">
        <v>100</v>
      </c>
      <c r="AO189" s="69">
        <v>2717.5606528794629</v>
      </c>
      <c r="AP189">
        <v>2515</v>
      </c>
      <c r="AQ189" t="s">
        <v>1638</v>
      </c>
      <c r="AR189">
        <v>2515</v>
      </c>
      <c r="AS189">
        <v>0</v>
      </c>
      <c r="AT189" t="s">
        <v>1640</v>
      </c>
      <c r="AU189" t="s">
        <v>1641</v>
      </c>
      <c r="AV189" t="s">
        <v>939</v>
      </c>
      <c r="AW189" t="s">
        <v>936</v>
      </c>
      <c r="AX189" t="s">
        <v>1640</v>
      </c>
      <c r="AY189" t="s">
        <v>1641</v>
      </c>
      <c r="AZ189">
        <v>2018</v>
      </c>
    </row>
    <row r="190" spans="1:52" x14ac:dyDescent="0.25">
      <c r="A190" s="70" t="s">
        <v>186</v>
      </c>
      <c r="B190" s="69">
        <v>9218.4538590000011</v>
      </c>
      <c r="C190" s="69">
        <v>8970</v>
      </c>
      <c r="D190" s="69"/>
      <c r="E190" s="69">
        <v>2629.5</v>
      </c>
      <c r="F190" s="69">
        <v>3147</v>
      </c>
      <c r="G190" s="69">
        <v>5190</v>
      </c>
      <c r="H190" s="69">
        <v>4625</v>
      </c>
      <c r="I190" s="69">
        <v>26356</v>
      </c>
      <c r="J190" s="69">
        <v>2164.85</v>
      </c>
      <c r="K190" s="69">
        <v>0</v>
      </c>
      <c r="L190" s="69"/>
      <c r="M190" s="69"/>
      <c r="N190" s="69">
        <v>173.75</v>
      </c>
      <c r="O190" s="69">
        <v>0</v>
      </c>
      <c r="P190" s="69">
        <v>14900</v>
      </c>
      <c r="Q190" s="69">
        <v>2009.3962410707779</v>
      </c>
      <c r="R190" s="69">
        <v>14000</v>
      </c>
      <c r="S190" s="69">
        <v>13000</v>
      </c>
      <c r="T190" s="69"/>
      <c r="U190" s="69">
        <v>7000</v>
      </c>
      <c r="V190" s="69">
        <v>0</v>
      </c>
      <c r="W190" s="69">
        <v>16000</v>
      </c>
      <c r="X190" s="69"/>
      <c r="Y190" s="69">
        <v>4000</v>
      </c>
      <c r="Z190" s="69">
        <v>9.2558950000000006</v>
      </c>
      <c r="AA190" s="69">
        <v>0</v>
      </c>
      <c r="AB190" s="69"/>
      <c r="AC190" s="69"/>
      <c r="AD190" s="69">
        <v>0</v>
      </c>
      <c r="AE190" s="69">
        <v>0</v>
      </c>
      <c r="AF190" s="69"/>
      <c r="AG190" s="69">
        <v>0</v>
      </c>
      <c r="AH190" s="69">
        <v>25392.559753999998</v>
      </c>
      <c r="AI190" s="69">
        <v>21970</v>
      </c>
      <c r="AJ190" s="69">
        <v>0</v>
      </c>
      <c r="AK190" s="69">
        <v>9629.5</v>
      </c>
      <c r="AL190" s="69">
        <v>3320.75</v>
      </c>
      <c r="AM190" s="69">
        <v>21190</v>
      </c>
      <c r="AN190" s="69">
        <v>19525</v>
      </c>
      <c r="AO190" s="69">
        <v>32365.396241070779</v>
      </c>
      <c r="AP190">
        <v>1878</v>
      </c>
      <c r="AQ190" t="s">
        <v>2121</v>
      </c>
      <c r="AR190">
        <v>1878</v>
      </c>
      <c r="AS190">
        <v>0</v>
      </c>
      <c r="AT190" t="s">
        <v>2123</v>
      </c>
      <c r="AU190" t="s">
        <v>2124</v>
      </c>
      <c r="AV190" t="s">
        <v>939</v>
      </c>
      <c r="AW190" t="s">
        <v>936</v>
      </c>
      <c r="AX190" t="s">
        <v>2123</v>
      </c>
      <c r="AY190" t="s">
        <v>2124</v>
      </c>
      <c r="AZ190">
        <v>2018</v>
      </c>
    </row>
    <row r="191" spans="1:52" x14ac:dyDescent="0.25">
      <c r="A191" s="70" t="s">
        <v>8</v>
      </c>
      <c r="B191" s="69">
        <v>23078.488362</v>
      </c>
      <c r="C191" s="69">
        <v>12542.5</v>
      </c>
      <c r="D191" s="69"/>
      <c r="E191" s="69">
        <v>2360</v>
      </c>
      <c r="F191" s="69">
        <v>7275</v>
      </c>
      <c r="G191" s="69">
        <v>12284.85</v>
      </c>
      <c r="H191" s="69">
        <v>6238</v>
      </c>
      <c r="I191" s="69">
        <v>94786.23</v>
      </c>
      <c r="J191" s="69">
        <v>10776.862499999999</v>
      </c>
      <c r="K191" s="69">
        <v>1275.72</v>
      </c>
      <c r="L191" s="69"/>
      <c r="M191" s="69">
        <v>545.66999999999996</v>
      </c>
      <c r="N191" s="69">
        <v>40731.57</v>
      </c>
      <c r="O191" s="69">
        <v>2201.4499999999998</v>
      </c>
      <c r="P191" s="69">
        <v>1357.93</v>
      </c>
      <c r="Q191" s="69">
        <v>11407.229992313227</v>
      </c>
      <c r="R191" s="69">
        <v>89603.27</v>
      </c>
      <c r="S191" s="69">
        <v>16124.68</v>
      </c>
      <c r="T191" s="69"/>
      <c r="U191" s="69">
        <v>10108.31</v>
      </c>
      <c r="V191" s="69">
        <v>38020.46</v>
      </c>
      <c r="W191" s="69">
        <v>15251</v>
      </c>
      <c r="X191" s="69">
        <v>15255.82</v>
      </c>
      <c r="Y191" s="69">
        <v>86473.22</v>
      </c>
      <c r="Z191" s="69">
        <v>13.187435000000001</v>
      </c>
      <c r="AA191" s="69">
        <v>0</v>
      </c>
      <c r="AB191" s="69"/>
      <c r="AC191" s="69"/>
      <c r="AD191" s="69">
        <v>0</v>
      </c>
      <c r="AE191" s="69">
        <v>0</v>
      </c>
      <c r="AF191" s="69"/>
      <c r="AG191" s="69">
        <v>0</v>
      </c>
      <c r="AH191" s="69">
        <v>123471.80829700001</v>
      </c>
      <c r="AI191" s="69">
        <v>29942.9</v>
      </c>
      <c r="AJ191" s="69">
        <v>0</v>
      </c>
      <c r="AK191" s="69">
        <v>13013.98</v>
      </c>
      <c r="AL191" s="69">
        <v>86027.03</v>
      </c>
      <c r="AM191" s="69">
        <v>29737.3</v>
      </c>
      <c r="AN191" s="69">
        <v>22851.75</v>
      </c>
      <c r="AO191" s="69">
        <v>192666.67999231321</v>
      </c>
      <c r="AP191">
        <v>17132</v>
      </c>
      <c r="AQ191" t="s">
        <v>1287</v>
      </c>
      <c r="AR191">
        <v>17132</v>
      </c>
      <c r="AS191">
        <v>0</v>
      </c>
      <c r="AT191" t="s">
        <v>1289</v>
      </c>
      <c r="AU191" t="s">
        <v>1290</v>
      </c>
      <c r="AV191" t="s">
        <v>939</v>
      </c>
      <c r="AW191" t="s">
        <v>936</v>
      </c>
      <c r="AX191" t="s">
        <v>1289</v>
      </c>
      <c r="AY191" t="s">
        <v>1290</v>
      </c>
      <c r="AZ191">
        <v>2018</v>
      </c>
    </row>
    <row r="192" spans="1:52" x14ac:dyDescent="0.25">
      <c r="A192" s="70" t="s">
        <v>434</v>
      </c>
      <c r="B192" s="69">
        <v>3580.7175339999999</v>
      </c>
      <c r="C192" s="69">
        <v>0</v>
      </c>
      <c r="D192" s="69"/>
      <c r="E192" s="69">
        <v>1305.1500000000001</v>
      </c>
      <c r="F192" s="69">
        <v>2382.3525</v>
      </c>
      <c r="G192" s="69">
        <v>155</v>
      </c>
      <c r="H192" s="69">
        <v>2486</v>
      </c>
      <c r="I192" s="69">
        <v>9133</v>
      </c>
      <c r="J192" s="69">
        <v>14802.715</v>
      </c>
      <c r="K192" s="69">
        <v>465.96</v>
      </c>
      <c r="L192" s="69"/>
      <c r="M192" s="69">
        <v>1983.49</v>
      </c>
      <c r="N192" s="69">
        <v>5197.1400000000003</v>
      </c>
      <c r="O192" s="69">
        <v>219.89</v>
      </c>
      <c r="P192" s="69">
        <v>1871.55</v>
      </c>
      <c r="Q192" s="69">
        <v>6833.5663113670071</v>
      </c>
      <c r="R192" s="69">
        <v>25000</v>
      </c>
      <c r="S192" s="69">
        <v>0</v>
      </c>
      <c r="T192" s="69"/>
      <c r="U192" s="69">
        <v>2500</v>
      </c>
      <c r="V192" s="69">
        <v>10000</v>
      </c>
      <c r="W192" s="69">
        <v>0</v>
      </c>
      <c r="X192" s="69">
        <v>1500</v>
      </c>
      <c r="Y192" s="69">
        <v>2000</v>
      </c>
      <c r="Z192" s="69">
        <v>4.229228</v>
      </c>
      <c r="AA192" s="69">
        <v>0</v>
      </c>
      <c r="AB192" s="69"/>
      <c r="AC192" s="69"/>
      <c r="AD192" s="69">
        <v>0</v>
      </c>
      <c r="AE192" s="69">
        <v>0</v>
      </c>
      <c r="AF192" s="69"/>
      <c r="AG192" s="69">
        <v>0</v>
      </c>
      <c r="AH192" s="69">
        <v>43387.661761999996</v>
      </c>
      <c r="AI192" s="69">
        <v>465.96</v>
      </c>
      <c r="AJ192" s="69">
        <v>0</v>
      </c>
      <c r="AK192" s="69">
        <v>5788.64</v>
      </c>
      <c r="AL192" s="69">
        <v>17579.4925</v>
      </c>
      <c r="AM192" s="69">
        <v>374.89</v>
      </c>
      <c r="AN192" s="69">
        <v>5857.55</v>
      </c>
      <c r="AO192" s="69">
        <v>17966.566311367009</v>
      </c>
      <c r="AP192">
        <v>24409</v>
      </c>
      <c r="AQ192" t="s">
        <v>951</v>
      </c>
      <c r="AR192">
        <v>24409</v>
      </c>
      <c r="AS192">
        <v>0</v>
      </c>
      <c r="AT192" t="s">
        <v>949</v>
      </c>
      <c r="AU192" t="s">
        <v>950</v>
      </c>
      <c r="AV192" t="s">
        <v>939</v>
      </c>
      <c r="AW192" t="s">
        <v>948</v>
      </c>
      <c r="AX192" t="s">
        <v>949</v>
      </c>
      <c r="AY192" t="s">
        <v>950</v>
      </c>
      <c r="AZ192">
        <v>2018</v>
      </c>
    </row>
    <row r="193" spans="1:52" x14ac:dyDescent="0.25">
      <c r="A193" s="70" t="s">
        <v>446</v>
      </c>
      <c r="B193" s="69">
        <v>5584.0997770000004</v>
      </c>
      <c r="C193" s="69">
        <v>1760</v>
      </c>
      <c r="D193" s="69"/>
      <c r="E193" s="69">
        <v>1735</v>
      </c>
      <c r="F193" s="69">
        <v>6110.76</v>
      </c>
      <c r="G193" s="69">
        <v>500</v>
      </c>
      <c r="H193" s="69">
        <v>7048</v>
      </c>
      <c r="I193" s="69">
        <v>18608</v>
      </c>
      <c r="J193" s="69">
        <v>12403.464999999998</v>
      </c>
      <c r="K193" s="69">
        <v>1307.4000000000001</v>
      </c>
      <c r="L193" s="69"/>
      <c r="M193" s="69">
        <v>349.43</v>
      </c>
      <c r="N193" s="69">
        <v>4447.8</v>
      </c>
      <c r="O193" s="69">
        <v>197.7</v>
      </c>
      <c r="P193" s="69">
        <v>1101.0999999999999</v>
      </c>
      <c r="Q193" s="69">
        <v>6179.3512833676095</v>
      </c>
      <c r="R193" s="69">
        <v>15000</v>
      </c>
      <c r="S193" s="69">
        <v>2700</v>
      </c>
      <c r="T193" s="69"/>
      <c r="U193" s="69">
        <v>600</v>
      </c>
      <c r="V193" s="69">
        <v>0</v>
      </c>
      <c r="W193" s="69">
        <v>0</v>
      </c>
      <c r="X193" s="69">
        <v>2600</v>
      </c>
      <c r="Y193" s="69">
        <v>6000</v>
      </c>
      <c r="Z193" s="69">
        <v>4.527997</v>
      </c>
      <c r="AA193" s="69">
        <v>0</v>
      </c>
      <c r="AB193" s="69"/>
      <c r="AC193" s="69"/>
      <c r="AD193" s="69">
        <v>0</v>
      </c>
      <c r="AE193" s="69">
        <v>0</v>
      </c>
      <c r="AF193" s="69"/>
      <c r="AG193" s="69">
        <v>0</v>
      </c>
      <c r="AH193" s="69">
        <v>32992.092773999997</v>
      </c>
      <c r="AI193" s="69">
        <v>5767.4</v>
      </c>
      <c r="AJ193" s="69">
        <v>0</v>
      </c>
      <c r="AK193" s="69">
        <v>2684.43</v>
      </c>
      <c r="AL193" s="69">
        <v>10558.560000000001</v>
      </c>
      <c r="AM193" s="69">
        <v>697.7</v>
      </c>
      <c r="AN193" s="69">
        <v>10749.1</v>
      </c>
      <c r="AO193" s="69">
        <v>30787.35128336761</v>
      </c>
      <c r="AP193">
        <v>7828</v>
      </c>
      <c r="AQ193" t="s">
        <v>1775</v>
      </c>
      <c r="AR193">
        <v>7828</v>
      </c>
      <c r="AS193">
        <v>0</v>
      </c>
      <c r="AT193" t="s">
        <v>1777</v>
      </c>
      <c r="AU193" t="s">
        <v>1778</v>
      </c>
      <c r="AV193" t="s">
        <v>939</v>
      </c>
      <c r="AW193" t="s">
        <v>936</v>
      </c>
      <c r="AX193" t="s">
        <v>1777</v>
      </c>
      <c r="AY193" t="s">
        <v>1778</v>
      </c>
      <c r="AZ193">
        <v>2018</v>
      </c>
    </row>
    <row r="194" spans="1:52" x14ac:dyDescent="0.25">
      <c r="A194" s="70" t="s">
        <v>72</v>
      </c>
      <c r="B194" s="69">
        <v>11430.389428</v>
      </c>
      <c r="C194" s="69">
        <v>4550</v>
      </c>
      <c r="D194" s="69"/>
      <c r="E194" s="69">
        <v>955</v>
      </c>
      <c r="F194" s="69">
        <v>4369.5</v>
      </c>
      <c r="G194" s="69">
        <v>7020</v>
      </c>
      <c r="H194" s="69">
        <v>2775</v>
      </c>
      <c r="I194" s="69">
        <v>24829</v>
      </c>
      <c r="J194" s="69">
        <v>11983.259999999998</v>
      </c>
      <c r="K194" s="69">
        <v>1983.51</v>
      </c>
      <c r="L194" s="69"/>
      <c r="M194" s="69">
        <v>596.29999999999995</v>
      </c>
      <c r="N194" s="69">
        <v>3598.5499999999997</v>
      </c>
      <c r="O194" s="69">
        <v>2429.67</v>
      </c>
      <c r="P194" s="69">
        <v>217.2</v>
      </c>
      <c r="Q194" s="69">
        <v>9578.8939695221507</v>
      </c>
      <c r="R194" s="69">
        <v>20000</v>
      </c>
      <c r="S194" s="69">
        <v>2500</v>
      </c>
      <c r="T194" s="69"/>
      <c r="U194" s="69">
        <v>2500</v>
      </c>
      <c r="V194" s="69">
        <v>0</v>
      </c>
      <c r="W194" s="69">
        <v>2500</v>
      </c>
      <c r="X194" s="69">
        <v>2500</v>
      </c>
      <c r="Y194" s="69">
        <v>15500</v>
      </c>
      <c r="Z194" s="69">
        <v>8.2466709999999992</v>
      </c>
      <c r="AA194" s="69">
        <v>0</v>
      </c>
      <c r="AB194" s="69"/>
      <c r="AC194" s="69"/>
      <c r="AD194" s="69">
        <v>0</v>
      </c>
      <c r="AE194" s="69">
        <v>0</v>
      </c>
      <c r="AF194" s="69"/>
      <c r="AG194" s="69">
        <v>0</v>
      </c>
      <c r="AH194" s="69">
        <v>43421.896098999998</v>
      </c>
      <c r="AI194" s="69">
        <v>9033.51</v>
      </c>
      <c r="AJ194" s="69">
        <v>0</v>
      </c>
      <c r="AK194" s="69">
        <v>4051.3</v>
      </c>
      <c r="AL194" s="69">
        <v>7968.0499999999993</v>
      </c>
      <c r="AM194" s="69">
        <v>11949.67</v>
      </c>
      <c r="AN194" s="69">
        <v>5492.2</v>
      </c>
      <c r="AO194" s="69">
        <v>49907.893969522149</v>
      </c>
      <c r="AP194">
        <v>8381</v>
      </c>
      <c r="AQ194" t="s">
        <v>1795</v>
      </c>
      <c r="AR194">
        <v>8381</v>
      </c>
      <c r="AS194">
        <v>0</v>
      </c>
      <c r="AT194" t="s">
        <v>1797</v>
      </c>
      <c r="AU194" t="s">
        <v>1798</v>
      </c>
      <c r="AV194" t="s">
        <v>939</v>
      </c>
      <c r="AW194" t="s">
        <v>936</v>
      </c>
      <c r="AX194" t="s">
        <v>1797</v>
      </c>
      <c r="AY194" t="s">
        <v>1798</v>
      </c>
      <c r="AZ194">
        <v>2018</v>
      </c>
    </row>
    <row r="195" spans="1:52" x14ac:dyDescent="0.25">
      <c r="A195" s="70" t="s">
        <v>614</v>
      </c>
      <c r="B195" s="69">
        <v>183.73061899999999</v>
      </c>
      <c r="C195" s="69">
        <v>0</v>
      </c>
      <c r="D195" s="69">
        <v>830</v>
      </c>
      <c r="E195" s="69"/>
      <c r="F195" s="69">
        <v>0</v>
      </c>
      <c r="G195" s="69">
        <v>0</v>
      </c>
      <c r="H195" s="69"/>
      <c r="I195" s="69">
        <v>948.01</v>
      </c>
      <c r="J195" s="69">
        <v>2820.63</v>
      </c>
      <c r="K195" s="69">
        <v>0</v>
      </c>
      <c r="L195" s="69">
        <v>436.27</v>
      </c>
      <c r="M195" s="69">
        <v>76.010000000000005</v>
      </c>
      <c r="N195" s="69">
        <v>0</v>
      </c>
      <c r="O195" s="69">
        <v>0</v>
      </c>
      <c r="P195" s="69"/>
      <c r="Q195" s="69">
        <v>778.43070882205734</v>
      </c>
      <c r="R195" s="69">
        <v>0</v>
      </c>
      <c r="S195" s="69">
        <v>0</v>
      </c>
      <c r="T195" s="69">
        <v>0</v>
      </c>
      <c r="U195" s="69"/>
      <c r="V195" s="69">
        <v>0</v>
      </c>
      <c r="W195" s="69">
        <v>0</v>
      </c>
      <c r="X195" s="69"/>
      <c r="Y195" s="69">
        <v>0</v>
      </c>
      <c r="Z195" s="69">
        <v>0.64400100000000005</v>
      </c>
      <c r="AA195" s="69">
        <v>0</v>
      </c>
      <c r="AB195" s="69">
        <v>0</v>
      </c>
      <c r="AC195" s="69"/>
      <c r="AD195" s="69">
        <v>0</v>
      </c>
      <c r="AE195" s="69">
        <v>0</v>
      </c>
      <c r="AF195" s="69"/>
      <c r="AG195" s="69">
        <v>0</v>
      </c>
      <c r="AH195" s="69">
        <v>3005.0046200000002</v>
      </c>
      <c r="AI195" s="69">
        <v>0</v>
      </c>
      <c r="AJ195" s="69">
        <v>1266.27</v>
      </c>
      <c r="AK195" s="69">
        <v>76.010000000000005</v>
      </c>
      <c r="AL195" s="69">
        <v>0</v>
      </c>
      <c r="AM195" s="69">
        <v>0</v>
      </c>
      <c r="AN195" s="69">
        <v>0</v>
      </c>
      <c r="AO195" s="69">
        <v>1726.4407088220573</v>
      </c>
      <c r="AP195">
        <v>15264</v>
      </c>
      <c r="AQ195" t="s">
        <v>1094</v>
      </c>
      <c r="AR195">
        <v>15264</v>
      </c>
      <c r="AS195">
        <v>0</v>
      </c>
      <c r="AT195" t="s">
        <v>1096</v>
      </c>
      <c r="AU195" t="s">
        <v>1097</v>
      </c>
      <c r="AV195" t="s">
        <v>939</v>
      </c>
      <c r="AW195" t="s">
        <v>936</v>
      </c>
      <c r="AX195" t="s">
        <v>1096</v>
      </c>
      <c r="AY195" t="s">
        <v>1097</v>
      </c>
      <c r="AZ195">
        <v>2018</v>
      </c>
    </row>
    <row r="196" spans="1:52" x14ac:dyDescent="0.25">
      <c r="A196" s="70" t="s">
        <v>266</v>
      </c>
      <c r="B196" s="69">
        <v>3022.6895210000002</v>
      </c>
      <c r="C196" s="69">
        <v>0</v>
      </c>
      <c r="D196" s="69"/>
      <c r="E196" s="69">
        <v>425</v>
      </c>
      <c r="F196" s="69">
        <v>2902</v>
      </c>
      <c r="G196" s="69">
        <v>1346.2</v>
      </c>
      <c r="H196" s="69"/>
      <c r="I196" s="69">
        <v>3684</v>
      </c>
      <c r="J196" s="69">
        <v>13306.0825</v>
      </c>
      <c r="K196" s="69">
        <v>243.5</v>
      </c>
      <c r="L196" s="69"/>
      <c r="M196" s="69">
        <v>307.98</v>
      </c>
      <c r="N196" s="69">
        <v>2400</v>
      </c>
      <c r="O196" s="69">
        <v>206.5</v>
      </c>
      <c r="P196" s="69">
        <v>125.3</v>
      </c>
      <c r="Q196" s="69">
        <v>3751.0261028556488</v>
      </c>
      <c r="R196" s="69">
        <v>17000</v>
      </c>
      <c r="S196" s="69">
        <v>0</v>
      </c>
      <c r="T196" s="69"/>
      <c r="U196" s="69">
        <v>2900</v>
      </c>
      <c r="V196" s="69">
        <v>0</v>
      </c>
      <c r="W196" s="69">
        <v>5200</v>
      </c>
      <c r="X196" s="69">
        <v>2100</v>
      </c>
      <c r="Y196" s="69">
        <v>6000</v>
      </c>
      <c r="Z196" s="69">
        <v>4.6792730000000002</v>
      </c>
      <c r="AA196" s="69">
        <v>0</v>
      </c>
      <c r="AB196" s="69"/>
      <c r="AC196" s="69"/>
      <c r="AD196" s="69">
        <v>0</v>
      </c>
      <c r="AE196" s="69">
        <v>0</v>
      </c>
      <c r="AF196" s="69"/>
      <c r="AG196" s="69">
        <v>0</v>
      </c>
      <c r="AH196" s="69">
        <v>33333.451293999999</v>
      </c>
      <c r="AI196" s="69">
        <v>243.5</v>
      </c>
      <c r="AJ196" s="69">
        <v>0</v>
      </c>
      <c r="AK196" s="69">
        <v>3632.98</v>
      </c>
      <c r="AL196" s="69">
        <v>5302</v>
      </c>
      <c r="AM196" s="69">
        <v>6752.7</v>
      </c>
      <c r="AN196" s="69">
        <v>2225.3000000000002</v>
      </c>
      <c r="AO196" s="69">
        <v>13435.026102855649</v>
      </c>
      <c r="AP196">
        <v>1192</v>
      </c>
      <c r="AQ196" t="s">
        <v>2125</v>
      </c>
      <c r="AR196">
        <v>1192</v>
      </c>
      <c r="AS196">
        <v>0</v>
      </c>
      <c r="AT196" t="s">
        <v>995</v>
      </c>
      <c r="AU196" t="s">
        <v>996</v>
      </c>
      <c r="AV196" t="s">
        <v>939</v>
      </c>
      <c r="AW196" t="s">
        <v>948</v>
      </c>
      <c r="AX196" t="s">
        <v>995</v>
      </c>
      <c r="AY196" t="s">
        <v>996</v>
      </c>
      <c r="AZ196">
        <v>2018</v>
      </c>
    </row>
    <row r="197" spans="1:52" x14ac:dyDescent="0.25">
      <c r="A197" s="70" t="s">
        <v>436</v>
      </c>
      <c r="B197" s="69">
        <v>7392.3229540000002</v>
      </c>
      <c r="C197" s="69">
        <v>815</v>
      </c>
      <c r="D197" s="69"/>
      <c r="E197" s="69">
        <v>600</v>
      </c>
      <c r="F197" s="69">
        <v>10330</v>
      </c>
      <c r="G197" s="69">
        <v>736</v>
      </c>
      <c r="H197" s="69">
        <v>838</v>
      </c>
      <c r="I197" s="69">
        <v>9959</v>
      </c>
      <c r="J197" s="69">
        <v>6245.3549999999996</v>
      </c>
      <c r="K197" s="69">
        <v>241.2</v>
      </c>
      <c r="L197" s="69"/>
      <c r="M197" s="69">
        <v>1841.28</v>
      </c>
      <c r="N197" s="69">
        <v>3799.13</v>
      </c>
      <c r="O197" s="69">
        <v>415.3</v>
      </c>
      <c r="P197" s="69">
        <v>406.85</v>
      </c>
      <c r="Q197" s="69">
        <v>3448.0765108575893</v>
      </c>
      <c r="R197" s="69">
        <v>4000</v>
      </c>
      <c r="S197" s="69">
        <v>0</v>
      </c>
      <c r="T197" s="69"/>
      <c r="U197" s="69">
        <v>4000</v>
      </c>
      <c r="V197" s="69">
        <v>8100</v>
      </c>
      <c r="W197" s="69">
        <v>0</v>
      </c>
      <c r="X197" s="69"/>
      <c r="Y197" s="69">
        <v>1500</v>
      </c>
      <c r="Z197" s="69">
        <v>4.907807</v>
      </c>
      <c r="AA197" s="69">
        <v>0</v>
      </c>
      <c r="AB197" s="69"/>
      <c r="AC197" s="69"/>
      <c r="AD197" s="69">
        <v>0</v>
      </c>
      <c r="AE197" s="69">
        <v>0</v>
      </c>
      <c r="AF197" s="69"/>
      <c r="AG197" s="69">
        <v>0</v>
      </c>
      <c r="AH197" s="69">
        <v>17642.585760999998</v>
      </c>
      <c r="AI197" s="69">
        <v>1056.2</v>
      </c>
      <c r="AJ197" s="69">
        <v>0</v>
      </c>
      <c r="AK197" s="69">
        <v>6441.28</v>
      </c>
      <c r="AL197" s="69">
        <v>22229.13</v>
      </c>
      <c r="AM197" s="69">
        <v>1151.3</v>
      </c>
      <c r="AN197" s="69">
        <v>1244.8499999999999</v>
      </c>
      <c r="AO197" s="69">
        <v>14907.076510857589</v>
      </c>
      <c r="AP197">
        <v>8661</v>
      </c>
      <c r="AQ197" t="s">
        <v>1454</v>
      </c>
      <c r="AR197">
        <v>8661</v>
      </c>
      <c r="AS197">
        <v>0</v>
      </c>
      <c r="AT197" t="s">
        <v>1456</v>
      </c>
      <c r="AU197" t="s">
        <v>1457</v>
      </c>
      <c r="AV197" t="s">
        <v>939</v>
      </c>
      <c r="AW197" t="s">
        <v>936</v>
      </c>
      <c r="AX197" t="s">
        <v>1456</v>
      </c>
      <c r="AY197" t="s">
        <v>1457</v>
      </c>
      <c r="AZ197">
        <v>2018</v>
      </c>
    </row>
    <row r="198" spans="1:52" x14ac:dyDescent="0.25">
      <c r="A198" s="70" t="s">
        <v>26</v>
      </c>
      <c r="B198" s="69">
        <v>21819.109329999999</v>
      </c>
      <c r="C198" s="69">
        <v>555.9</v>
      </c>
      <c r="D198" s="69">
        <v>0</v>
      </c>
      <c r="E198" s="69">
        <v>2991</v>
      </c>
      <c r="F198" s="69">
        <v>7564.6</v>
      </c>
      <c r="G198" s="69">
        <v>4124</v>
      </c>
      <c r="H198" s="69">
        <v>8005.5</v>
      </c>
      <c r="I198" s="69">
        <v>55831</v>
      </c>
      <c r="J198" s="69">
        <v>25418.35</v>
      </c>
      <c r="K198" s="69">
        <v>12243.67</v>
      </c>
      <c r="L198" s="69">
        <v>61.2</v>
      </c>
      <c r="M198" s="69">
        <v>4751.2700000000004</v>
      </c>
      <c r="N198" s="69">
        <v>8341.77</v>
      </c>
      <c r="O198" s="69">
        <v>2086</v>
      </c>
      <c r="P198" s="69">
        <v>5941.12</v>
      </c>
      <c r="Q198" s="69">
        <v>10952.133384546287</v>
      </c>
      <c r="R198" s="69">
        <v>43006.77</v>
      </c>
      <c r="S198" s="69">
        <v>12649.05</v>
      </c>
      <c r="T198" s="69">
        <v>843.27</v>
      </c>
      <c r="U198" s="69">
        <v>8432.7000000000007</v>
      </c>
      <c r="V198" s="69">
        <v>12649.05</v>
      </c>
      <c r="W198" s="69">
        <v>2529.81</v>
      </c>
      <c r="X198" s="69">
        <v>4216.3500000000004</v>
      </c>
      <c r="Y198" s="69">
        <v>61000</v>
      </c>
      <c r="Z198" s="69">
        <v>18.235171999999999</v>
      </c>
      <c r="AA198" s="69">
        <v>0</v>
      </c>
      <c r="AB198" s="69">
        <v>0</v>
      </c>
      <c r="AC198" s="69"/>
      <c r="AD198" s="69">
        <v>0</v>
      </c>
      <c r="AE198" s="69">
        <v>0</v>
      </c>
      <c r="AF198" s="69"/>
      <c r="AG198" s="69">
        <v>0</v>
      </c>
      <c r="AH198" s="69">
        <v>90262.464502000003</v>
      </c>
      <c r="AI198" s="69">
        <v>25448.62</v>
      </c>
      <c r="AJ198" s="69">
        <v>904.47</v>
      </c>
      <c r="AK198" s="69">
        <v>16174.970000000001</v>
      </c>
      <c r="AL198" s="69">
        <v>28555.42</v>
      </c>
      <c r="AM198" s="69">
        <v>8739.81</v>
      </c>
      <c r="AN198" s="69">
        <v>18162.97</v>
      </c>
      <c r="AO198" s="69">
        <v>127783.13338454629</v>
      </c>
      <c r="AP198">
        <v>9084</v>
      </c>
      <c r="AQ198" t="s">
        <v>1779</v>
      </c>
      <c r="AR198">
        <v>9084</v>
      </c>
      <c r="AS198">
        <v>0</v>
      </c>
      <c r="AT198" t="s">
        <v>1781</v>
      </c>
      <c r="AU198" t="s">
        <v>1782</v>
      </c>
      <c r="AV198" t="s">
        <v>939</v>
      </c>
      <c r="AW198" t="s">
        <v>936</v>
      </c>
      <c r="AX198" t="s">
        <v>1781</v>
      </c>
      <c r="AY198" t="s">
        <v>1782</v>
      </c>
      <c r="AZ198">
        <v>2018</v>
      </c>
    </row>
    <row r="199" spans="1:52" x14ac:dyDescent="0.25">
      <c r="A199" s="70" t="s">
        <v>268</v>
      </c>
      <c r="B199" s="69">
        <v>708.98589200000004</v>
      </c>
      <c r="C199" s="69">
        <v>5284.95</v>
      </c>
      <c r="D199" s="69"/>
      <c r="E199" s="69">
        <v>270</v>
      </c>
      <c r="F199" s="69">
        <v>4061.5</v>
      </c>
      <c r="G199" s="69">
        <v>100</v>
      </c>
      <c r="H199" s="69">
        <v>397</v>
      </c>
      <c r="I199" s="69">
        <v>3560</v>
      </c>
      <c r="J199" s="69">
        <v>1836.8474999999999</v>
      </c>
      <c r="K199" s="69">
        <v>2258.16</v>
      </c>
      <c r="L199" s="69"/>
      <c r="M199" s="69">
        <v>186.59</v>
      </c>
      <c r="N199" s="69">
        <v>1233.08</v>
      </c>
      <c r="O199" s="69">
        <v>154.6</v>
      </c>
      <c r="P199" s="69">
        <v>123.45</v>
      </c>
      <c r="Q199" s="69">
        <v>4830.3244946670975</v>
      </c>
      <c r="R199" s="69">
        <v>1143</v>
      </c>
      <c r="S199" s="69">
        <v>6555</v>
      </c>
      <c r="T199" s="69"/>
      <c r="U199" s="69">
        <v>117</v>
      </c>
      <c r="V199" s="69">
        <v>3352</v>
      </c>
      <c r="W199" s="69">
        <v>104</v>
      </c>
      <c r="X199" s="69">
        <v>188</v>
      </c>
      <c r="Y199" s="69">
        <v>833</v>
      </c>
      <c r="Z199" s="69">
        <v>1.2404580000000001</v>
      </c>
      <c r="AA199" s="69">
        <v>0</v>
      </c>
      <c r="AB199" s="69"/>
      <c r="AC199" s="69"/>
      <c r="AD199" s="69">
        <v>0</v>
      </c>
      <c r="AE199" s="69">
        <v>0</v>
      </c>
      <c r="AF199" s="69"/>
      <c r="AG199" s="69">
        <v>0</v>
      </c>
      <c r="AH199" s="69">
        <v>3690.0738500000002</v>
      </c>
      <c r="AI199" s="69">
        <v>14098.11</v>
      </c>
      <c r="AJ199" s="69">
        <v>0</v>
      </c>
      <c r="AK199" s="69">
        <v>573.59</v>
      </c>
      <c r="AL199" s="69">
        <v>8646.58</v>
      </c>
      <c r="AM199" s="69">
        <v>358.6</v>
      </c>
      <c r="AN199" s="69">
        <v>708.45</v>
      </c>
      <c r="AO199" s="69">
        <v>9223.3244946670966</v>
      </c>
      <c r="AP199">
        <v>33752</v>
      </c>
      <c r="AQ199" t="s">
        <v>990</v>
      </c>
      <c r="AR199">
        <v>33752</v>
      </c>
      <c r="AS199">
        <v>0</v>
      </c>
      <c r="AT199" t="s">
        <v>992</v>
      </c>
      <c r="AU199" t="s">
        <v>993</v>
      </c>
      <c r="AV199" t="s">
        <v>939</v>
      </c>
      <c r="AW199" t="s">
        <v>936</v>
      </c>
      <c r="AX199" t="s">
        <v>992</v>
      </c>
      <c r="AY199" t="s">
        <v>993</v>
      </c>
      <c r="AZ199">
        <v>2018</v>
      </c>
    </row>
    <row r="200" spans="1:52" x14ac:dyDescent="0.25">
      <c r="A200" s="70" t="s">
        <v>710</v>
      </c>
      <c r="B200" s="69">
        <v>8145.9564909999999</v>
      </c>
      <c r="C200" s="69">
        <v>2914.25</v>
      </c>
      <c r="D200" s="69"/>
      <c r="E200" s="69">
        <v>1660</v>
      </c>
      <c r="F200" s="69">
        <v>3361.55</v>
      </c>
      <c r="G200" s="69">
        <v>2659</v>
      </c>
      <c r="H200" s="69">
        <v>2621</v>
      </c>
      <c r="I200" s="69">
        <v>22576.85</v>
      </c>
      <c r="J200" s="69">
        <v>13637.27</v>
      </c>
      <c r="K200" s="69">
        <v>9269.14</v>
      </c>
      <c r="L200" s="69"/>
      <c r="M200" s="69">
        <v>637.58000000000004</v>
      </c>
      <c r="N200" s="69">
        <v>1189.02</v>
      </c>
      <c r="O200" s="69">
        <v>2419.86</v>
      </c>
      <c r="P200" s="69">
        <v>712.4</v>
      </c>
      <c r="Q200" s="69">
        <v>6581.4804618957223</v>
      </c>
      <c r="R200" s="69">
        <v>32512</v>
      </c>
      <c r="S200" s="69">
        <v>5858</v>
      </c>
      <c r="T200" s="69"/>
      <c r="U200" s="69">
        <v>2400</v>
      </c>
      <c r="V200" s="69">
        <v>3048</v>
      </c>
      <c r="W200" s="69">
        <v>1524</v>
      </c>
      <c r="X200" s="69"/>
      <c r="Y200" s="69">
        <v>8500</v>
      </c>
      <c r="Z200" s="69">
        <v>7.2628409999999999</v>
      </c>
      <c r="AA200" s="69">
        <v>0</v>
      </c>
      <c r="AB200" s="69"/>
      <c r="AC200" s="69"/>
      <c r="AD200" s="69">
        <v>0</v>
      </c>
      <c r="AE200" s="69">
        <v>0</v>
      </c>
      <c r="AF200" s="69"/>
      <c r="AG200" s="69">
        <v>0</v>
      </c>
      <c r="AH200" s="69">
        <v>54302.489332000005</v>
      </c>
      <c r="AI200" s="69">
        <v>18041.39</v>
      </c>
      <c r="AJ200" s="69">
        <v>0</v>
      </c>
      <c r="AK200" s="69">
        <v>4697.58</v>
      </c>
      <c r="AL200" s="69">
        <v>7598.57</v>
      </c>
      <c r="AM200" s="69">
        <v>6602.8600000000006</v>
      </c>
      <c r="AN200" s="69">
        <v>3333.4</v>
      </c>
      <c r="AO200" s="69">
        <v>37658.330461895719</v>
      </c>
      <c r="AP200">
        <v>2296</v>
      </c>
      <c r="AQ200" t="s">
        <v>1458</v>
      </c>
      <c r="AR200">
        <v>2296</v>
      </c>
      <c r="AS200">
        <v>0</v>
      </c>
      <c r="AT200" t="s">
        <v>1437</v>
      </c>
      <c r="AU200" t="s">
        <v>1438</v>
      </c>
      <c r="AV200" t="s">
        <v>939</v>
      </c>
      <c r="AW200" t="s">
        <v>948</v>
      </c>
      <c r="AX200" t="s">
        <v>1437</v>
      </c>
      <c r="AY200" t="s">
        <v>1438</v>
      </c>
      <c r="AZ200">
        <v>2018</v>
      </c>
    </row>
    <row r="201" spans="1:52" x14ac:dyDescent="0.25">
      <c r="A201" s="70" t="s">
        <v>188</v>
      </c>
      <c r="B201" s="69">
        <v>2202.0408790000001</v>
      </c>
      <c r="C201" s="69">
        <v>300</v>
      </c>
      <c r="D201" s="69"/>
      <c r="E201" s="69">
        <v>90</v>
      </c>
      <c r="F201" s="69">
        <v>1006.6</v>
      </c>
      <c r="G201" s="69">
        <v>130</v>
      </c>
      <c r="H201" s="69">
        <v>780</v>
      </c>
      <c r="I201" s="69">
        <v>7851</v>
      </c>
      <c r="J201" s="69">
        <v>6006.41</v>
      </c>
      <c r="K201" s="69">
        <v>89</v>
      </c>
      <c r="L201" s="69"/>
      <c r="M201" s="69">
        <v>2286.5700000000002</v>
      </c>
      <c r="N201" s="69">
        <v>1913.72</v>
      </c>
      <c r="O201" s="69">
        <v>163.15</v>
      </c>
      <c r="P201" s="69">
        <v>319.8</v>
      </c>
      <c r="Q201" s="69">
        <v>5771.2641055990607</v>
      </c>
      <c r="R201" s="69">
        <v>20000</v>
      </c>
      <c r="S201" s="69">
        <v>0</v>
      </c>
      <c r="T201" s="69"/>
      <c r="U201" s="69">
        <v>3000</v>
      </c>
      <c r="V201" s="69">
        <v>3000</v>
      </c>
      <c r="W201" s="69">
        <v>800</v>
      </c>
      <c r="X201" s="69">
        <v>3000</v>
      </c>
      <c r="Y201" s="69">
        <v>2500</v>
      </c>
      <c r="Z201" s="69">
        <v>3.3739819999999998</v>
      </c>
      <c r="AA201" s="69">
        <v>0</v>
      </c>
      <c r="AB201" s="69"/>
      <c r="AC201" s="69"/>
      <c r="AD201" s="69">
        <v>0</v>
      </c>
      <c r="AE201" s="69">
        <v>0</v>
      </c>
      <c r="AF201" s="69"/>
      <c r="AG201" s="69">
        <v>0</v>
      </c>
      <c r="AH201" s="69">
        <v>28211.824861000001</v>
      </c>
      <c r="AI201" s="69">
        <v>389</v>
      </c>
      <c r="AJ201" s="69">
        <v>0</v>
      </c>
      <c r="AK201" s="69">
        <v>5376.57</v>
      </c>
      <c r="AL201" s="69">
        <v>5920.32</v>
      </c>
      <c r="AM201" s="69">
        <v>1093.1500000000001</v>
      </c>
      <c r="AN201" s="69">
        <v>4099.8</v>
      </c>
      <c r="AO201" s="69">
        <v>16122.264105599061</v>
      </c>
      <c r="AP201">
        <v>13443</v>
      </c>
      <c r="AQ201" t="s">
        <v>2220</v>
      </c>
      <c r="AR201">
        <v>13443</v>
      </c>
      <c r="AS201">
        <v>0</v>
      </c>
      <c r="AT201" t="s">
        <v>2222</v>
      </c>
      <c r="AU201" t="s">
        <v>2223</v>
      </c>
      <c r="AV201" t="s">
        <v>939</v>
      </c>
      <c r="AW201" t="s">
        <v>936</v>
      </c>
      <c r="AX201" t="s">
        <v>2222</v>
      </c>
      <c r="AY201" t="s">
        <v>2223</v>
      </c>
      <c r="AZ201">
        <v>2018</v>
      </c>
    </row>
    <row r="202" spans="1:52" x14ac:dyDescent="0.25">
      <c r="A202" s="70" t="s">
        <v>28</v>
      </c>
      <c r="B202" s="69">
        <v>1422.6901780000001</v>
      </c>
      <c r="C202" s="69">
        <v>2045</v>
      </c>
      <c r="D202" s="69"/>
      <c r="E202" s="69">
        <v>200</v>
      </c>
      <c r="F202" s="69">
        <v>825</v>
      </c>
      <c r="G202" s="69">
        <v>0</v>
      </c>
      <c r="H202" s="69">
        <v>830</v>
      </c>
      <c r="I202" s="69">
        <v>5088.1499999999996</v>
      </c>
      <c r="J202" s="69">
        <v>1561.2599999999998</v>
      </c>
      <c r="K202" s="69">
        <v>3256.6</v>
      </c>
      <c r="L202" s="69"/>
      <c r="M202" s="69">
        <v>237.1</v>
      </c>
      <c r="N202" s="69">
        <v>4149.1000000000004</v>
      </c>
      <c r="O202" s="69">
        <v>72.3</v>
      </c>
      <c r="P202" s="69">
        <v>162.35</v>
      </c>
      <c r="Q202" s="69">
        <v>2094.740090203029</v>
      </c>
      <c r="R202" s="69">
        <v>2400</v>
      </c>
      <c r="S202" s="69">
        <v>600</v>
      </c>
      <c r="T202" s="69"/>
      <c r="U202" s="69"/>
      <c r="V202" s="69">
        <v>600</v>
      </c>
      <c r="W202" s="69">
        <v>0</v>
      </c>
      <c r="X202" s="69"/>
      <c r="Y202" s="69">
        <v>1000</v>
      </c>
      <c r="Z202" s="69">
        <v>1.5775859999999999</v>
      </c>
      <c r="AA202" s="69">
        <v>0</v>
      </c>
      <c r="AB202" s="69"/>
      <c r="AC202" s="69"/>
      <c r="AD202" s="69">
        <v>0</v>
      </c>
      <c r="AE202" s="69">
        <v>0</v>
      </c>
      <c r="AF202" s="69"/>
      <c r="AG202" s="69">
        <v>0</v>
      </c>
      <c r="AH202" s="69">
        <v>5385.5277640000004</v>
      </c>
      <c r="AI202" s="69">
        <v>5901.6</v>
      </c>
      <c r="AJ202" s="69">
        <v>0</v>
      </c>
      <c r="AK202" s="69">
        <v>437.1</v>
      </c>
      <c r="AL202" s="69">
        <v>5574.1</v>
      </c>
      <c r="AM202" s="69">
        <v>72.3</v>
      </c>
      <c r="AN202" s="69">
        <v>992.35</v>
      </c>
      <c r="AO202" s="69">
        <v>8182.8900902030291</v>
      </c>
      <c r="AP202">
        <v>6245</v>
      </c>
      <c r="AQ202" t="s">
        <v>1291</v>
      </c>
      <c r="AR202">
        <v>6245</v>
      </c>
      <c r="AS202">
        <v>0</v>
      </c>
      <c r="AT202" t="s">
        <v>1293</v>
      </c>
      <c r="AU202" t="s">
        <v>1294</v>
      </c>
      <c r="AV202" t="s">
        <v>939</v>
      </c>
      <c r="AW202" t="s">
        <v>936</v>
      </c>
      <c r="AX202" t="s">
        <v>1293</v>
      </c>
      <c r="AY202" t="s">
        <v>1294</v>
      </c>
      <c r="AZ202">
        <v>2018</v>
      </c>
    </row>
    <row r="203" spans="1:52" x14ac:dyDescent="0.25">
      <c r="A203" s="70" t="s">
        <v>862</v>
      </c>
      <c r="B203" s="69"/>
      <c r="C203" s="69">
        <v>0</v>
      </c>
      <c r="D203" s="69"/>
      <c r="E203" s="69"/>
      <c r="F203" s="69">
        <v>0</v>
      </c>
      <c r="G203" s="69">
        <v>0</v>
      </c>
      <c r="H203" s="69"/>
      <c r="I203" s="69">
        <v>0</v>
      </c>
      <c r="J203" s="69"/>
      <c r="K203" s="69">
        <v>0</v>
      </c>
      <c r="L203" s="69"/>
      <c r="M203" s="69"/>
      <c r="N203" s="69">
        <v>0</v>
      </c>
      <c r="O203" s="69">
        <v>0</v>
      </c>
      <c r="P203" s="69"/>
      <c r="Q203" s="69">
        <v>0</v>
      </c>
      <c r="R203" s="69"/>
      <c r="S203" s="69">
        <v>0</v>
      </c>
      <c r="T203" s="69"/>
      <c r="U203" s="69"/>
      <c r="V203" s="69">
        <v>0</v>
      </c>
      <c r="W203" s="69">
        <v>0</v>
      </c>
      <c r="X203" s="69"/>
      <c r="Y203" s="69">
        <v>0</v>
      </c>
      <c r="Z203" s="69"/>
      <c r="AA203" s="69">
        <v>0</v>
      </c>
      <c r="AB203" s="69"/>
      <c r="AC203" s="69"/>
      <c r="AD203" s="69">
        <v>0</v>
      </c>
      <c r="AE203" s="69">
        <v>0</v>
      </c>
      <c r="AF203" s="69"/>
      <c r="AG203" s="69">
        <v>0</v>
      </c>
      <c r="AH203" s="69">
        <v>0</v>
      </c>
      <c r="AI203" s="69">
        <v>0</v>
      </c>
      <c r="AJ203" s="69">
        <v>0</v>
      </c>
      <c r="AK203" s="69">
        <v>0</v>
      </c>
      <c r="AL203" s="69">
        <v>0</v>
      </c>
      <c r="AM203" s="69">
        <v>0</v>
      </c>
      <c r="AN203" s="69">
        <v>0</v>
      </c>
      <c r="AO203" s="69">
        <v>0</v>
      </c>
      <c r="AP203">
        <v>2920</v>
      </c>
      <c r="AQ203" t="s">
        <v>994</v>
      </c>
      <c r="AR203">
        <v>2920</v>
      </c>
      <c r="AS203">
        <v>0</v>
      </c>
      <c r="AT203" t="s">
        <v>995</v>
      </c>
      <c r="AU203" t="s">
        <v>996</v>
      </c>
      <c r="AV203" t="s">
        <v>939</v>
      </c>
      <c r="AW203" t="s">
        <v>948</v>
      </c>
      <c r="AX203" t="s">
        <v>995</v>
      </c>
      <c r="AY203" t="s">
        <v>996</v>
      </c>
      <c r="AZ203">
        <v>2018</v>
      </c>
    </row>
    <row r="204" spans="1:52" x14ac:dyDescent="0.25">
      <c r="A204" s="70" t="s">
        <v>616</v>
      </c>
      <c r="B204" s="69">
        <v>953.855728</v>
      </c>
      <c r="C204" s="69">
        <v>0</v>
      </c>
      <c r="D204" s="69">
        <v>0</v>
      </c>
      <c r="E204" s="69"/>
      <c r="F204" s="69">
        <v>0</v>
      </c>
      <c r="G204" s="69">
        <v>0</v>
      </c>
      <c r="H204" s="69"/>
      <c r="I204" s="69">
        <v>1893</v>
      </c>
      <c r="J204" s="69">
        <v>996.77</v>
      </c>
      <c r="K204" s="69">
        <v>0</v>
      </c>
      <c r="L204" s="69">
        <v>113.2</v>
      </c>
      <c r="M204" s="69">
        <v>176.91</v>
      </c>
      <c r="N204" s="69">
        <v>0</v>
      </c>
      <c r="O204" s="69">
        <v>0</v>
      </c>
      <c r="P204" s="69"/>
      <c r="Q204" s="69">
        <v>1387.0115790550008</v>
      </c>
      <c r="R204" s="69">
        <v>0</v>
      </c>
      <c r="S204" s="69">
        <v>0</v>
      </c>
      <c r="T204" s="69">
        <v>0</v>
      </c>
      <c r="U204" s="69"/>
      <c r="V204" s="69">
        <v>0</v>
      </c>
      <c r="W204" s="69">
        <v>0</v>
      </c>
      <c r="X204" s="69"/>
      <c r="Y204" s="69">
        <v>0</v>
      </c>
      <c r="Z204" s="69">
        <v>1.2955650000000001</v>
      </c>
      <c r="AA204" s="69">
        <v>0</v>
      </c>
      <c r="AB204" s="69">
        <v>0</v>
      </c>
      <c r="AC204" s="69"/>
      <c r="AD204" s="69">
        <v>0</v>
      </c>
      <c r="AE204" s="69">
        <v>0</v>
      </c>
      <c r="AF204" s="69"/>
      <c r="AG204" s="69">
        <v>0</v>
      </c>
      <c r="AH204" s="69">
        <v>1951.9212929999999</v>
      </c>
      <c r="AI204" s="69">
        <v>0</v>
      </c>
      <c r="AJ204" s="69">
        <v>113.2</v>
      </c>
      <c r="AK204" s="69">
        <v>176.91</v>
      </c>
      <c r="AL204" s="69">
        <v>0</v>
      </c>
      <c r="AM204" s="69">
        <v>0</v>
      </c>
      <c r="AN204" s="69">
        <v>0</v>
      </c>
      <c r="AO204" s="69">
        <v>3280.0115790550008</v>
      </c>
      <c r="AQ204" t="s">
        <v>986</v>
      </c>
      <c r="AR204">
        <v>0</v>
      </c>
      <c r="AS204">
        <v>2920</v>
      </c>
      <c r="AT204" t="s">
        <v>995</v>
      </c>
      <c r="AU204" t="s">
        <v>996</v>
      </c>
      <c r="AV204" t="s">
        <v>939</v>
      </c>
      <c r="AW204" t="s">
        <v>948</v>
      </c>
      <c r="AX204" t="s">
        <v>995</v>
      </c>
      <c r="AY204" t="s">
        <v>996</v>
      </c>
      <c r="AZ204">
        <v>2018</v>
      </c>
    </row>
    <row r="205" spans="1:52" x14ac:dyDescent="0.25">
      <c r="A205" s="70" t="s">
        <v>270</v>
      </c>
      <c r="B205" s="69">
        <v>1131.7616719999999</v>
      </c>
      <c r="C205" s="69">
        <v>770</v>
      </c>
      <c r="D205" s="69"/>
      <c r="E205" s="69"/>
      <c r="F205" s="69">
        <v>193</v>
      </c>
      <c r="G205" s="69">
        <v>3407</v>
      </c>
      <c r="H205" s="69">
        <v>75</v>
      </c>
      <c r="I205" s="69">
        <v>2065</v>
      </c>
      <c r="J205" s="69">
        <v>685.58249999999998</v>
      </c>
      <c r="K205" s="69">
        <v>1440.2</v>
      </c>
      <c r="L205" s="69"/>
      <c r="M205" s="69">
        <v>170.76</v>
      </c>
      <c r="N205" s="69">
        <v>0</v>
      </c>
      <c r="O205" s="69">
        <v>1727.2</v>
      </c>
      <c r="P205" s="69">
        <v>46.3</v>
      </c>
      <c r="Q205" s="69">
        <v>1112.0383156201847</v>
      </c>
      <c r="R205" s="69">
        <v>0</v>
      </c>
      <c r="S205" s="69">
        <v>500</v>
      </c>
      <c r="T205" s="69"/>
      <c r="U205" s="69"/>
      <c r="V205" s="69">
        <v>0</v>
      </c>
      <c r="W205" s="69">
        <v>2000</v>
      </c>
      <c r="X205" s="69">
        <v>1500</v>
      </c>
      <c r="Y205" s="69">
        <v>0</v>
      </c>
      <c r="Z205" s="69">
        <v>1.0130049999999999</v>
      </c>
      <c r="AA205" s="69">
        <v>0</v>
      </c>
      <c r="AB205" s="69"/>
      <c r="AC205" s="69"/>
      <c r="AD205" s="69">
        <v>0</v>
      </c>
      <c r="AE205" s="69">
        <v>0</v>
      </c>
      <c r="AF205" s="69"/>
      <c r="AG205" s="69">
        <v>0</v>
      </c>
      <c r="AH205" s="69">
        <v>1818.3571769999999</v>
      </c>
      <c r="AI205" s="69">
        <v>2710.2</v>
      </c>
      <c r="AJ205" s="69">
        <v>0</v>
      </c>
      <c r="AK205" s="69">
        <v>170.76</v>
      </c>
      <c r="AL205" s="69">
        <v>193</v>
      </c>
      <c r="AM205" s="69">
        <v>7134.2</v>
      </c>
      <c r="AN205" s="69">
        <v>1621.3</v>
      </c>
      <c r="AO205" s="69">
        <v>3177.0383156201847</v>
      </c>
      <c r="AP205">
        <v>2398</v>
      </c>
      <c r="AQ205" t="s">
        <v>2126</v>
      </c>
      <c r="AR205">
        <v>2398</v>
      </c>
      <c r="AS205">
        <v>0</v>
      </c>
      <c r="AT205" t="s">
        <v>995</v>
      </c>
      <c r="AU205" t="s">
        <v>996</v>
      </c>
      <c r="AV205" t="s">
        <v>939</v>
      </c>
      <c r="AW205" t="s">
        <v>948</v>
      </c>
      <c r="AX205" t="s">
        <v>995</v>
      </c>
      <c r="AY205" t="s">
        <v>996</v>
      </c>
      <c r="AZ205">
        <v>2018</v>
      </c>
    </row>
    <row r="206" spans="1:52" x14ac:dyDescent="0.25">
      <c r="A206" s="70" t="s">
        <v>366</v>
      </c>
      <c r="B206" s="69">
        <v>2622.5284449999999</v>
      </c>
      <c r="C206" s="69">
        <v>400</v>
      </c>
      <c r="D206" s="69"/>
      <c r="E206" s="69">
        <v>745</v>
      </c>
      <c r="F206" s="69">
        <v>1452</v>
      </c>
      <c r="G206" s="69">
        <v>4845</v>
      </c>
      <c r="H206" s="69">
        <v>698</v>
      </c>
      <c r="I206" s="69">
        <v>4372</v>
      </c>
      <c r="J206" s="69">
        <v>3230.1125000000002</v>
      </c>
      <c r="K206" s="69">
        <v>168.15</v>
      </c>
      <c r="L206" s="69"/>
      <c r="M206" s="69">
        <v>938.08</v>
      </c>
      <c r="N206" s="69">
        <v>4049.8300000000004</v>
      </c>
      <c r="O206" s="69">
        <v>317.5</v>
      </c>
      <c r="P206" s="69">
        <v>167.3</v>
      </c>
      <c r="Q206" s="69">
        <v>4095.771380393674</v>
      </c>
      <c r="R206" s="69">
        <v>7500</v>
      </c>
      <c r="S206" s="69">
        <v>1300</v>
      </c>
      <c r="T206" s="69"/>
      <c r="U206" s="69">
        <v>2700</v>
      </c>
      <c r="V206" s="69">
        <v>12300</v>
      </c>
      <c r="W206" s="69">
        <v>3000</v>
      </c>
      <c r="X206" s="69"/>
      <c r="Y206" s="69">
        <v>1500</v>
      </c>
      <c r="Z206" s="69">
        <v>2.156215</v>
      </c>
      <c r="AA206" s="69">
        <v>0</v>
      </c>
      <c r="AB206" s="69"/>
      <c r="AC206" s="69"/>
      <c r="AD206" s="69">
        <v>0</v>
      </c>
      <c r="AE206" s="69">
        <v>0</v>
      </c>
      <c r="AF206" s="69"/>
      <c r="AG206" s="69">
        <v>0</v>
      </c>
      <c r="AH206" s="69">
        <v>13354.79716</v>
      </c>
      <c r="AI206" s="69">
        <v>1868.15</v>
      </c>
      <c r="AJ206" s="69">
        <v>0</v>
      </c>
      <c r="AK206" s="69">
        <v>4383.08</v>
      </c>
      <c r="AL206" s="69">
        <v>17801.830000000002</v>
      </c>
      <c r="AM206" s="69">
        <v>8162.5</v>
      </c>
      <c r="AN206" s="69">
        <v>865.3</v>
      </c>
      <c r="AO206" s="69">
        <v>9967.7713803936749</v>
      </c>
      <c r="AP206">
        <v>1875</v>
      </c>
      <c r="AQ206" t="s">
        <v>1459</v>
      </c>
      <c r="AR206">
        <v>1875</v>
      </c>
      <c r="AS206">
        <v>0</v>
      </c>
      <c r="AT206" t="s">
        <v>1461</v>
      </c>
      <c r="AU206" t="s">
        <v>1462</v>
      </c>
      <c r="AV206" t="s">
        <v>939</v>
      </c>
      <c r="AW206" t="s">
        <v>936</v>
      </c>
      <c r="AX206" t="s">
        <v>1461</v>
      </c>
      <c r="AY206" t="s">
        <v>1462</v>
      </c>
      <c r="AZ206">
        <v>2018</v>
      </c>
    </row>
    <row r="207" spans="1:52" x14ac:dyDescent="0.25">
      <c r="A207" s="70" t="s">
        <v>102</v>
      </c>
      <c r="B207" s="69">
        <v>4176.3743140000006</v>
      </c>
      <c r="C207" s="69">
        <v>3460</v>
      </c>
      <c r="D207" s="69"/>
      <c r="E207" s="69">
        <v>341.84</v>
      </c>
      <c r="F207" s="69">
        <v>7391.4250000000002</v>
      </c>
      <c r="G207" s="69">
        <v>12460</v>
      </c>
      <c r="H207" s="69">
        <v>850</v>
      </c>
      <c r="I207" s="69">
        <v>17231</v>
      </c>
      <c r="J207" s="69">
        <v>6269.8899999999994</v>
      </c>
      <c r="K207" s="69">
        <v>254.05</v>
      </c>
      <c r="L207" s="69"/>
      <c r="M207" s="69">
        <v>501.1</v>
      </c>
      <c r="N207" s="69">
        <v>3066.81</v>
      </c>
      <c r="O207" s="69">
        <v>3940.5</v>
      </c>
      <c r="P207" s="69">
        <v>359.15</v>
      </c>
      <c r="Q207" s="69">
        <v>2975.6441786369096</v>
      </c>
      <c r="R207" s="69">
        <v>18681.810000000001</v>
      </c>
      <c r="S207" s="69">
        <v>7904.81</v>
      </c>
      <c r="T207" s="69"/>
      <c r="U207" s="69">
        <v>2698.33</v>
      </c>
      <c r="V207" s="69">
        <v>20933.55</v>
      </c>
      <c r="W207" s="69">
        <v>9941.84</v>
      </c>
      <c r="X207" s="69">
        <v>3687.58</v>
      </c>
      <c r="Y207" s="69">
        <v>5430.81</v>
      </c>
      <c r="Z207" s="69">
        <v>6.4837720000000001</v>
      </c>
      <c r="AA207" s="69">
        <v>0</v>
      </c>
      <c r="AB207" s="69"/>
      <c r="AC207" s="69"/>
      <c r="AD207" s="69">
        <v>0</v>
      </c>
      <c r="AE207" s="69">
        <v>0</v>
      </c>
      <c r="AF207" s="69"/>
      <c r="AG207" s="69">
        <v>0</v>
      </c>
      <c r="AH207" s="69">
        <v>29134.558086000001</v>
      </c>
      <c r="AI207" s="69">
        <v>11618.86</v>
      </c>
      <c r="AJ207" s="69">
        <v>0</v>
      </c>
      <c r="AK207" s="69">
        <v>3541.27</v>
      </c>
      <c r="AL207" s="69">
        <v>31391.785</v>
      </c>
      <c r="AM207" s="69">
        <v>26342.34</v>
      </c>
      <c r="AN207" s="69">
        <v>4896.7299999999996</v>
      </c>
      <c r="AO207" s="69">
        <v>25637.454178636912</v>
      </c>
      <c r="AP207">
        <v>3991</v>
      </c>
      <c r="AQ207" t="s">
        <v>1642</v>
      </c>
      <c r="AR207">
        <v>3991</v>
      </c>
      <c r="AS207">
        <v>0</v>
      </c>
      <c r="AT207" t="s">
        <v>1644</v>
      </c>
      <c r="AU207" t="s">
        <v>1645</v>
      </c>
      <c r="AV207" t="s">
        <v>939</v>
      </c>
      <c r="AW207" t="s">
        <v>936</v>
      </c>
      <c r="AX207" t="s">
        <v>1644</v>
      </c>
      <c r="AY207" t="s">
        <v>1645</v>
      </c>
      <c r="AZ207">
        <v>2018</v>
      </c>
    </row>
    <row r="208" spans="1:52" x14ac:dyDescent="0.25">
      <c r="A208" s="70" t="s">
        <v>824</v>
      </c>
      <c r="B208" s="69">
        <v>3258.9437850000004</v>
      </c>
      <c r="C208" s="69">
        <v>0</v>
      </c>
      <c r="D208" s="69"/>
      <c r="E208" s="69">
        <v>580</v>
      </c>
      <c r="F208" s="69">
        <v>125</v>
      </c>
      <c r="G208" s="69">
        <v>372</v>
      </c>
      <c r="H208" s="69">
        <v>842</v>
      </c>
      <c r="I208" s="69">
        <v>6161</v>
      </c>
      <c r="J208" s="69">
        <v>4568.3874999999998</v>
      </c>
      <c r="K208" s="69">
        <v>53.9</v>
      </c>
      <c r="L208" s="69"/>
      <c r="M208" s="69">
        <v>514.72</v>
      </c>
      <c r="N208" s="69">
        <v>0</v>
      </c>
      <c r="O208" s="69">
        <v>78.849999999999994</v>
      </c>
      <c r="P208" s="69"/>
      <c r="Q208" s="69">
        <v>1760.1339448041035</v>
      </c>
      <c r="R208" s="69">
        <v>4000</v>
      </c>
      <c r="S208" s="69">
        <v>0</v>
      </c>
      <c r="T208" s="69"/>
      <c r="U208" s="69"/>
      <c r="V208" s="69">
        <v>0</v>
      </c>
      <c r="W208" s="69">
        <v>0</v>
      </c>
      <c r="X208" s="69"/>
      <c r="Y208" s="69">
        <v>4000</v>
      </c>
      <c r="Z208" s="69">
        <v>2.272373</v>
      </c>
      <c r="AA208" s="69">
        <v>0</v>
      </c>
      <c r="AB208" s="69"/>
      <c r="AC208" s="69"/>
      <c r="AD208" s="69">
        <v>0</v>
      </c>
      <c r="AE208" s="69">
        <v>0</v>
      </c>
      <c r="AF208" s="69"/>
      <c r="AG208" s="69">
        <v>0</v>
      </c>
      <c r="AH208" s="69">
        <v>11829.603658</v>
      </c>
      <c r="AI208" s="69">
        <v>53.9</v>
      </c>
      <c r="AJ208" s="69">
        <v>0</v>
      </c>
      <c r="AK208" s="69">
        <v>1094.72</v>
      </c>
      <c r="AL208" s="69">
        <v>125</v>
      </c>
      <c r="AM208" s="69">
        <v>450.85</v>
      </c>
      <c r="AN208" s="69">
        <v>842</v>
      </c>
      <c r="AO208" s="69">
        <v>11921.133944804104</v>
      </c>
      <c r="AP208">
        <v>12001</v>
      </c>
      <c r="AQ208" t="s">
        <v>1149</v>
      </c>
      <c r="AR208">
        <v>12001</v>
      </c>
      <c r="AS208">
        <v>0</v>
      </c>
      <c r="AT208" t="s">
        <v>1092</v>
      </c>
      <c r="AU208" t="s">
        <v>1093</v>
      </c>
      <c r="AV208" t="s">
        <v>939</v>
      </c>
      <c r="AW208" t="s">
        <v>948</v>
      </c>
      <c r="AX208" t="s">
        <v>1092</v>
      </c>
      <c r="AY208" t="s">
        <v>1093</v>
      </c>
      <c r="AZ208">
        <v>2018</v>
      </c>
    </row>
    <row r="209" spans="1:52" x14ac:dyDescent="0.25">
      <c r="A209" s="70" t="s">
        <v>136</v>
      </c>
      <c r="B209" s="69">
        <v>20694.270685</v>
      </c>
      <c r="C209" s="69">
        <v>6108.67</v>
      </c>
      <c r="D209" s="69"/>
      <c r="E209" s="69">
        <v>465.5</v>
      </c>
      <c r="F209" s="69">
        <v>17703.12</v>
      </c>
      <c r="G209" s="69">
        <v>7019</v>
      </c>
      <c r="H209" s="69">
        <v>3638</v>
      </c>
      <c r="I209" s="69">
        <v>41277.5</v>
      </c>
      <c r="J209" s="69">
        <v>5973.6299999999992</v>
      </c>
      <c r="K209" s="69">
        <v>2850.23</v>
      </c>
      <c r="L209" s="69"/>
      <c r="M209" s="69">
        <v>110.95</v>
      </c>
      <c r="N209" s="69">
        <v>411.05</v>
      </c>
      <c r="O209" s="69">
        <v>190.7</v>
      </c>
      <c r="P209" s="69">
        <v>193.2</v>
      </c>
      <c r="Q209" s="69">
        <v>9251.284961027086</v>
      </c>
      <c r="R209" s="69">
        <v>48802.05</v>
      </c>
      <c r="S209" s="69">
        <v>0</v>
      </c>
      <c r="T209" s="69"/>
      <c r="U209" s="69">
        <v>2040</v>
      </c>
      <c r="V209" s="69">
        <v>8843</v>
      </c>
      <c r="W209" s="69">
        <v>3401</v>
      </c>
      <c r="X209" s="69">
        <v>6802</v>
      </c>
      <c r="Y209" s="69">
        <v>34175.949999999997</v>
      </c>
      <c r="Z209" s="69">
        <v>14.638598999999999</v>
      </c>
      <c r="AA209" s="69">
        <v>0</v>
      </c>
      <c r="AB209" s="69"/>
      <c r="AC209" s="69"/>
      <c r="AD209" s="69">
        <v>0</v>
      </c>
      <c r="AE209" s="69">
        <v>0</v>
      </c>
      <c r="AF209" s="69"/>
      <c r="AG209" s="69">
        <v>0</v>
      </c>
      <c r="AH209" s="69">
        <v>75484.589284000001</v>
      </c>
      <c r="AI209" s="69">
        <v>8958.9</v>
      </c>
      <c r="AJ209" s="69">
        <v>0</v>
      </c>
      <c r="AK209" s="69">
        <v>2616.4499999999998</v>
      </c>
      <c r="AL209" s="69">
        <v>26957.17</v>
      </c>
      <c r="AM209" s="69">
        <v>10610.7</v>
      </c>
      <c r="AN209" s="69">
        <v>10633.2</v>
      </c>
      <c r="AO209" s="69">
        <v>84704.734961027076</v>
      </c>
      <c r="AP209">
        <v>4206</v>
      </c>
      <c r="AQ209" t="s">
        <v>2289</v>
      </c>
      <c r="AR209">
        <v>4206</v>
      </c>
      <c r="AS209">
        <v>0</v>
      </c>
      <c r="AT209" t="s">
        <v>2264</v>
      </c>
      <c r="AU209" t="s">
        <v>2265</v>
      </c>
      <c r="AV209" t="s">
        <v>939</v>
      </c>
      <c r="AW209" t="s">
        <v>948</v>
      </c>
      <c r="AX209" t="s">
        <v>2264</v>
      </c>
      <c r="AY209" t="s">
        <v>2265</v>
      </c>
      <c r="AZ209">
        <v>2018</v>
      </c>
    </row>
    <row r="210" spans="1:52" x14ac:dyDescent="0.25">
      <c r="A210" s="70" t="s">
        <v>804</v>
      </c>
      <c r="B210" s="69"/>
      <c r="C210" s="69">
        <v>0</v>
      </c>
      <c r="D210" s="69"/>
      <c r="E210" s="69"/>
      <c r="F210" s="69">
        <v>0</v>
      </c>
      <c r="G210" s="69">
        <v>0</v>
      </c>
      <c r="H210" s="69"/>
      <c r="I210" s="69">
        <v>0</v>
      </c>
      <c r="J210" s="69"/>
      <c r="K210" s="69">
        <v>0</v>
      </c>
      <c r="L210" s="69"/>
      <c r="M210" s="69"/>
      <c r="N210" s="69">
        <v>0</v>
      </c>
      <c r="O210" s="69">
        <v>0</v>
      </c>
      <c r="P210" s="69"/>
      <c r="Q210" s="69">
        <v>0</v>
      </c>
      <c r="R210" s="69"/>
      <c r="S210" s="69">
        <v>0</v>
      </c>
      <c r="T210" s="69"/>
      <c r="U210" s="69"/>
      <c r="V210" s="69">
        <v>0</v>
      </c>
      <c r="W210" s="69">
        <v>0</v>
      </c>
      <c r="X210" s="69"/>
      <c r="Y210" s="69">
        <v>0</v>
      </c>
      <c r="Z210" s="69"/>
      <c r="AA210" s="69">
        <v>0</v>
      </c>
      <c r="AB210" s="69"/>
      <c r="AC210" s="69"/>
      <c r="AD210" s="69">
        <v>0</v>
      </c>
      <c r="AE210" s="69">
        <v>0</v>
      </c>
      <c r="AF210" s="69"/>
      <c r="AG210" s="69">
        <v>0</v>
      </c>
      <c r="AH210" s="69">
        <v>0</v>
      </c>
      <c r="AI210" s="69">
        <v>0</v>
      </c>
      <c r="AJ210" s="69">
        <v>0</v>
      </c>
      <c r="AK210" s="69">
        <v>0</v>
      </c>
      <c r="AL210" s="69">
        <v>0</v>
      </c>
      <c r="AM210" s="69">
        <v>0</v>
      </c>
      <c r="AN210" s="69">
        <v>0</v>
      </c>
      <c r="AO210" s="69">
        <v>0</v>
      </c>
      <c r="AP210">
        <v>27095</v>
      </c>
      <c r="AQ210" t="s">
        <v>1196</v>
      </c>
      <c r="AR210">
        <v>27095</v>
      </c>
      <c r="AS210">
        <v>0</v>
      </c>
      <c r="AT210" t="s">
        <v>1134</v>
      </c>
      <c r="AU210" t="s">
        <v>1135</v>
      </c>
      <c r="AV210" t="s">
        <v>939</v>
      </c>
      <c r="AW210" t="s">
        <v>948</v>
      </c>
      <c r="AX210" t="s">
        <v>1134</v>
      </c>
      <c r="AY210" t="s">
        <v>1135</v>
      </c>
      <c r="AZ210">
        <v>2018</v>
      </c>
    </row>
    <row r="211" spans="1:52" x14ac:dyDescent="0.25">
      <c r="A211" s="70" t="s">
        <v>618</v>
      </c>
      <c r="B211" s="69">
        <v>1503.899756</v>
      </c>
      <c r="C211" s="69">
        <v>0</v>
      </c>
      <c r="D211" s="69">
        <v>4090</v>
      </c>
      <c r="E211" s="69"/>
      <c r="F211" s="69">
        <v>0</v>
      </c>
      <c r="G211" s="69">
        <v>200</v>
      </c>
      <c r="H211" s="69"/>
      <c r="I211" s="69">
        <v>1880</v>
      </c>
      <c r="J211" s="69">
        <v>10305.699999999999</v>
      </c>
      <c r="K211" s="69">
        <v>0</v>
      </c>
      <c r="L211" s="69">
        <v>120.22</v>
      </c>
      <c r="M211" s="69">
        <v>52.7</v>
      </c>
      <c r="N211" s="69">
        <v>0</v>
      </c>
      <c r="O211" s="69">
        <v>0</v>
      </c>
      <c r="P211" s="69"/>
      <c r="Q211" s="69">
        <v>2035.6552264476843</v>
      </c>
      <c r="R211" s="69">
        <v>5000</v>
      </c>
      <c r="S211" s="69">
        <v>0</v>
      </c>
      <c r="T211" s="69">
        <v>100</v>
      </c>
      <c r="U211" s="69"/>
      <c r="V211" s="69">
        <v>0</v>
      </c>
      <c r="W211" s="69">
        <v>0</v>
      </c>
      <c r="X211" s="69"/>
      <c r="Y211" s="69">
        <v>2500</v>
      </c>
      <c r="Z211" s="69">
        <v>1.7839689999999999</v>
      </c>
      <c r="AA211" s="69">
        <v>0</v>
      </c>
      <c r="AB211" s="69">
        <v>0</v>
      </c>
      <c r="AC211" s="69"/>
      <c r="AD211" s="69">
        <v>0</v>
      </c>
      <c r="AE211" s="69">
        <v>0</v>
      </c>
      <c r="AF211" s="69"/>
      <c r="AG211" s="69">
        <v>0</v>
      </c>
      <c r="AH211" s="69">
        <v>16811.383725</v>
      </c>
      <c r="AI211" s="69">
        <v>0</v>
      </c>
      <c r="AJ211" s="69">
        <v>4310.22</v>
      </c>
      <c r="AK211" s="69">
        <v>52.7</v>
      </c>
      <c r="AL211" s="69">
        <v>0</v>
      </c>
      <c r="AM211" s="69">
        <v>200</v>
      </c>
      <c r="AN211" s="69">
        <v>0</v>
      </c>
      <c r="AO211" s="69">
        <v>6415.6552264476841</v>
      </c>
      <c r="AQ211" t="s">
        <v>2043</v>
      </c>
      <c r="AR211">
        <v>0</v>
      </c>
      <c r="AS211">
        <v>4576</v>
      </c>
      <c r="AT211" t="s">
        <v>2049</v>
      </c>
      <c r="AU211" t="s">
        <v>2050</v>
      </c>
      <c r="AV211" t="s">
        <v>939</v>
      </c>
      <c r="AW211" t="s">
        <v>948</v>
      </c>
      <c r="AX211" t="s">
        <v>2049</v>
      </c>
      <c r="AY211" t="s">
        <v>2050</v>
      </c>
      <c r="AZ211">
        <v>2018</v>
      </c>
    </row>
    <row r="212" spans="1:52" x14ac:dyDescent="0.25">
      <c r="A212" s="70" t="s">
        <v>720</v>
      </c>
      <c r="B212" s="69">
        <v>26951.947646000004</v>
      </c>
      <c r="C212" s="69">
        <v>5639</v>
      </c>
      <c r="D212" s="69"/>
      <c r="E212" s="69">
        <v>6590.55</v>
      </c>
      <c r="F212" s="69">
        <v>27501.5</v>
      </c>
      <c r="G212" s="69">
        <v>17044.25</v>
      </c>
      <c r="H212" s="69">
        <v>13409.5</v>
      </c>
      <c r="I212" s="69">
        <v>158840.94</v>
      </c>
      <c r="J212" s="69">
        <v>27848.314999999999</v>
      </c>
      <c r="K212" s="69">
        <v>452.72</v>
      </c>
      <c r="L212" s="69"/>
      <c r="M212" s="69">
        <v>13806.47</v>
      </c>
      <c r="N212" s="69">
        <v>0</v>
      </c>
      <c r="O212" s="69">
        <v>6647.85</v>
      </c>
      <c r="P212" s="69">
        <v>623.91999999999996</v>
      </c>
      <c r="Q212" s="69">
        <v>17451.877221303301</v>
      </c>
      <c r="R212" s="69">
        <v>281300.25</v>
      </c>
      <c r="S212" s="69">
        <v>0</v>
      </c>
      <c r="T212" s="69"/>
      <c r="U212" s="69">
        <v>27700.28</v>
      </c>
      <c r="V212" s="69">
        <v>0</v>
      </c>
      <c r="W212" s="69">
        <v>0</v>
      </c>
      <c r="X212" s="69"/>
      <c r="Y212" s="69">
        <v>114276.15</v>
      </c>
      <c r="Z212" s="69">
        <v>20028.884421999999</v>
      </c>
      <c r="AA212" s="69">
        <v>0</v>
      </c>
      <c r="AB212" s="69"/>
      <c r="AC212" s="69"/>
      <c r="AD212" s="69">
        <v>0</v>
      </c>
      <c r="AE212" s="69">
        <v>0</v>
      </c>
      <c r="AF212" s="69"/>
      <c r="AG212" s="69">
        <v>0</v>
      </c>
      <c r="AH212" s="69">
        <v>356129.39706799999</v>
      </c>
      <c r="AI212" s="69">
        <v>6091.72</v>
      </c>
      <c r="AJ212" s="69">
        <v>0</v>
      </c>
      <c r="AK212" s="69">
        <v>48097.3</v>
      </c>
      <c r="AL212" s="69">
        <v>27501.5</v>
      </c>
      <c r="AM212" s="69">
        <v>23692.1</v>
      </c>
      <c r="AN212" s="69">
        <v>14033.42</v>
      </c>
      <c r="AO212" s="69">
        <v>290568.96722130326</v>
      </c>
      <c r="AP212">
        <v>3302</v>
      </c>
      <c r="AQ212" t="s">
        <v>2127</v>
      </c>
      <c r="AR212">
        <v>3302</v>
      </c>
      <c r="AS212">
        <v>0</v>
      </c>
      <c r="AT212" t="s">
        <v>2049</v>
      </c>
      <c r="AU212" t="s">
        <v>2050</v>
      </c>
      <c r="AV212" t="s">
        <v>939</v>
      </c>
      <c r="AW212" t="s">
        <v>948</v>
      </c>
      <c r="AX212" t="s">
        <v>2049</v>
      </c>
      <c r="AY212" t="s">
        <v>2050</v>
      </c>
      <c r="AZ212">
        <v>2018</v>
      </c>
    </row>
    <row r="213" spans="1:52" x14ac:dyDescent="0.25">
      <c r="A213" s="70" t="s">
        <v>620</v>
      </c>
      <c r="B213" s="69">
        <v>11276.302634</v>
      </c>
      <c r="C213" s="69">
        <v>0</v>
      </c>
      <c r="D213" s="69">
        <v>2199.15</v>
      </c>
      <c r="E213" s="69"/>
      <c r="F213" s="69">
        <v>0</v>
      </c>
      <c r="G213" s="69">
        <v>0</v>
      </c>
      <c r="H213" s="69"/>
      <c r="I213" s="69">
        <v>21957.15</v>
      </c>
      <c r="J213" s="69">
        <v>5248.4400000000005</v>
      </c>
      <c r="K213" s="69">
        <v>0</v>
      </c>
      <c r="L213" s="69">
        <v>418.9</v>
      </c>
      <c r="M213" s="69">
        <v>288</v>
      </c>
      <c r="N213" s="69">
        <v>0</v>
      </c>
      <c r="O213" s="69">
        <v>0</v>
      </c>
      <c r="P213" s="69"/>
      <c r="Q213" s="69">
        <v>9275.6418415458484</v>
      </c>
      <c r="R213" s="69">
        <v>35000</v>
      </c>
      <c r="S213" s="69">
        <v>0</v>
      </c>
      <c r="T213" s="69">
        <v>1000</v>
      </c>
      <c r="U213" s="69"/>
      <c r="V213" s="69">
        <v>0</v>
      </c>
      <c r="W213" s="69">
        <v>0</v>
      </c>
      <c r="X213" s="69"/>
      <c r="Y213" s="69">
        <v>15000</v>
      </c>
      <c r="Z213" s="69">
        <v>4.3594330000000001</v>
      </c>
      <c r="AA213" s="69">
        <v>0</v>
      </c>
      <c r="AB213" s="69">
        <v>0</v>
      </c>
      <c r="AC213" s="69"/>
      <c r="AD213" s="69">
        <v>0</v>
      </c>
      <c r="AE213" s="69">
        <v>0</v>
      </c>
      <c r="AF213" s="69"/>
      <c r="AG213" s="69">
        <v>0</v>
      </c>
      <c r="AH213" s="69">
        <v>51529.102067</v>
      </c>
      <c r="AI213" s="69">
        <v>0</v>
      </c>
      <c r="AJ213" s="69">
        <v>3618.05</v>
      </c>
      <c r="AK213" s="69">
        <v>288</v>
      </c>
      <c r="AL213" s="69">
        <v>0</v>
      </c>
      <c r="AM213" s="69">
        <v>0</v>
      </c>
      <c r="AN213" s="69">
        <v>0</v>
      </c>
      <c r="AO213" s="69">
        <v>46232.791841545848</v>
      </c>
      <c r="AP213">
        <v>53463</v>
      </c>
      <c r="AQ213" t="s">
        <v>2233</v>
      </c>
      <c r="AR213">
        <v>53463</v>
      </c>
      <c r="AS213">
        <v>0</v>
      </c>
      <c r="AT213" t="s">
        <v>2179</v>
      </c>
      <c r="AU213" t="s">
        <v>2180</v>
      </c>
      <c r="AV213" t="s">
        <v>939</v>
      </c>
      <c r="AW213" t="s">
        <v>948</v>
      </c>
      <c r="AX213" t="s">
        <v>2179</v>
      </c>
      <c r="AY213" t="s">
        <v>2180</v>
      </c>
      <c r="AZ213">
        <v>2018</v>
      </c>
    </row>
    <row r="214" spans="1:52" x14ac:dyDescent="0.25">
      <c r="A214" s="70" t="s">
        <v>74</v>
      </c>
      <c r="B214" s="69">
        <v>1170.0672039999999</v>
      </c>
      <c r="C214" s="69">
        <v>646.5</v>
      </c>
      <c r="D214" s="69"/>
      <c r="E214" s="69"/>
      <c r="F214" s="69">
        <v>1000</v>
      </c>
      <c r="G214" s="69">
        <v>30</v>
      </c>
      <c r="H214" s="69"/>
      <c r="I214" s="69">
        <v>947</v>
      </c>
      <c r="J214" s="69">
        <v>4137.8900000000003</v>
      </c>
      <c r="K214" s="69">
        <v>651.20000000000005</v>
      </c>
      <c r="L214" s="69"/>
      <c r="M214" s="69">
        <v>116.86</v>
      </c>
      <c r="N214" s="69">
        <v>0</v>
      </c>
      <c r="O214" s="69">
        <v>0</v>
      </c>
      <c r="P214" s="69">
        <v>367.45</v>
      </c>
      <c r="Q214" s="69">
        <v>1042.9611670128668</v>
      </c>
      <c r="R214" s="69">
        <v>1000</v>
      </c>
      <c r="S214" s="69">
        <v>642.5</v>
      </c>
      <c r="T214" s="69"/>
      <c r="U214" s="69">
        <v>200</v>
      </c>
      <c r="V214" s="69">
        <v>0</v>
      </c>
      <c r="W214" s="69">
        <v>0</v>
      </c>
      <c r="X214" s="69"/>
      <c r="Y214" s="69">
        <v>0</v>
      </c>
      <c r="Z214" s="69">
        <v>0.86821199999999998</v>
      </c>
      <c r="AA214" s="69">
        <v>0</v>
      </c>
      <c r="AB214" s="69"/>
      <c r="AC214" s="69"/>
      <c r="AD214" s="69">
        <v>0</v>
      </c>
      <c r="AE214" s="69">
        <v>0</v>
      </c>
      <c r="AF214" s="69"/>
      <c r="AG214" s="69">
        <v>0</v>
      </c>
      <c r="AH214" s="69">
        <v>6308.8254160000006</v>
      </c>
      <c r="AI214" s="69">
        <v>1940.2</v>
      </c>
      <c r="AJ214" s="69">
        <v>0</v>
      </c>
      <c r="AK214" s="69">
        <v>316.86</v>
      </c>
      <c r="AL214" s="69">
        <v>1000</v>
      </c>
      <c r="AM214" s="69">
        <v>30</v>
      </c>
      <c r="AN214" s="69">
        <v>367.45</v>
      </c>
      <c r="AO214" s="69">
        <v>1989.9611670128668</v>
      </c>
      <c r="AP214">
        <v>8069</v>
      </c>
      <c r="AQ214" t="s">
        <v>2128</v>
      </c>
      <c r="AR214">
        <v>8069</v>
      </c>
      <c r="AS214">
        <v>0</v>
      </c>
      <c r="AT214" t="s">
        <v>2130</v>
      </c>
      <c r="AU214" t="s">
        <v>2131</v>
      </c>
      <c r="AV214" t="s">
        <v>939</v>
      </c>
      <c r="AW214" t="s">
        <v>936</v>
      </c>
      <c r="AX214" t="s">
        <v>2130</v>
      </c>
      <c r="AY214" t="s">
        <v>2131</v>
      </c>
      <c r="AZ214">
        <v>2018</v>
      </c>
    </row>
    <row r="215" spans="1:52" x14ac:dyDescent="0.25">
      <c r="A215" s="70" t="s">
        <v>76</v>
      </c>
      <c r="B215" s="69">
        <v>2998.321884</v>
      </c>
      <c r="C215" s="69">
        <v>1570</v>
      </c>
      <c r="D215" s="69"/>
      <c r="E215" s="69">
        <v>134</v>
      </c>
      <c r="F215" s="69">
        <v>9308</v>
      </c>
      <c r="G215" s="69">
        <v>236</v>
      </c>
      <c r="H215" s="69">
        <v>841</v>
      </c>
      <c r="I215" s="69">
        <v>8464</v>
      </c>
      <c r="J215" s="69">
        <v>5957.1875</v>
      </c>
      <c r="K215" s="69">
        <v>886</v>
      </c>
      <c r="L215" s="69"/>
      <c r="M215" s="69">
        <v>500.64</v>
      </c>
      <c r="N215" s="69">
        <v>500</v>
      </c>
      <c r="O215" s="69">
        <v>1299.3499999999999</v>
      </c>
      <c r="P215" s="69">
        <v>1736.02</v>
      </c>
      <c r="Q215" s="69">
        <v>5201.9600784381819</v>
      </c>
      <c r="R215" s="69">
        <v>25000</v>
      </c>
      <c r="S215" s="69">
        <v>2400</v>
      </c>
      <c r="T215" s="69"/>
      <c r="U215" s="69">
        <v>1200</v>
      </c>
      <c r="V215" s="69">
        <v>3400</v>
      </c>
      <c r="W215" s="69">
        <v>0</v>
      </c>
      <c r="X215" s="69">
        <v>4200</v>
      </c>
      <c r="Y215" s="69">
        <v>4000</v>
      </c>
      <c r="Z215" s="69">
        <v>4.0860570000000003</v>
      </c>
      <c r="AA215" s="69">
        <v>0</v>
      </c>
      <c r="AB215" s="69"/>
      <c r="AC215" s="69"/>
      <c r="AD215" s="69">
        <v>0</v>
      </c>
      <c r="AE215" s="69">
        <v>0</v>
      </c>
      <c r="AF215" s="69"/>
      <c r="AG215" s="69">
        <v>0</v>
      </c>
      <c r="AH215" s="69">
        <v>33959.595441000005</v>
      </c>
      <c r="AI215" s="69">
        <v>4856</v>
      </c>
      <c r="AJ215" s="69">
        <v>0</v>
      </c>
      <c r="AK215" s="69">
        <v>1834.6399999999999</v>
      </c>
      <c r="AL215" s="69">
        <v>13208</v>
      </c>
      <c r="AM215" s="69">
        <v>1535.35</v>
      </c>
      <c r="AN215" s="69">
        <v>6777.02</v>
      </c>
      <c r="AO215" s="69">
        <v>17665.960078438184</v>
      </c>
      <c r="AP215">
        <v>1607</v>
      </c>
      <c r="AQ215" t="s">
        <v>1098</v>
      </c>
      <c r="AR215">
        <v>1607</v>
      </c>
      <c r="AS215">
        <v>0</v>
      </c>
      <c r="AT215" t="s">
        <v>1100</v>
      </c>
      <c r="AU215" t="s">
        <v>1101</v>
      </c>
      <c r="AV215" t="s">
        <v>939</v>
      </c>
      <c r="AW215" t="s">
        <v>936</v>
      </c>
      <c r="AX215" t="s">
        <v>1100</v>
      </c>
      <c r="AY215" t="s">
        <v>1101</v>
      </c>
      <c r="AZ215">
        <v>2018</v>
      </c>
    </row>
    <row r="216" spans="1:52" x14ac:dyDescent="0.25">
      <c r="A216" s="70" t="s">
        <v>694</v>
      </c>
      <c r="B216" s="69">
        <v>35715.703131000002</v>
      </c>
      <c r="C216" s="69">
        <v>0</v>
      </c>
      <c r="D216" s="69">
        <v>2945</v>
      </c>
      <c r="E216" s="69">
        <v>235</v>
      </c>
      <c r="F216" s="69">
        <v>0</v>
      </c>
      <c r="G216" s="69">
        <v>5160.7</v>
      </c>
      <c r="H216" s="69">
        <v>410</v>
      </c>
      <c r="I216" s="69">
        <v>28317.84</v>
      </c>
      <c r="J216" s="69">
        <v>6259.6</v>
      </c>
      <c r="K216" s="69">
        <v>0</v>
      </c>
      <c r="L216" s="69">
        <v>1041.0899999999999</v>
      </c>
      <c r="M216" s="69">
        <v>1638.62</v>
      </c>
      <c r="N216" s="69">
        <v>0</v>
      </c>
      <c r="O216" s="69">
        <v>0</v>
      </c>
      <c r="P216" s="69"/>
      <c r="Q216" s="69">
        <v>5520.4544856410294</v>
      </c>
      <c r="R216" s="69">
        <v>29354.38</v>
      </c>
      <c r="S216" s="69">
        <v>0</v>
      </c>
      <c r="T216" s="69">
        <v>0</v>
      </c>
      <c r="U216" s="69">
        <v>2865.4</v>
      </c>
      <c r="V216" s="69">
        <v>0</v>
      </c>
      <c r="W216" s="69">
        <v>0</v>
      </c>
      <c r="X216" s="69"/>
      <c r="Y216" s="69">
        <v>12246.42</v>
      </c>
      <c r="Z216" s="69">
        <v>3.0141619999999998</v>
      </c>
      <c r="AA216" s="69">
        <v>0</v>
      </c>
      <c r="AB216" s="69">
        <v>0</v>
      </c>
      <c r="AC216" s="69"/>
      <c r="AD216" s="69">
        <v>0</v>
      </c>
      <c r="AE216" s="69">
        <v>0</v>
      </c>
      <c r="AF216" s="69"/>
      <c r="AG216" s="69">
        <v>0</v>
      </c>
      <c r="AH216" s="69">
        <v>71332.697293000005</v>
      </c>
      <c r="AI216" s="69">
        <v>0</v>
      </c>
      <c r="AJ216" s="69">
        <v>3986.09</v>
      </c>
      <c r="AK216" s="69">
        <v>4739.0200000000004</v>
      </c>
      <c r="AL216" s="69">
        <v>0</v>
      </c>
      <c r="AM216" s="69">
        <v>5160.7</v>
      </c>
      <c r="AN216" s="69">
        <v>410</v>
      </c>
      <c r="AO216" s="69">
        <v>46084.71448564103</v>
      </c>
      <c r="AP216">
        <v>7563</v>
      </c>
      <c r="AQ216" t="s">
        <v>1102</v>
      </c>
      <c r="AR216">
        <v>7563</v>
      </c>
      <c r="AS216">
        <v>0</v>
      </c>
      <c r="AT216" t="s">
        <v>1104</v>
      </c>
      <c r="AU216" t="s">
        <v>1105</v>
      </c>
      <c r="AV216" t="s">
        <v>939</v>
      </c>
      <c r="AW216" t="s">
        <v>936</v>
      </c>
      <c r="AX216" t="s">
        <v>1104</v>
      </c>
      <c r="AY216" t="s">
        <v>1105</v>
      </c>
      <c r="AZ216">
        <v>2018</v>
      </c>
    </row>
    <row r="217" spans="1:52" x14ac:dyDescent="0.25">
      <c r="A217" s="70" t="s">
        <v>722</v>
      </c>
      <c r="B217" s="69">
        <v>6427.1845900000008</v>
      </c>
      <c r="C217" s="69">
        <v>2268</v>
      </c>
      <c r="D217" s="69"/>
      <c r="E217" s="69">
        <v>1140</v>
      </c>
      <c r="F217" s="69">
        <v>995.2</v>
      </c>
      <c r="G217" s="69">
        <v>9366.6</v>
      </c>
      <c r="H217" s="69">
        <v>2615</v>
      </c>
      <c r="I217" s="69">
        <v>84080.85</v>
      </c>
      <c r="J217" s="69">
        <v>3576.1900000000005</v>
      </c>
      <c r="K217" s="69">
        <v>597.29999999999995</v>
      </c>
      <c r="L217" s="69"/>
      <c r="M217" s="69">
        <v>2826.64</v>
      </c>
      <c r="N217" s="69">
        <v>1078.95</v>
      </c>
      <c r="O217" s="69">
        <v>152.35</v>
      </c>
      <c r="P217" s="69">
        <v>169.15</v>
      </c>
      <c r="Q217" s="69">
        <v>6019.3874110090246</v>
      </c>
      <c r="R217" s="69">
        <v>60334.63</v>
      </c>
      <c r="S217" s="69">
        <v>0</v>
      </c>
      <c r="T217" s="69"/>
      <c r="U217" s="69">
        <v>6018.96</v>
      </c>
      <c r="V217" s="69">
        <v>0</v>
      </c>
      <c r="W217" s="69">
        <v>0</v>
      </c>
      <c r="X217" s="69"/>
      <c r="Y217" s="69">
        <v>24920.06</v>
      </c>
      <c r="Z217" s="69">
        <v>6.1952689999999997</v>
      </c>
      <c r="AA217" s="69">
        <v>0</v>
      </c>
      <c r="AB217" s="69"/>
      <c r="AC217" s="69"/>
      <c r="AD217" s="69">
        <v>0</v>
      </c>
      <c r="AE217" s="69">
        <v>0</v>
      </c>
      <c r="AF217" s="69"/>
      <c r="AG217" s="69">
        <v>0</v>
      </c>
      <c r="AH217" s="69">
        <v>70344.199859</v>
      </c>
      <c r="AI217" s="69">
        <v>2865.3</v>
      </c>
      <c r="AJ217" s="69">
        <v>0</v>
      </c>
      <c r="AK217" s="69">
        <v>9985.6</v>
      </c>
      <c r="AL217" s="69">
        <v>2074.15</v>
      </c>
      <c r="AM217" s="69">
        <v>9518.9500000000007</v>
      </c>
      <c r="AN217" s="69">
        <v>2784.15</v>
      </c>
      <c r="AO217" s="69">
        <v>115020.29741100903</v>
      </c>
      <c r="AP217">
        <v>5579</v>
      </c>
      <c r="AQ217" t="s">
        <v>2205</v>
      </c>
      <c r="AR217">
        <v>5579</v>
      </c>
      <c r="AS217">
        <v>0</v>
      </c>
      <c r="AT217" t="s">
        <v>2179</v>
      </c>
      <c r="AU217" t="s">
        <v>2180</v>
      </c>
      <c r="AV217" t="s">
        <v>939</v>
      </c>
      <c r="AW217" t="s">
        <v>948</v>
      </c>
      <c r="AX217" t="s">
        <v>2179</v>
      </c>
      <c r="AY217" t="s">
        <v>2180</v>
      </c>
      <c r="AZ217">
        <v>2018</v>
      </c>
    </row>
    <row r="218" spans="1:52" x14ac:dyDescent="0.25">
      <c r="A218" s="70" t="s">
        <v>78</v>
      </c>
      <c r="B218" s="69">
        <v>787.88051700000005</v>
      </c>
      <c r="C218" s="69">
        <v>0</v>
      </c>
      <c r="D218" s="69"/>
      <c r="E218" s="69">
        <v>145</v>
      </c>
      <c r="F218" s="69">
        <v>2467.5</v>
      </c>
      <c r="G218" s="69">
        <v>290</v>
      </c>
      <c r="H218" s="69">
        <v>30</v>
      </c>
      <c r="I218" s="69">
        <v>5308</v>
      </c>
      <c r="J218" s="69">
        <v>3309.8275000000003</v>
      </c>
      <c r="K218" s="69">
        <v>58.1</v>
      </c>
      <c r="L218" s="69"/>
      <c r="M218" s="69">
        <v>226.15</v>
      </c>
      <c r="N218" s="69">
        <v>1771.45</v>
      </c>
      <c r="O218" s="69">
        <v>2459.9</v>
      </c>
      <c r="P218" s="69">
        <v>166.85</v>
      </c>
      <c r="Q218" s="69">
        <v>2171.9642657467029</v>
      </c>
      <c r="R218" s="69">
        <v>2650</v>
      </c>
      <c r="S218" s="69">
        <v>0</v>
      </c>
      <c r="T218" s="69"/>
      <c r="U218" s="69">
        <v>300</v>
      </c>
      <c r="V218" s="69">
        <v>7950</v>
      </c>
      <c r="W218" s="69">
        <v>2650</v>
      </c>
      <c r="X218" s="69"/>
      <c r="Y218" s="69">
        <v>200</v>
      </c>
      <c r="Z218" s="69">
        <v>1.398757</v>
      </c>
      <c r="AA218" s="69">
        <v>0</v>
      </c>
      <c r="AB218" s="69"/>
      <c r="AC218" s="69"/>
      <c r="AD218" s="69">
        <v>0</v>
      </c>
      <c r="AE218" s="69">
        <v>0</v>
      </c>
      <c r="AF218" s="69"/>
      <c r="AG218" s="69">
        <v>0</v>
      </c>
      <c r="AH218" s="69">
        <v>6749.1067740000008</v>
      </c>
      <c r="AI218" s="69">
        <v>58.1</v>
      </c>
      <c r="AJ218" s="69">
        <v>0</v>
      </c>
      <c r="AK218" s="69">
        <v>671.15</v>
      </c>
      <c r="AL218" s="69">
        <v>12188.95</v>
      </c>
      <c r="AM218" s="69">
        <v>5399.9</v>
      </c>
      <c r="AN218" s="69">
        <v>196.85</v>
      </c>
      <c r="AO218" s="69">
        <v>7679.9642657467029</v>
      </c>
      <c r="AP218">
        <v>11467</v>
      </c>
      <c r="AQ218" t="s">
        <v>2235</v>
      </c>
      <c r="AR218">
        <v>11467</v>
      </c>
      <c r="AS218">
        <v>0</v>
      </c>
      <c r="AT218" t="s">
        <v>2179</v>
      </c>
      <c r="AU218" t="s">
        <v>2180</v>
      </c>
      <c r="AV218" t="s">
        <v>939</v>
      </c>
      <c r="AW218" t="s">
        <v>948</v>
      </c>
      <c r="AX218" t="s">
        <v>2179</v>
      </c>
      <c r="AY218" t="s">
        <v>2180</v>
      </c>
      <c r="AZ218">
        <v>2018</v>
      </c>
    </row>
    <row r="219" spans="1:52" x14ac:dyDescent="0.25">
      <c r="A219" s="70" t="s">
        <v>80</v>
      </c>
      <c r="B219" s="69">
        <v>891.75934599999994</v>
      </c>
      <c r="C219" s="69">
        <v>1820</v>
      </c>
      <c r="D219" s="69"/>
      <c r="E219" s="69">
        <v>50</v>
      </c>
      <c r="F219" s="69">
        <v>272</v>
      </c>
      <c r="G219" s="69">
        <v>1320</v>
      </c>
      <c r="H219" s="69"/>
      <c r="I219" s="69">
        <v>1114</v>
      </c>
      <c r="J219" s="69">
        <v>1073.6949999999999</v>
      </c>
      <c r="K219" s="69">
        <v>40.700000000000003</v>
      </c>
      <c r="L219" s="69"/>
      <c r="M219" s="69">
        <v>156.72999999999999</v>
      </c>
      <c r="N219" s="69">
        <v>0</v>
      </c>
      <c r="O219" s="69">
        <v>37.450000000000003</v>
      </c>
      <c r="P219" s="69">
        <v>35.450000000000003</v>
      </c>
      <c r="Q219" s="69">
        <v>1088.7254440292218</v>
      </c>
      <c r="R219" s="69">
        <v>0</v>
      </c>
      <c r="S219" s="69">
        <v>0</v>
      </c>
      <c r="T219" s="69"/>
      <c r="U219" s="69"/>
      <c r="V219" s="69">
        <v>0</v>
      </c>
      <c r="W219" s="69">
        <v>0</v>
      </c>
      <c r="X219" s="69"/>
      <c r="Y219" s="69">
        <v>790</v>
      </c>
      <c r="Z219" s="69">
        <v>0.74178900000000003</v>
      </c>
      <c r="AA219" s="69">
        <v>0</v>
      </c>
      <c r="AB219" s="69"/>
      <c r="AC219" s="69"/>
      <c r="AD219" s="69">
        <v>0</v>
      </c>
      <c r="AE219" s="69">
        <v>0</v>
      </c>
      <c r="AF219" s="69"/>
      <c r="AG219" s="69">
        <v>0</v>
      </c>
      <c r="AH219" s="69">
        <v>1966.1961349999999</v>
      </c>
      <c r="AI219" s="69">
        <v>1860.7</v>
      </c>
      <c r="AJ219" s="69">
        <v>0</v>
      </c>
      <c r="AK219" s="69">
        <v>206.73</v>
      </c>
      <c r="AL219" s="69">
        <v>272</v>
      </c>
      <c r="AM219" s="69">
        <v>1357.45</v>
      </c>
      <c r="AN219" s="69">
        <v>35.450000000000003</v>
      </c>
      <c r="AO219" s="69">
        <v>2992.7254440292218</v>
      </c>
      <c r="AP219">
        <v>2589</v>
      </c>
      <c r="AQ219" t="s">
        <v>1106</v>
      </c>
      <c r="AR219">
        <v>2589</v>
      </c>
      <c r="AS219">
        <v>0</v>
      </c>
      <c r="AT219" t="s">
        <v>1108</v>
      </c>
      <c r="AU219" t="s">
        <v>1109</v>
      </c>
      <c r="AV219" t="s">
        <v>939</v>
      </c>
      <c r="AW219" t="s">
        <v>936</v>
      </c>
      <c r="AX219" t="s">
        <v>1108</v>
      </c>
      <c r="AY219" t="s">
        <v>1109</v>
      </c>
      <c r="AZ219">
        <v>2018</v>
      </c>
    </row>
    <row r="220" spans="1:52" x14ac:dyDescent="0.25">
      <c r="A220" s="70" t="s">
        <v>842</v>
      </c>
      <c r="B220" s="69">
        <v>1712.164824</v>
      </c>
      <c r="C220" s="69">
        <v>620</v>
      </c>
      <c r="D220" s="69"/>
      <c r="E220" s="69">
        <v>650.91999999999996</v>
      </c>
      <c r="F220" s="69">
        <v>2534</v>
      </c>
      <c r="G220" s="69">
        <v>620</v>
      </c>
      <c r="H220" s="69"/>
      <c r="I220" s="69">
        <v>12056.08</v>
      </c>
      <c r="J220" s="69">
        <v>8259.2975000000006</v>
      </c>
      <c r="K220" s="69">
        <v>198.4</v>
      </c>
      <c r="L220" s="69"/>
      <c r="M220" s="69">
        <v>625.49</v>
      </c>
      <c r="N220" s="69">
        <v>0</v>
      </c>
      <c r="O220" s="69">
        <v>466.4</v>
      </c>
      <c r="P220" s="69">
        <v>165.55</v>
      </c>
      <c r="Q220" s="69">
        <v>3694.3060877876023</v>
      </c>
      <c r="R220" s="69">
        <v>11147.31</v>
      </c>
      <c r="S220" s="69">
        <v>4716.75</v>
      </c>
      <c r="T220" s="69"/>
      <c r="U220" s="69">
        <v>1610.07</v>
      </c>
      <c r="V220" s="69">
        <v>7836.7</v>
      </c>
      <c r="W220" s="69">
        <v>5932.23</v>
      </c>
      <c r="X220" s="69">
        <v>2200.35</v>
      </c>
      <c r="Y220" s="69">
        <v>3240.53</v>
      </c>
      <c r="Z220" s="69">
        <v>3.889939</v>
      </c>
      <c r="AA220" s="69">
        <v>0</v>
      </c>
      <c r="AB220" s="69"/>
      <c r="AC220" s="69"/>
      <c r="AD220" s="69">
        <v>0</v>
      </c>
      <c r="AE220" s="69">
        <v>0</v>
      </c>
      <c r="AF220" s="69"/>
      <c r="AG220" s="69">
        <v>0</v>
      </c>
      <c r="AH220" s="69">
        <v>21122.662262999998</v>
      </c>
      <c r="AI220" s="69">
        <v>5535.15</v>
      </c>
      <c r="AJ220" s="69">
        <v>0</v>
      </c>
      <c r="AK220" s="69">
        <v>2886.4799999999996</v>
      </c>
      <c r="AL220" s="69">
        <v>10370.700000000001</v>
      </c>
      <c r="AM220" s="69">
        <v>7018.6299999999992</v>
      </c>
      <c r="AN220" s="69">
        <v>2365.9</v>
      </c>
      <c r="AO220" s="69">
        <v>18990.916087787602</v>
      </c>
      <c r="AP220">
        <v>1373</v>
      </c>
      <c r="AQ220" t="s">
        <v>1110</v>
      </c>
      <c r="AR220">
        <v>1373</v>
      </c>
      <c r="AS220">
        <v>0</v>
      </c>
      <c r="AT220" t="s">
        <v>1113</v>
      </c>
      <c r="AU220" t="s">
        <v>1114</v>
      </c>
      <c r="AV220" t="s">
        <v>939</v>
      </c>
      <c r="AW220" t="s">
        <v>948</v>
      </c>
      <c r="AX220" t="s">
        <v>1113</v>
      </c>
      <c r="AY220" t="s">
        <v>1114</v>
      </c>
      <c r="AZ220">
        <v>2018</v>
      </c>
    </row>
    <row r="221" spans="1:52" x14ac:dyDescent="0.25">
      <c r="A221" s="70" t="s">
        <v>840</v>
      </c>
      <c r="B221" s="69">
        <v>26179.391856000002</v>
      </c>
      <c r="C221" s="69">
        <v>8795.2999999999993</v>
      </c>
      <c r="D221" s="69"/>
      <c r="E221" s="69">
        <v>5311.23</v>
      </c>
      <c r="F221" s="69">
        <v>8695.5</v>
      </c>
      <c r="G221" s="69">
        <v>19815.88</v>
      </c>
      <c r="H221" s="69">
        <v>23547.5</v>
      </c>
      <c r="I221" s="69">
        <v>99394.27</v>
      </c>
      <c r="J221" s="69">
        <v>25726.31</v>
      </c>
      <c r="K221" s="69">
        <v>567.29999999999995</v>
      </c>
      <c r="L221" s="69"/>
      <c r="M221" s="69">
        <v>2063.17</v>
      </c>
      <c r="N221" s="69">
        <v>297.8</v>
      </c>
      <c r="O221" s="69">
        <v>609.22</v>
      </c>
      <c r="P221" s="69">
        <v>2417.0300000000002</v>
      </c>
      <c r="Q221" s="69">
        <v>20867.494881098999</v>
      </c>
      <c r="R221" s="69">
        <v>118153.04</v>
      </c>
      <c r="S221" s="69">
        <v>8560.5300000000007</v>
      </c>
      <c r="T221" s="69"/>
      <c r="U221" s="69">
        <v>8560.5300000000007</v>
      </c>
      <c r="V221" s="69">
        <v>9717.35</v>
      </c>
      <c r="W221" s="69">
        <v>14113.3</v>
      </c>
      <c r="X221" s="69">
        <v>16889.689999999999</v>
      </c>
      <c r="Y221" s="69">
        <v>81328.31</v>
      </c>
      <c r="Z221" s="69">
        <v>22.238028</v>
      </c>
      <c r="AA221" s="69">
        <v>0</v>
      </c>
      <c r="AB221" s="69"/>
      <c r="AC221" s="69"/>
      <c r="AD221" s="69">
        <v>0</v>
      </c>
      <c r="AE221" s="69">
        <v>0</v>
      </c>
      <c r="AF221" s="69"/>
      <c r="AG221" s="69">
        <v>0</v>
      </c>
      <c r="AH221" s="69">
        <v>170080.97988399997</v>
      </c>
      <c r="AI221" s="69">
        <v>17923.129999999997</v>
      </c>
      <c r="AJ221" s="69">
        <v>0</v>
      </c>
      <c r="AK221" s="69">
        <v>15934.93</v>
      </c>
      <c r="AL221" s="69">
        <v>18710.650000000001</v>
      </c>
      <c r="AM221" s="69">
        <v>34538.400000000001</v>
      </c>
      <c r="AN221" s="69">
        <v>42854.22</v>
      </c>
      <c r="AO221" s="69">
        <v>201590.07488109899</v>
      </c>
      <c r="AP221">
        <v>7200</v>
      </c>
      <c r="AQ221" t="s">
        <v>2308</v>
      </c>
      <c r="AR221">
        <v>7200</v>
      </c>
      <c r="AS221">
        <v>0</v>
      </c>
      <c r="AT221" t="s">
        <v>1092</v>
      </c>
      <c r="AU221" t="s">
        <v>1093</v>
      </c>
      <c r="AV221" t="s">
        <v>939</v>
      </c>
      <c r="AW221" t="s">
        <v>948</v>
      </c>
      <c r="AX221" t="s">
        <v>1092</v>
      </c>
      <c r="AY221" t="s">
        <v>1093</v>
      </c>
      <c r="AZ221">
        <v>2018</v>
      </c>
    </row>
    <row r="222" spans="1:52" x14ac:dyDescent="0.25">
      <c r="A222" s="70" t="s">
        <v>834</v>
      </c>
      <c r="B222" s="69">
        <v>32461.053082999999</v>
      </c>
      <c r="C222" s="69">
        <v>420</v>
      </c>
      <c r="D222" s="69"/>
      <c r="E222" s="69">
        <v>8809</v>
      </c>
      <c r="F222" s="69">
        <v>54816.528000000006</v>
      </c>
      <c r="G222" s="69">
        <v>21868.799999999999</v>
      </c>
      <c r="H222" s="69">
        <v>18100.900000000001</v>
      </c>
      <c r="I222" s="69">
        <v>89854.15</v>
      </c>
      <c r="J222" s="69">
        <v>50000.315000000002</v>
      </c>
      <c r="K222" s="69">
        <v>1311.34</v>
      </c>
      <c r="L222" s="69"/>
      <c r="M222" s="69">
        <v>8235.5499999999993</v>
      </c>
      <c r="N222" s="69">
        <v>23292.699999999997</v>
      </c>
      <c r="O222" s="69">
        <v>6950.86</v>
      </c>
      <c r="P222" s="69">
        <v>7381.61</v>
      </c>
      <c r="Q222" s="69">
        <v>28165.179035377805</v>
      </c>
      <c r="R222" s="69">
        <v>60480</v>
      </c>
      <c r="S222" s="69">
        <v>0</v>
      </c>
      <c r="T222" s="69"/>
      <c r="U222" s="69">
        <v>9284</v>
      </c>
      <c r="V222" s="69">
        <v>52368</v>
      </c>
      <c r="W222" s="69">
        <v>17408</v>
      </c>
      <c r="X222" s="69">
        <v>17368</v>
      </c>
      <c r="Y222" s="69">
        <v>66235</v>
      </c>
      <c r="Z222" s="69">
        <v>67632.073283999998</v>
      </c>
      <c r="AA222" s="69">
        <v>0</v>
      </c>
      <c r="AB222" s="69"/>
      <c r="AC222" s="69"/>
      <c r="AD222" s="69">
        <v>0</v>
      </c>
      <c r="AE222" s="69">
        <v>0</v>
      </c>
      <c r="AF222" s="69"/>
      <c r="AG222" s="69">
        <v>0</v>
      </c>
      <c r="AH222" s="69">
        <v>210573.44136699999</v>
      </c>
      <c r="AI222" s="69">
        <v>1731.34</v>
      </c>
      <c r="AJ222" s="69">
        <v>0</v>
      </c>
      <c r="AK222" s="69">
        <v>26328.55</v>
      </c>
      <c r="AL222" s="69">
        <v>130477.228</v>
      </c>
      <c r="AM222" s="69">
        <v>46227.66</v>
      </c>
      <c r="AN222" s="69">
        <v>42850.51</v>
      </c>
      <c r="AO222" s="69">
        <v>184254.3290353778</v>
      </c>
      <c r="AP222">
        <v>41161</v>
      </c>
      <c r="AQ222" t="s">
        <v>2307</v>
      </c>
      <c r="AR222">
        <v>41161</v>
      </c>
      <c r="AS222">
        <v>0</v>
      </c>
      <c r="AT222" t="s">
        <v>1336</v>
      </c>
      <c r="AU222" t="s">
        <v>1337</v>
      </c>
      <c r="AV222" t="s">
        <v>939</v>
      </c>
      <c r="AW222" t="s">
        <v>948</v>
      </c>
      <c r="AX222" t="s">
        <v>1336</v>
      </c>
      <c r="AY222" t="s">
        <v>1337</v>
      </c>
      <c r="AZ222">
        <v>2018</v>
      </c>
    </row>
    <row r="223" spans="1:52" x14ac:dyDescent="0.25">
      <c r="A223" s="70" t="s">
        <v>272</v>
      </c>
      <c r="B223" s="69">
        <v>2627.2655930000001</v>
      </c>
      <c r="C223" s="69">
        <v>480</v>
      </c>
      <c r="D223" s="69"/>
      <c r="E223" s="69">
        <v>280</v>
      </c>
      <c r="F223" s="69">
        <v>1475</v>
      </c>
      <c r="G223" s="69">
        <v>20</v>
      </c>
      <c r="H223" s="69">
        <v>945</v>
      </c>
      <c r="I223" s="69">
        <v>4983</v>
      </c>
      <c r="J223" s="69">
        <v>6225.6549999999997</v>
      </c>
      <c r="K223" s="69">
        <v>99.15</v>
      </c>
      <c r="L223" s="69"/>
      <c r="M223" s="69">
        <v>153.58000000000001</v>
      </c>
      <c r="N223" s="69">
        <v>0</v>
      </c>
      <c r="O223" s="69">
        <v>44.7</v>
      </c>
      <c r="P223" s="69">
        <v>62.5</v>
      </c>
      <c r="Q223" s="69">
        <v>3907.4974333773307</v>
      </c>
      <c r="R223" s="69">
        <v>10000</v>
      </c>
      <c r="S223" s="69">
        <v>100</v>
      </c>
      <c r="T223" s="69"/>
      <c r="U223" s="69">
        <v>1000</v>
      </c>
      <c r="V223" s="69">
        <v>0</v>
      </c>
      <c r="W223" s="69">
        <v>400</v>
      </c>
      <c r="X223" s="69">
        <v>400</v>
      </c>
      <c r="Y223" s="69">
        <v>5000</v>
      </c>
      <c r="Z223" s="69">
        <v>4.0260870000000004</v>
      </c>
      <c r="AA223" s="69">
        <v>0</v>
      </c>
      <c r="AB223" s="69"/>
      <c r="AC223" s="69"/>
      <c r="AD223" s="69">
        <v>0</v>
      </c>
      <c r="AE223" s="69">
        <v>0</v>
      </c>
      <c r="AF223" s="69"/>
      <c r="AG223" s="69">
        <v>0</v>
      </c>
      <c r="AH223" s="69">
        <v>18856.946679999997</v>
      </c>
      <c r="AI223" s="69">
        <v>679.15</v>
      </c>
      <c r="AJ223" s="69">
        <v>0</v>
      </c>
      <c r="AK223" s="69">
        <v>1433.58</v>
      </c>
      <c r="AL223" s="69">
        <v>1475</v>
      </c>
      <c r="AM223" s="69">
        <v>464.7</v>
      </c>
      <c r="AN223" s="69">
        <v>1407.5</v>
      </c>
      <c r="AO223" s="69">
        <v>13890.497433377332</v>
      </c>
      <c r="AP223">
        <v>42707</v>
      </c>
      <c r="AQ223" t="s">
        <v>2302</v>
      </c>
      <c r="AR223">
        <v>42707</v>
      </c>
      <c r="AS223">
        <v>0</v>
      </c>
      <c r="AT223" t="s">
        <v>2303</v>
      </c>
      <c r="AU223" t="s">
        <v>2304</v>
      </c>
      <c r="AV223" t="s">
        <v>939</v>
      </c>
      <c r="AW223" t="s">
        <v>936</v>
      </c>
      <c r="AX223" t="s">
        <v>2303</v>
      </c>
      <c r="AY223" t="s">
        <v>2304</v>
      </c>
      <c r="AZ223">
        <v>2018</v>
      </c>
    </row>
    <row r="224" spans="1:52" x14ac:dyDescent="0.25">
      <c r="A224" s="70" t="s">
        <v>530</v>
      </c>
      <c r="B224" s="69">
        <v>1267.8510769999998</v>
      </c>
      <c r="C224" s="69">
        <v>0</v>
      </c>
      <c r="D224" s="69"/>
      <c r="E224" s="69">
        <v>30</v>
      </c>
      <c r="F224" s="69">
        <v>0</v>
      </c>
      <c r="G224" s="69">
        <v>0</v>
      </c>
      <c r="H224" s="69"/>
      <c r="I224" s="69">
        <v>2646</v>
      </c>
      <c r="J224" s="69">
        <v>3877.22</v>
      </c>
      <c r="K224" s="69">
        <v>55.55</v>
      </c>
      <c r="L224" s="69"/>
      <c r="M224" s="69">
        <v>54.15</v>
      </c>
      <c r="N224" s="69">
        <v>0</v>
      </c>
      <c r="O224" s="69">
        <v>92.95</v>
      </c>
      <c r="P224" s="69">
        <v>35.85</v>
      </c>
      <c r="Q224" s="69">
        <v>1237.9852665807373</v>
      </c>
      <c r="R224" s="69">
        <v>6200</v>
      </c>
      <c r="S224" s="69">
        <v>0</v>
      </c>
      <c r="T224" s="69"/>
      <c r="U224" s="69"/>
      <c r="V224" s="69">
        <v>0</v>
      </c>
      <c r="W224" s="69">
        <v>0</v>
      </c>
      <c r="X224" s="69"/>
      <c r="Y224" s="69">
        <v>280</v>
      </c>
      <c r="Z224" s="69">
        <v>0.753135</v>
      </c>
      <c r="AA224" s="69">
        <v>0</v>
      </c>
      <c r="AB224" s="69"/>
      <c r="AC224" s="69"/>
      <c r="AD224" s="69">
        <v>0</v>
      </c>
      <c r="AE224" s="69">
        <v>0</v>
      </c>
      <c r="AF224" s="69"/>
      <c r="AG224" s="69">
        <v>0</v>
      </c>
      <c r="AH224" s="69">
        <v>11345.824212000001</v>
      </c>
      <c r="AI224" s="69">
        <v>55.55</v>
      </c>
      <c r="AJ224" s="69">
        <v>0</v>
      </c>
      <c r="AK224" s="69">
        <v>84.15</v>
      </c>
      <c r="AL224" s="69">
        <v>0</v>
      </c>
      <c r="AM224" s="69">
        <v>92.95</v>
      </c>
      <c r="AN224" s="69">
        <v>35.85</v>
      </c>
      <c r="AO224" s="69">
        <v>4163.9852665807375</v>
      </c>
      <c r="AP224">
        <v>7452</v>
      </c>
      <c r="AQ224" t="s">
        <v>1463</v>
      </c>
      <c r="AR224">
        <v>7452</v>
      </c>
      <c r="AS224">
        <v>0</v>
      </c>
      <c r="AT224" t="s">
        <v>1465</v>
      </c>
      <c r="AU224" t="s">
        <v>1466</v>
      </c>
      <c r="AV224" t="s">
        <v>939</v>
      </c>
      <c r="AW224" t="s">
        <v>936</v>
      </c>
      <c r="AX224" t="s">
        <v>1465</v>
      </c>
      <c r="AY224" t="s">
        <v>1466</v>
      </c>
      <c r="AZ224">
        <v>2018</v>
      </c>
    </row>
    <row r="225" spans="1:52" x14ac:dyDescent="0.25">
      <c r="A225" s="70" t="s">
        <v>724</v>
      </c>
      <c r="B225" s="69">
        <v>14804.562612999998</v>
      </c>
      <c r="C225" s="69">
        <v>1546</v>
      </c>
      <c r="D225" s="69"/>
      <c r="E225" s="69">
        <v>1810</v>
      </c>
      <c r="F225" s="69">
        <v>6905</v>
      </c>
      <c r="G225" s="69">
        <v>4767</v>
      </c>
      <c r="H225" s="69">
        <v>7210</v>
      </c>
      <c r="I225" s="69">
        <v>81606.47</v>
      </c>
      <c r="J225" s="69">
        <v>4684.0149999999994</v>
      </c>
      <c r="K225" s="69">
        <v>192.6</v>
      </c>
      <c r="L225" s="69"/>
      <c r="M225" s="69">
        <v>7493.74</v>
      </c>
      <c r="N225" s="69">
        <v>0</v>
      </c>
      <c r="O225" s="69">
        <v>516.45000000000005</v>
      </c>
      <c r="P225" s="69">
        <v>258.45</v>
      </c>
      <c r="Q225" s="69">
        <v>9937.2194348362846</v>
      </c>
      <c r="R225" s="69">
        <v>55283.51</v>
      </c>
      <c r="S225" s="69">
        <v>0</v>
      </c>
      <c r="T225" s="69"/>
      <c r="U225" s="69">
        <v>5465.36</v>
      </c>
      <c r="V225" s="69">
        <v>0</v>
      </c>
      <c r="W225" s="69">
        <v>0</v>
      </c>
      <c r="X225" s="69"/>
      <c r="Y225" s="69">
        <v>22143.24</v>
      </c>
      <c r="Z225" s="69">
        <v>44178.41661</v>
      </c>
      <c r="AA225" s="69">
        <v>0</v>
      </c>
      <c r="AB225" s="69"/>
      <c r="AC225" s="69"/>
      <c r="AD225" s="69">
        <v>0</v>
      </c>
      <c r="AE225" s="69">
        <v>0</v>
      </c>
      <c r="AF225" s="69"/>
      <c r="AG225" s="69">
        <v>0</v>
      </c>
      <c r="AH225" s="69">
        <v>118950.504223</v>
      </c>
      <c r="AI225" s="69">
        <v>1738.6</v>
      </c>
      <c r="AJ225" s="69">
        <v>0</v>
      </c>
      <c r="AK225" s="69">
        <v>14769.099999999999</v>
      </c>
      <c r="AL225" s="69">
        <v>6905</v>
      </c>
      <c r="AM225" s="69">
        <v>5283.45</v>
      </c>
      <c r="AN225" s="69">
        <v>7468.45</v>
      </c>
      <c r="AO225" s="69">
        <v>113686.92943483629</v>
      </c>
      <c r="AP225">
        <v>1394</v>
      </c>
      <c r="AQ225" t="s">
        <v>1968</v>
      </c>
      <c r="AR225">
        <v>1394</v>
      </c>
      <c r="AS225">
        <v>0</v>
      </c>
      <c r="AT225" t="s">
        <v>1970</v>
      </c>
      <c r="AU225" t="s">
        <v>1971</v>
      </c>
      <c r="AV225" t="s">
        <v>939</v>
      </c>
      <c r="AW225" t="s">
        <v>936</v>
      </c>
      <c r="AX225" t="s">
        <v>1970</v>
      </c>
      <c r="AY225" t="s">
        <v>1971</v>
      </c>
      <c r="AZ225">
        <v>2018</v>
      </c>
    </row>
    <row r="226" spans="1:52" x14ac:dyDescent="0.25">
      <c r="A226" s="70" t="s">
        <v>274</v>
      </c>
      <c r="B226" s="69">
        <v>2380.3671850000001</v>
      </c>
      <c r="C226" s="69">
        <v>0</v>
      </c>
      <c r="D226" s="69"/>
      <c r="E226" s="69">
        <v>60</v>
      </c>
      <c r="F226" s="69">
        <v>1040</v>
      </c>
      <c r="G226" s="69">
        <v>1795</v>
      </c>
      <c r="H226" s="69">
        <v>265</v>
      </c>
      <c r="I226" s="69">
        <v>4148</v>
      </c>
      <c r="J226" s="69">
        <v>3747.05</v>
      </c>
      <c r="K226" s="69">
        <v>245</v>
      </c>
      <c r="L226" s="69"/>
      <c r="M226" s="69">
        <v>210</v>
      </c>
      <c r="N226" s="69">
        <v>4839.7</v>
      </c>
      <c r="O226" s="69">
        <v>825</v>
      </c>
      <c r="P226" s="69">
        <v>95</v>
      </c>
      <c r="Q226" s="69">
        <v>2478.9098995331969</v>
      </c>
      <c r="R226" s="69">
        <v>1000</v>
      </c>
      <c r="S226" s="69">
        <v>0</v>
      </c>
      <c r="T226" s="69"/>
      <c r="U226" s="69"/>
      <c r="V226" s="69">
        <v>500</v>
      </c>
      <c r="W226" s="69">
        <v>2000</v>
      </c>
      <c r="X226" s="69"/>
      <c r="Y226" s="69">
        <v>0</v>
      </c>
      <c r="Z226" s="69">
        <v>1.005441</v>
      </c>
      <c r="AA226" s="69">
        <v>0</v>
      </c>
      <c r="AB226" s="69"/>
      <c r="AC226" s="69"/>
      <c r="AD226" s="69">
        <v>0</v>
      </c>
      <c r="AE226" s="69">
        <v>0</v>
      </c>
      <c r="AF226" s="69"/>
      <c r="AG226" s="69">
        <v>0</v>
      </c>
      <c r="AH226" s="69">
        <v>7128.4226260000005</v>
      </c>
      <c r="AI226" s="69">
        <v>245</v>
      </c>
      <c r="AJ226" s="69">
        <v>0</v>
      </c>
      <c r="AK226" s="69">
        <v>270</v>
      </c>
      <c r="AL226" s="69">
        <v>6379.7</v>
      </c>
      <c r="AM226" s="69">
        <v>4620</v>
      </c>
      <c r="AN226" s="69">
        <v>360</v>
      </c>
      <c r="AO226" s="69">
        <v>6626.9098995331969</v>
      </c>
      <c r="AP226">
        <v>10507</v>
      </c>
      <c r="AQ226" t="s">
        <v>2236</v>
      </c>
      <c r="AR226">
        <v>10507</v>
      </c>
      <c r="AS226">
        <v>0</v>
      </c>
      <c r="AT226" t="s">
        <v>2179</v>
      </c>
      <c r="AU226" t="s">
        <v>2180</v>
      </c>
      <c r="AV226" t="s">
        <v>939</v>
      </c>
      <c r="AW226" t="s">
        <v>948</v>
      </c>
      <c r="AX226" t="s">
        <v>2179</v>
      </c>
      <c r="AY226" t="s">
        <v>2180</v>
      </c>
      <c r="AZ226">
        <v>2018</v>
      </c>
    </row>
    <row r="227" spans="1:52" x14ac:dyDescent="0.25">
      <c r="A227" s="70" t="s">
        <v>692</v>
      </c>
      <c r="B227" s="69">
        <v>1259.6201759999999</v>
      </c>
      <c r="C227" s="69">
        <v>0</v>
      </c>
      <c r="D227" s="69"/>
      <c r="E227" s="69">
        <v>60</v>
      </c>
      <c r="F227" s="69">
        <v>423</v>
      </c>
      <c r="G227" s="69">
        <v>1460</v>
      </c>
      <c r="H227" s="69">
        <v>780</v>
      </c>
      <c r="I227" s="69">
        <v>13554</v>
      </c>
      <c r="J227" s="69">
        <v>1604.9424999999999</v>
      </c>
      <c r="K227" s="69">
        <v>166.4</v>
      </c>
      <c r="L227" s="69"/>
      <c r="M227" s="69">
        <v>130.58000000000001</v>
      </c>
      <c r="N227" s="69">
        <v>0</v>
      </c>
      <c r="O227" s="69">
        <v>6026.3</v>
      </c>
      <c r="P227" s="69">
        <v>220.16</v>
      </c>
      <c r="Q227" s="69">
        <v>3392.0363239514509</v>
      </c>
      <c r="R227" s="69">
        <v>4220</v>
      </c>
      <c r="S227" s="69">
        <v>0</v>
      </c>
      <c r="T227" s="69"/>
      <c r="U227" s="69"/>
      <c r="V227" s="69">
        <v>0</v>
      </c>
      <c r="W227" s="69">
        <v>8300</v>
      </c>
      <c r="X227" s="69"/>
      <c r="Y227" s="69">
        <v>4220</v>
      </c>
      <c r="Z227" s="69">
        <v>2.1675599999999999</v>
      </c>
      <c r="AA227" s="69">
        <v>0</v>
      </c>
      <c r="AB227" s="69"/>
      <c r="AC227" s="69"/>
      <c r="AD227" s="69">
        <v>0</v>
      </c>
      <c r="AE227" s="69">
        <v>0</v>
      </c>
      <c r="AF227" s="69"/>
      <c r="AG227" s="69">
        <v>0</v>
      </c>
      <c r="AH227" s="69">
        <v>7086.7302359999994</v>
      </c>
      <c r="AI227" s="69">
        <v>166.4</v>
      </c>
      <c r="AJ227" s="69">
        <v>0</v>
      </c>
      <c r="AK227" s="69">
        <v>190.58</v>
      </c>
      <c r="AL227" s="69">
        <v>423</v>
      </c>
      <c r="AM227" s="69">
        <v>15786.3</v>
      </c>
      <c r="AN227" s="69">
        <v>1000.16</v>
      </c>
      <c r="AO227" s="69">
        <v>21166.036323951452</v>
      </c>
      <c r="AP227">
        <v>1861</v>
      </c>
      <c r="AQ227" t="s">
        <v>1467</v>
      </c>
      <c r="AR227">
        <v>1861</v>
      </c>
      <c r="AS227">
        <v>0</v>
      </c>
      <c r="AT227" t="s">
        <v>1469</v>
      </c>
      <c r="AU227" t="s">
        <v>1470</v>
      </c>
      <c r="AV227" t="s">
        <v>939</v>
      </c>
      <c r="AW227" t="s">
        <v>936</v>
      </c>
      <c r="AX227" t="s">
        <v>1469</v>
      </c>
      <c r="AY227" t="s">
        <v>1470</v>
      </c>
      <c r="AZ227">
        <v>2018</v>
      </c>
    </row>
    <row r="228" spans="1:52" x14ac:dyDescent="0.25">
      <c r="A228" s="70" t="s">
        <v>532</v>
      </c>
      <c r="B228" s="69">
        <v>7957.346673</v>
      </c>
      <c r="C228" s="69">
        <v>150</v>
      </c>
      <c r="D228" s="69"/>
      <c r="E228" s="69">
        <v>290</v>
      </c>
      <c r="F228" s="69">
        <v>2363</v>
      </c>
      <c r="G228" s="69">
        <v>2105</v>
      </c>
      <c r="H228" s="69">
        <v>5823</v>
      </c>
      <c r="I228" s="69">
        <v>13228</v>
      </c>
      <c r="J228" s="69">
        <v>2259.3599999999997</v>
      </c>
      <c r="K228" s="69">
        <v>247.4</v>
      </c>
      <c r="L228" s="69"/>
      <c r="M228" s="69">
        <v>275.8</v>
      </c>
      <c r="N228" s="69">
        <v>788.24</v>
      </c>
      <c r="O228" s="69">
        <v>674.46</v>
      </c>
      <c r="P228" s="69">
        <v>220.84</v>
      </c>
      <c r="Q228" s="69">
        <v>3055.4062592028104</v>
      </c>
      <c r="R228" s="69">
        <v>10000</v>
      </c>
      <c r="S228" s="69">
        <v>1500</v>
      </c>
      <c r="T228" s="69"/>
      <c r="U228" s="69">
        <v>1000</v>
      </c>
      <c r="V228" s="69">
        <v>3000</v>
      </c>
      <c r="W228" s="69">
        <v>3000</v>
      </c>
      <c r="X228" s="69">
        <v>1500</v>
      </c>
      <c r="Y228" s="69">
        <v>0</v>
      </c>
      <c r="Z228" s="69">
        <v>4.1892480000000001</v>
      </c>
      <c r="AA228" s="69">
        <v>0</v>
      </c>
      <c r="AB228" s="69"/>
      <c r="AC228" s="69"/>
      <c r="AD228" s="69">
        <v>0</v>
      </c>
      <c r="AE228" s="69">
        <v>0</v>
      </c>
      <c r="AF228" s="69"/>
      <c r="AG228" s="69">
        <v>0</v>
      </c>
      <c r="AH228" s="69">
        <v>20220.895920999999</v>
      </c>
      <c r="AI228" s="69">
        <v>1897.4</v>
      </c>
      <c r="AJ228" s="69">
        <v>0</v>
      </c>
      <c r="AK228" s="69">
        <v>1565.8</v>
      </c>
      <c r="AL228" s="69">
        <v>6151.24</v>
      </c>
      <c r="AM228" s="69">
        <v>5779.46</v>
      </c>
      <c r="AN228" s="69">
        <v>7543.84</v>
      </c>
      <c r="AO228" s="69">
        <v>16283.406259202809</v>
      </c>
      <c r="AP228">
        <v>4012</v>
      </c>
      <c r="AQ228" t="s">
        <v>2204</v>
      </c>
      <c r="AR228">
        <v>4012</v>
      </c>
      <c r="AS228">
        <v>0</v>
      </c>
      <c r="AT228" t="s">
        <v>2101</v>
      </c>
      <c r="AU228" t="s">
        <v>2102</v>
      </c>
      <c r="AV228" t="s">
        <v>939</v>
      </c>
      <c r="AW228" t="s">
        <v>948</v>
      </c>
      <c r="AX228" t="s">
        <v>2101</v>
      </c>
      <c r="AY228" t="s">
        <v>2102</v>
      </c>
      <c r="AZ228">
        <v>2018</v>
      </c>
    </row>
    <row r="229" spans="1:52" x14ac:dyDescent="0.25">
      <c r="A229" s="70" t="s">
        <v>82</v>
      </c>
      <c r="B229" s="69">
        <v>5720.786537</v>
      </c>
      <c r="C229" s="69">
        <v>3957.95</v>
      </c>
      <c r="D229" s="69"/>
      <c r="E229" s="69">
        <v>850</v>
      </c>
      <c r="F229" s="69">
        <v>1950</v>
      </c>
      <c r="G229" s="69">
        <v>239</v>
      </c>
      <c r="H229" s="69">
        <v>100</v>
      </c>
      <c r="I229" s="69">
        <v>8295</v>
      </c>
      <c r="J229" s="69">
        <v>7536.34</v>
      </c>
      <c r="K229" s="69">
        <v>3336.88</v>
      </c>
      <c r="L229" s="69"/>
      <c r="M229" s="69">
        <v>696.49</v>
      </c>
      <c r="N229" s="69">
        <v>1732.55</v>
      </c>
      <c r="O229" s="69">
        <v>371</v>
      </c>
      <c r="P229" s="69">
        <v>290.91000000000003</v>
      </c>
      <c r="Q229" s="69">
        <v>4542.0619834566924</v>
      </c>
      <c r="R229" s="69">
        <v>12350</v>
      </c>
      <c r="S229" s="69">
        <v>7695</v>
      </c>
      <c r="T229" s="69"/>
      <c r="U229" s="69"/>
      <c r="V229" s="69">
        <v>5035</v>
      </c>
      <c r="W229" s="69">
        <v>0</v>
      </c>
      <c r="X229" s="69"/>
      <c r="Y229" s="69">
        <v>1700</v>
      </c>
      <c r="Z229" s="69">
        <v>3.4485389999999998</v>
      </c>
      <c r="AA229" s="69">
        <v>0</v>
      </c>
      <c r="AB229" s="69"/>
      <c r="AC229" s="69"/>
      <c r="AD229" s="69">
        <v>0</v>
      </c>
      <c r="AE229" s="69">
        <v>0</v>
      </c>
      <c r="AF229" s="69"/>
      <c r="AG229" s="69">
        <v>0</v>
      </c>
      <c r="AH229" s="69">
        <v>25610.575076000001</v>
      </c>
      <c r="AI229" s="69">
        <v>14989.83</v>
      </c>
      <c r="AJ229" s="69">
        <v>0</v>
      </c>
      <c r="AK229" s="69">
        <v>1546.49</v>
      </c>
      <c r="AL229" s="69">
        <v>8717.5499999999993</v>
      </c>
      <c r="AM229" s="69">
        <v>610</v>
      </c>
      <c r="AN229" s="69">
        <v>390.91</v>
      </c>
      <c r="AO229" s="69">
        <v>14537.061983456693</v>
      </c>
      <c r="AP229">
        <v>7754</v>
      </c>
      <c r="AQ229" t="s">
        <v>1972</v>
      </c>
      <c r="AR229">
        <v>7754</v>
      </c>
      <c r="AS229">
        <v>0</v>
      </c>
      <c r="AT229" t="s">
        <v>1974</v>
      </c>
      <c r="AU229" t="s">
        <v>1975</v>
      </c>
      <c r="AV229" t="s">
        <v>939</v>
      </c>
      <c r="AW229" t="s">
        <v>936</v>
      </c>
      <c r="AX229" t="s">
        <v>1974</v>
      </c>
      <c r="AY229" t="s">
        <v>1975</v>
      </c>
      <c r="AZ229">
        <v>2018</v>
      </c>
    </row>
    <row r="230" spans="1:52" x14ac:dyDescent="0.25">
      <c r="A230" s="70" t="s">
        <v>30</v>
      </c>
      <c r="B230" s="69">
        <v>416.60303599999997</v>
      </c>
      <c r="C230" s="69">
        <v>850</v>
      </c>
      <c r="D230" s="69"/>
      <c r="E230" s="69">
        <v>190</v>
      </c>
      <c r="F230" s="69">
        <v>0</v>
      </c>
      <c r="G230" s="69">
        <v>0</v>
      </c>
      <c r="H230" s="69">
        <v>271.75</v>
      </c>
      <c r="I230" s="69">
        <v>1781</v>
      </c>
      <c r="J230" s="69">
        <v>1685.1200000000001</v>
      </c>
      <c r="K230" s="69">
        <v>683.35</v>
      </c>
      <c r="L230" s="69"/>
      <c r="M230" s="69">
        <v>95.8</v>
      </c>
      <c r="N230" s="69">
        <v>563.20000000000005</v>
      </c>
      <c r="O230" s="69">
        <v>22</v>
      </c>
      <c r="P230" s="69"/>
      <c r="Q230" s="69">
        <v>2274.0859320331351</v>
      </c>
      <c r="R230" s="69">
        <v>1000</v>
      </c>
      <c r="S230" s="69">
        <v>0</v>
      </c>
      <c r="T230" s="69"/>
      <c r="U230" s="69"/>
      <c r="V230" s="69">
        <v>0</v>
      </c>
      <c r="W230" s="69">
        <v>0</v>
      </c>
      <c r="X230" s="69"/>
      <c r="Y230" s="69">
        <v>0</v>
      </c>
      <c r="Z230" s="69">
        <v>0.819048</v>
      </c>
      <c r="AA230" s="69">
        <v>0</v>
      </c>
      <c r="AB230" s="69"/>
      <c r="AC230" s="69"/>
      <c r="AD230" s="69">
        <v>0</v>
      </c>
      <c r="AE230" s="69">
        <v>0</v>
      </c>
      <c r="AF230" s="69"/>
      <c r="AG230" s="69">
        <v>0</v>
      </c>
      <c r="AH230" s="69">
        <v>3102.5420840000002</v>
      </c>
      <c r="AI230" s="69">
        <v>1533.35</v>
      </c>
      <c r="AJ230" s="69">
        <v>0</v>
      </c>
      <c r="AK230" s="69">
        <v>285.8</v>
      </c>
      <c r="AL230" s="69">
        <v>563.20000000000005</v>
      </c>
      <c r="AM230" s="69">
        <v>22</v>
      </c>
      <c r="AN230" s="69">
        <v>271.75</v>
      </c>
      <c r="AO230" s="69">
        <v>4055.0859320331351</v>
      </c>
      <c r="AP230">
        <v>6383</v>
      </c>
      <c r="AQ230" t="s">
        <v>1115</v>
      </c>
      <c r="AR230">
        <v>6383</v>
      </c>
      <c r="AS230">
        <v>0</v>
      </c>
      <c r="AT230" t="s">
        <v>1117</v>
      </c>
      <c r="AU230" t="s">
        <v>1118</v>
      </c>
      <c r="AV230" t="s">
        <v>939</v>
      </c>
      <c r="AW230" t="s">
        <v>936</v>
      </c>
      <c r="AX230" t="s">
        <v>1117</v>
      </c>
      <c r="AY230" t="s">
        <v>1118</v>
      </c>
      <c r="AZ230">
        <v>2018</v>
      </c>
    </row>
    <row r="231" spans="1:52" x14ac:dyDescent="0.25">
      <c r="A231" s="70" t="s">
        <v>32</v>
      </c>
      <c r="B231" s="69">
        <v>6952.5228619999998</v>
      </c>
      <c r="C231" s="69">
        <v>100</v>
      </c>
      <c r="D231" s="69"/>
      <c r="E231" s="69">
        <v>700</v>
      </c>
      <c r="F231" s="69">
        <v>4422.5</v>
      </c>
      <c r="G231" s="69">
        <v>920</v>
      </c>
      <c r="H231" s="69">
        <v>290</v>
      </c>
      <c r="I231" s="69">
        <v>15977</v>
      </c>
      <c r="J231" s="69">
        <v>3057.8924999999999</v>
      </c>
      <c r="K231" s="69">
        <v>96</v>
      </c>
      <c r="L231" s="69"/>
      <c r="M231" s="69">
        <v>696.26</v>
      </c>
      <c r="N231" s="69">
        <v>554.04999999999995</v>
      </c>
      <c r="O231" s="69">
        <v>110.95</v>
      </c>
      <c r="P231" s="69">
        <v>62.25</v>
      </c>
      <c r="Q231" s="69">
        <v>4856.3777221266964</v>
      </c>
      <c r="R231" s="69">
        <v>30050</v>
      </c>
      <c r="S231" s="69">
        <v>0</v>
      </c>
      <c r="T231" s="69"/>
      <c r="U231" s="69">
        <v>9100</v>
      </c>
      <c r="V231" s="69">
        <v>11850</v>
      </c>
      <c r="W231" s="69">
        <v>1650</v>
      </c>
      <c r="X231" s="69">
        <v>1650</v>
      </c>
      <c r="Y231" s="69">
        <v>9100</v>
      </c>
      <c r="Z231" s="69">
        <v>8.4752050000000008</v>
      </c>
      <c r="AA231" s="69">
        <v>0</v>
      </c>
      <c r="AB231" s="69"/>
      <c r="AC231" s="69"/>
      <c r="AD231" s="69">
        <v>0</v>
      </c>
      <c r="AE231" s="69">
        <v>0</v>
      </c>
      <c r="AF231" s="69"/>
      <c r="AG231" s="69">
        <v>0</v>
      </c>
      <c r="AH231" s="69">
        <v>40068.890567000002</v>
      </c>
      <c r="AI231" s="69">
        <v>196</v>
      </c>
      <c r="AJ231" s="69">
        <v>0</v>
      </c>
      <c r="AK231" s="69">
        <v>10496.26</v>
      </c>
      <c r="AL231" s="69">
        <v>16826.55</v>
      </c>
      <c r="AM231" s="69">
        <v>2680.95</v>
      </c>
      <c r="AN231" s="69">
        <v>2002.25</v>
      </c>
      <c r="AO231" s="69">
        <v>29933.377722126697</v>
      </c>
      <c r="AP231">
        <v>1516</v>
      </c>
      <c r="AQ231" t="s">
        <v>997</v>
      </c>
      <c r="AR231">
        <v>1516</v>
      </c>
      <c r="AS231">
        <v>0</v>
      </c>
      <c r="AT231" t="s">
        <v>998</v>
      </c>
      <c r="AU231" t="s">
        <v>999</v>
      </c>
      <c r="AV231" t="s">
        <v>939</v>
      </c>
      <c r="AW231" t="s">
        <v>936</v>
      </c>
      <c r="AX231" t="s">
        <v>998</v>
      </c>
      <c r="AY231" t="s">
        <v>999</v>
      </c>
      <c r="AZ231">
        <v>2018</v>
      </c>
    </row>
    <row r="232" spans="1:52" x14ac:dyDescent="0.25">
      <c r="A232" s="70" t="s">
        <v>814</v>
      </c>
      <c r="B232" s="69">
        <v>9759.3490359999996</v>
      </c>
      <c r="C232" s="69">
        <v>1175</v>
      </c>
      <c r="D232" s="69"/>
      <c r="E232" s="69">
        <v>2522.1999999999998</v>
      </c>
      <c r="F232" s="69">
        <v>5270</v>
      </c>
      <c r="G232" s="69">
        <v>427.7</v>
      </c>
      <c r="H232" s="69">
        <v>1495</v>
      </c>
      <c r="I232" s="69">
        <v>15039</v>
      </c>
      <c r="J232" s="69">
        <v>4644.1625000000004</v>
      </c>
      <c r="K232" s="69">
        <v>6758.47</v>
      </c>
      <c r="L232" s="69"/>
      <c r="M232" s="69">
        <v>894.83</v>
      </c>
      <c r="N232" s="69">
        <v>327.90000000000003</v>
      </c>
      <c r="O232" s="69">
        <v>3484.64</v>
      </c>
      <c r="P232" s="69">
        <v>5273.03</v>
      </c>
      <c r="Q232" s="69">
        <v>4099.543540144964</v>
      </c>
      <c r="R232" s="69">
        <v>4500</v>
      </c>
      <c r="S232" s="69">
        <v>8062.84</v>
      </c>
      <c r="T232" s="69"/>
      <c r="U232" s="69">
        <v>1350</v>
      </c>
      <c r="V232" s="69">
        <v>0</v>
      </c>
      <c r="W232" s="69">
        <v>8500</v>
      </c>
      <c r="X232" s="69">
        <v>5000</v>
      </c>
      <c r="Y232" s="69">
        <v>1330</v>
      </c>
      <c r="Z232" s="69">
        <v>4.186007</v>
      </c>
      <c r="AA232" s="69">
        <v>0</v>
      </c>
      <c r="AB232" s="69"/>
      <c r="AC232" s="69"/>
      <c r="AD232" s="69">
        <v>0</v>
      </c>
      <c r="AE232" s="69">
        <v>0</v>
      </c>
      <c r="AF232" s="69"/>
      <c r="AG232" s="69">
        <v>0</v>
      </c>
      <c r="AH232" s="69">
        <v>18907.697542999998</v>
      </c>
      <c r="AI232" s="69">
        <v>15996.310000000001</v>
      </c>
      <c r="AJ232" s="69">
        <v>0</v>
      </c>
      <c r="AK232" s="69">
        <v>4767.03</v>
      </c>
      <c r="AL232" s="69">
        <v>5597.9</v>
      </c>
      <c r="AM232" s="69">
        <v>12412.34</v>
      </c>
      <c r="AN232" s="69">
        <v>11768.029999999999</v>
      </c>
      <c r="AO232" s="69">
        <v>20468.543540144965</v>
      </c>
      <c r="AP232">
        <v>15687</v>
      </c>
      <c r="AQ232" t="s">
        <v>1000</v>
      </c>
      <c r="AR232">
        <v>15687</v>
      </c>
      <c r="AS232">
        <v>0</v>
      </c>
      <c r="AT232" t="s">
        <v>1002</v>
      </c>
      <c r="AU232" t="s">
        <v>1003</v>
      </c>
      <c r="AV232" t="s">
        <v>939</v>
      </c>
      <c r="AW232" t="s">
        <v>936</v>
      </c>
      <c r="AX232" t="s">
        <v>1002</v>
      </c>
      <c r="AY232" t="s">
        <v>1003</v>
      </c>
      <c r="AZ232">
        <v>2018</v>
      </c>
    </row>
    <row r="233" spans="1:52" x14ac:dyDescent="0.25">
      <c r="A233" s="70" t="s">
        <v>368</v>
      </c>
      <c r="B233" s="69">
        <v>6650.7066209999994</v>
      </c>
      <c r="C233" s="69">
        <v>1200</v>
      </c>
      <c r="D233" s="69"/>
      <c r="E233" s="69">
        <v>1835</v>
      </c>
      <c r="F233" s="69">
        <v>5433.75</v>
      </c>
      <c r="G233" s="69">
        <v>1888</v>
      </c>
      <c r="H233" s="69">
        <v>1401</v>
      </c>
      <c r="I233" s="69">
        <v>12227</v>
      </c>
      <c r="J233" s="69">
        <v>4795.125</v>
      </c>
      <c r="K233" s="69">
        <v>1475.15</v>
      </c>
      <c r="L233" s="69"/>
      <c r="M233" s="69">
        <v>1915.3</v>
      </c>
      <c r="N233" s="69">
        <v>2896.56</v>
      </c>
      <c r="O233" s="69">
        <v>1854.25</v>
      </c>
      <c r="P233" s="69">
        <v>1387.52</v>
      </c>
      <c r="Q233" s="69">
        <v>7481.8358419623428</v>
      </c>
      <c r="R233" s="69">
        <v>0</v>
      </c>
      <c r="S233" s="69">
        <v>0</v>
      </c>
      <c r="T233" s="69"/>
      <c r="U233" s="69"/>
      <c r="V233" s="69">
        <v>0</v>
      </c>
      <c r="W233" s="69">
        <v>0</v>
      </c>
      <c r="X233" s="69"/>
      <c r="Y233" s="69">
        <v>3500</v>
      </c>
      <c r="Z233" s="69">
        <v>3.4209849999999999</v>
      </c>
      <c r="AA233" s="69">
        <v>0</v>
      </c>
      <c r="AB233" s="69"/>
      <c r="AC233" s="69"/>
      <c r="AD233" s="69">
        <v>0</v>
      </c>
      <c r="AE233" s="69">
        <v>0</v>
      </c>
      <c r="AF233" s="69"/>
      <c r="AG233" s="69">
        <v>0</v>
      </c>
      <c r="AH233" s="69">
        <v>11449.252606</v>
      </c>
      <c r="AI233" s="69">
        <v>2675.15</v>
      </c>
      <c r="AJ233" s="69">
        <v>0</v>
      </c>
      <c r="AK233" s="69">
        <v>3750.3</v>
      </c>
      <c r="AL233" s="69">
        <v>8330.31</v>
      </c>
      <c r="AM233" s="69">
        <v>3742.25</v>
      </c>
      <c r="AN233" s="69">
        <v>2788.52</v>
      </c>
      <c r="AO233" s="69">
        <v>23208.835841962344</v>
      </c>
      <c r="AP233">
        <v>7748</v>
      </c>
      <c r="AQ233" t="s">
        <v>2278</v>
      </c>
      <c r="AR233">
        <v>7748</v>
      </c>
      <c r="AS233">
        <v>0</v>
      </c>
      <c r="AT233" t="s">
        <v>2280</v>
      </c>
      <c r="AU233" t="s">
        <v>2281</v>
      </c>
      <c r="AV233" t="s">
        <v>939</v>
      </c>
      <c r="AW233" t="s">
        <v>936</v>
      </c>
      <c r="AX233" t="s">
        <v>2280</v>
      </c>
      <c r="AY233" t="s">
        <v>2281</v>
      </c>
      <c r="AZ233">
        <v>2018</v>
      </c>
    </row>
    <row r="234" spans="1:52" x14ac:dyDescent="0.25">
      <c r="A234" s="70" t="s">
        <v>84</v>
      </c>
      <c r="B234" s="69">
        <v>5424.3365480000002</v>
      </c>
      <c r="C234" s="69">
        <v>135</v>
      </c>
      <c r="D234" s="69"/>
      <c r="E234" s="69">
        <v>2081.84</v>
      </c>
      <c r="F234" s="69">
        <v>6601.25</v>
      </c>
      <c r="G234" s="69">
        <v>852.2</v>
      </c>
      <c r="H234" s="69">
        <v>1748</v>
      </c>
      <c r="I234" s="69">
        <v>24466.5</v>
      </c>
      <c r="J234" s="69">
        <v>6455.33</v>
      </c>
      <c r="K234" s="69">
        <v>166.55</v>
      </c>
      <c r="L234" s="69"/>
      <c r="M234" s="69">
        <v>1169.29</v>
      </c>
      <c r="N234" s="69">
        <v>229.25</v>
      </c>
      <c r="O234" s="69">
        <v>624.48</v>
      </c>
      <c r="P234" s="69">
        <v>773.01</v>
      </c>
      <c r="Q234" s="69">
        <v>7913.3858731532182</v>
      </c>
      <c r="R234" s="69">
        <v>22000</v>
      </c>
      <c r="S234" s="69">
        <v>0</v>
      </c>
      <c r="T234" s="69"/>
      <c r="U234" s="69"/>
      <c r="V234" s="69">
        <v>7000</v>
      </c>
      <c r="W234" s="69">
        <v>6160.4</v>
      </c>
      <c r="X234" s="69">
        <v>9000</v>
      </c>
      <c r="Y234" s="69">
        <v>6000</v>
      </c>
      <c r="Z234" s="69">
        <v>6.2611809999999997</v>
      </c>
      <c r="AA234" s="69">
        <v>0</v>
      </c>
      <c r="AB234" s="69"/>
      <c r="AC234" s="69"/>
      <c r="AD234" s="69">
        <v>0</v>
      </c>
      <c r="AE234" s="69">
        <v>0</v>
      </c>
      <c r="AF234" s="69"/>
      <c r="AG234" s="69">
        <v>0</v>
      </c>
      <c r="AH234" s="69">
        <v>33885.927729000003</v>
      </c>
      <c r="AI234" s="69">
        <v>301.55</v>
      </c>
      <c r="AJ234" s="69">
        <v>0</v>
      </c>
      <c r="AK234" s="69">
        <v>3251.13</v>
      </c>
      <c r="AL234" s="69">
        <v>13830.5</v>
      </c>
      <c r="AM234" s="69">
        <v>7637.08</v>
      </c>
      <c r="AN234" s="69">
        <v>11521.01</v>
      </c>
      <c r="AO234" s="69">
        <v>38379.885873153216</v>
      </c>
      <c r="AP234">
        <v>6332</v>
      </c>
      <c r="AQ234" t="s">
        <v>1646</v>
      </c>
      <c r="AR234">
        <v>6332</v>
      </c>
      <c r="AS234">
        <v>0</v>
      </c>
      <c r="AT234" t="s">
        <v>1648</v>
      </c>
      <c r="AU234" t="s">
        <v>1649</v>
      </c>
      <c r="AV234" t="s">
        <v>939</v>
      </c>
      <c r="AW234" t="s">
        <v>936</v>
      </c>
      <c r="AX234" t="s">
        <v>1648</v>
      </c>
      <c r="AY234" t="s">
        <v>1649</v>
      </c>
      <c r="AZ234">
        <v>2018</v>
      </c>
    </row>
    <row r="235" spans="1:52" x14ac:dyDescent="0.25">
      <c r="A235" s="70" t="s">
        <v>858</v>
      </c>
      <c r="B235" s="69"/>
      <c r="C235" s="69">
        <v>0</v>
      </c>
      <c r="D235" s="69"/>
      <c r="E235" s="69"/>
      <c r="F235" s="69">
        <v>0</v>
      </c>
      <c r="G235" s="69">
        <v>0</v>
      </c>
      <c r="H235" s="69"/>
      <c r="I235" s="69">
        <v>0</v>
      </c>
      <c r="J235" s="69"/>
      <c r="K235" s="69">
        <v>0</v>
      </c>
      <c r="L235" s="69"/>
      <c r="M235" s="69"/>
      <c r="N235" s="69">
        <v>0</v>
      </c>
      <c r="O235" s="69">
        <v>0</v>
      </c>
      <c r="P235" s="69"/>
      <c r="Q235" s="69">
        <v>0</v>
      </c>
      <c r="R235" s="69"/>
      <c r="S235" s="69">
        <v>0</v>
      </c>
      <c r="T235" s="69"/>
      <c r="U235" s="69"/>
      <c r="V235" s="69">
        <v>0</v>
      </c>
      <c r="W235" s="69">
        <v>0</v>
      </c>
      <c r="X235" s="69"/>
      <c r="Y235" s="69">
        <v>0</v>
      </c>
      <c r="Z235" s="69"/>
      <c r="AA235" s="69">
        <v>0</v>
      </c>
      <c r="AB235" s="69"/>
      <c r="AC235" s="69"/>
      <c r="AD235" s="69">
        <v>0</v>
      </c>
      <c r="AE235" s="69">
        <v>0</v>
      </c>
      <c r="AF235" s="69"/>
      <c r="AG235" s="69">
        <v>0</v>
      </c>
      <c r="AH235" s="69">
        <v>0</v>
      </c>
      <c r="AI235" s="69">
        <v>0</v>
      </c>
      <c r="AJ235" s="69">
        <v>0</v>
      </c>
      <c r="AK235" s="69">
        <v>0</v>
      </c>
      <c r="AL235" s="69">
        <v>0</v>
      </c>
      <c r="AM235" s="69">
        <v>0</v>
      </c>
      <c r="AN235" s="69">
        <v>0</v>
      </c>
      <c r="AO235" s="69">
        <v>0</v>
      </c>
      <c r="AP235">
        <v>11589</v>
      </c>
      <c r="AQ235" t="s">
        <v>1119</v>
      </c>
      <c r="AR235">
        <v>11589</v>
      </c>
      <c r="AS235">
        <v>0</v>
      </c>
      <c r="AT235" t="s">
        <v>1113</v>
      </c>
      <c r="AU235" t="s">
        <v>1114</v>
      </c>
      <c r="AV235" t="s">
        <v>939</v>
      </c>
      <c r="AW235" t="s">
        <v>948</v>
      </c>
      <c r="AX235" t="s">
        <v>1113</v>
      </c>
      <c r="AY235" t="s">
        <v>1114</v>
      </c>
      <c r="AZ235">
        <v>2018</v>
      </c>
    </row>
    <row r="236" spans="1:52" x14ac:dyDescent="0.25">
      <c r="A236" s="70" t="s">
        <v>86</v>
      </c>
      <c r="B236" s="69">
        <v>3187.0130509999999</v>
      </c>
      <c r="C236" s="69">
        <v>325</v>
      </c>
      <c r="D236" s="69"/>
      <c r="E236" s="69">
        <v>350</v>
      </c>
      <c r="F236" s="69">
        <v>4653</v>
      </c>
      <c r="G236" s="69">
        <v>2963</v>
      </c>
      <c r="H236" s="69">
        <v>1860</v>
      </c>
      <c r="I236" s="69">
        <v>5887</v>
      </c>
      <c r="J236" s="69">
        <v>6141.9350000000004</v>
      </c>
      <c r="K236" s="69">
        <v>662.16</v>
      </c>
      <c r="L236" s="69"/>
      <c r="M236" s="69">
        <v>534.33000000000004</v>
      </c>
      <c r="N236" s="69">
        <v>1733.93</v>
      </c>
      <c r="O236" s="69">
        <v>370.45</v>
      </c>
      <c r="P236" s="69">
        <v>600.65</v>
      </c>
      <c r="Q236" s="69">
        <v>4500.429699199969</v>
      </c>
      <c r="R236" s="69">
        <v>17820</v>
      </c>
      <c r="S236" s="69">
        <v>100</v>
      </c>
      <c r="T236" s="69"/>
      <c r="U236" s="69">
        <v>100</v>
      </c>
      <c r="V236" s="69">
        <v>4500</v>
      </c>
      <c r="W236" s="69">
        <v>100</v>
      </c>
      <c r="X236" s="69">
        <v>100</v>
      </c>
      <c r="Y236" s="69">
        <v>1800</v>
      </c>
      <c r="Z236" s="69">
        <v>2.4517419999999999</v>
      </c>
      <c r="AA236" s="69">
        <v>0</v>
      </c>
      <c r="AB236" s="69"/>
      <c r="AC236" s="69"/>
      <c r="AD236" s="69">
        <v>0</v>
      </c>
      <c r="AE236" s="69">
        <v>0</v>
      </c>
      <c r="AF236" s="69"/>
      <c r="AG236" s="69">
        <v>0</v>
      </c>
      <c r="AH236" s="69">
        <v>27151.399793</v>
      </c>
      <c r="AI236" s="69">
        <v>1087.1599999999999</v>
      </c>
      <c r="AJ236" s="69">
        <v>0</v>
      </c>
      <c r="AK236" s="69">
        <v>984.33</v>
      </c>
      <c r="AL236" s="69">
        <v>10886.93</v>
      </c>
      <c r="AM236" s="69">
        <v>3433.45</v>
      </c>
      <c r="AN236" s="69">
        <v>2560.65</v>
      </c>
      <c r="AO236" s="69">
        <v>12187.429699199969</v>
      </c>
      <c r="AQ236" t="s">
        <v>1111</v>
      </c>
      <c r="AR236">
        <v>0</v>
      </c>
      <c r="AS236">
        <v>14676</v>
      </c>
      <c r="AT236" t="s">
        <v>1113</v>
      </c>
      <c r="AU236" t="s">
        <v>1114</v>
      </c>
      <c r="AV236" t="s">
        <v>939</v>
      </c>
      <c r="AW236" t="s">
        <v>948</v>
      </c>
      <c r="AX236" t="s">
        <v>1113</v>
      </c>
      <c r="AY236" t="s">
        <v>1114</v>
      </c>
      <c r="AZ236">
        <v>2018</v>
      </c>
    </row>
    <row r="237" spans="1:52" x14ac:dyDescent="0.25">
      <c r="A237" s="70" t="s">
        <v>190</v>
      </c>
      <c r="B237" s="69">
        <v>6487.6362020000006</v>
      </c>
      <c r="C237" s="69">
        <v>9569.2099999999991</v>
      </c>
      <c r="D237" s="69"/>
      <c r="E237" s="69">
        <v>593</v>
      </c>
      <c r="F237" s="69">
        <v>2749</v>
      </c>
      <c r="G237" s="69">
        <v>610</v>
      </c>
      <c r="H237" s="69">
        <v>2422</v>
      </c>
      <c r="I237" s="69">
        <v>15941.66</v>
      </c>
      <c r="J237" s="69">
        <v>40540.424999999996</v>
      </c>
      <c r="K237" s="69">
        <v>254.19</v>
      </c>
      <c r="L237" s="69"/>
      <c r="M237" s="69">
        <v>703.21</v>
      </c>
      <c r="N237" s="69">
        <v>4755.51</v>
      </c>
      <c r="O237" s="69">
        <v>1126.6500000000001</v>
      </c>
      <c r="P237" s="69">
        <v>1145.1099999999999</v>
      </c>
      <c r="Q237" s="69">
        <v>2565.167232817284</v>
      </c>
      <c r="R237" s="69">
        <v>35626</v>
      </c>
      <c r="S237" s="69">
        <v>0</v>
      </c>
      <c r="T237" s="69"/>
      <c r="U237" s="69">
        <v>2969</v>
      </c>
      <c r="V237" s="69">
        <v>11875</v>
      </c>
      <c r="W237" s="69">
        <v>5938</v>
      </c>
      <c r="X237" s="69">
        <v>2969</v>
      </c>
      <c r="Y237" s="69">
        <v>0</v>
      </c>
      <c r="Z237" s="69">
        <v>5.9186509999999997</v>
      </c>
      <c r="AA237" s="69">
        <v>0</v>
      </c>
      <c r="AB237" s="69"/>
      <c r="AC237" s="69"/>
      <c r="AD237" s="69">
        <v>0</v>
      </c>
      <c r="AE237" s="69">
        <v>0</v>
      </c>
      <c r="AF237" s="69"/>
      <c r="AG237" s="69">
        <v>0</v>
      </c>
      <c r="AH237" s="69">
        <v>82659.979852999997</v>
      </c>
      <c r="AI237" s="69">
        <v>9823.4</v>
      </c>
      <c r="AJ237" s="69">
        <v>0</v>
      </c>
      <c r="AK237" s="69">
        <v>4265.21</v>
      </c>
      <c r="AL237" s="69">
        <v>19379.510000000002</v>
      </c>
      <c r="AM237" s="69">
        <v>7674.65</v>
      </c>
      <c r="AN237" s="69">
        <v>6536.11</v>
      </c>
      <c r="AO237" s="69">
        <v>18506.827232817282</v>
      </c>
      <c r="AP237">
        <v>4538</v>
      </c>
      <c r="AQ237" t="s">
        <v>1120</v>
      </c>
      <c r="AR237">
        <v>4538</v>
      </c>
      <c r="AS237">
        <v>0</v>
      </c>
      <c r="AT237" t="s">
        <v>1122</v>
      </c>
      <c r="AU237" t="s">
        <v>1123</v>
      </c>
      <c r="AV237" t="s">
        <v>939</v>
      </c>
      <c r="AW237" t="s">
        <v>936</v>
      </c>
      <c r="AX237" t="s">
        <v>1122</v>
      </c>
      <c r="AY237" t="s">
        <v>1123</v>
      </c>
      <c r="AZ237">
        <v>2018</v>
      </c>
    </row>
    <row r="238" spans="1:52" x14ac:dyDescent="0.25">
      <c r="A238" s="70" t="s">
        <v>622</v>
      </c>
      <c r="B238" s="69">
        <v>2964.0306019999998</v>
      </c>
      <c r="C238" s="69">
        <v>0</v>
      </c>
      <c r="D238" s="69">
        <v>240</v>
      </c>
      <c r="E238" s="69"/>
      <c r="F238" s="69">
        <v>0</v>
      </c>
      <c r="G238" s="69">
        <v>0</v>
      </c>
      <c r="H238" s="69"/>
      <c r="I238" s="69">
        <v>2044</v>
      </c>
      <c r="J238" s="69">
        <v>10016.950000000001</v>
      </c>
      <c r="K238" s="69">
        <v>0</v>
      </c>
      <c r="L238" s="69">
        <v>537.29</v>
      </c>
      <c r="M238" s="69">
        <v>315.37</v>
      </c>
      <c r="N238" s="69">
        <v>0</v>
      </c>
      <c r="O238" s="69">
        <v>0</v>
      </c>
      <c r="P238" s="69"/>
      <c r="Q238" s="69">
        <v>2600.3216368795329</v>
      </c>
      <c r="R238" s="69">
        <v>0</v>
      </c>
      <c r="S238" s="69">
        <v>0</v>
      </c>
      <c r="T238" s="69">
        <v>0</v>
      </c>
      <c r="U238" s="69"/>
      <c r="V238" s="69">
        <v>0</v>
      </c>
      <c r="W238" s="69">
        <v>0</v>
      </c>
      <c r="X238" s="69"/>
      <c r="Y238" s="69">
        <v>514.64</v>
      </c>
      <c r="Z238" s="69">
        <v>0.78122899999999995</v>
      </c>
      <c r="AA238" s="69">
        <v>0</v>
      </c>
      <c r="AB238" s="69">
        <v>0</v>
      </c>
      <c r="AC238" s="69"/>
      <c r="AD238" s="69">
        <v>0</v>
      </c>
      <c r="AE238" s="69">
        <v>0</v>
      </c>
      <c r="AF238" s="69"/>
      <c r="AG238" s="69">
        <v>0</v>
      </c>
      <c r="AH238" s="69">
        <v>12981.761831</v>
      </c>
      <c r="AI238" s="69">
        <v>0</v>
      </c>
      <c r="AJ238" s="69">
        <v>777.29</v>
      </c>
      <c r="AK238" s="69">
        <v>315.37</v>
      </c>
      <c r="AL238" s="69">
        <v>0</v>
      </c>
      <c r="AM238" s="69">
        <v>0</v>
      </c>
      <c r="AN238" s="69">
        <v>0</v>
      </c>
      <c r="AO238" s="69">
        <v>5158.9616368795332</v>
      </c>
      <c r="AP238">
        <v>10955</v>
      </c>
      <c r="AQ238" t="s">
        <v>1295</v>
      </c>
      <c r="AR238">
        <v>10955</v>
      </c>
      <c r="AS238">
        <v>0</v>
      </c>
      <c r="AT238" t="s">
        <v>1281</v>
      </c>
      <c r="AU238" t="s">
        <v>1282</v>
      </c>
      <c r="AV238" t="s">
        <v>939</v>
      </c>
      <c r="AW238" t="s">
        <v>948</v>
      </c>
      <c r="AX238" t="s">
        <v>1281</v>
      </c>
      <c r="AY238" t="s">
        <v>1282</v>
      </c>
      <c r="AZ238">
        <v>2018</v>
      </c>
    </row>
    <row r="239" spans="1:52" x14ac:dyDescent="0.25">
      <c r="A239" s="70" t="s">
        <v>276</v>
      </c>
      <c r="B239" s="69">
        <v>4653.276057</v>
      </c>
      <c r="C239" s="69">
        <v>0</v>
      </c>
      <c r="D239" s="69"/>
      <c r="E239" s="69">
        <v>725</v>
      </c>
      <c r="F239" s="69">
        <v>95</v>
      </c>
      <c r="G239" s="69">
        <v>0</v>
      </c>
      <c r="H239" s="69">
        <v>453</v>
      </c>
      <c r="I239" s="69">
        <v>11986</v>
      </c>
      <c r="J239" s="69">
        <v>19681.755000000001</v>
      </c>
      <c r="K239" s="69">
        <v>167.45</v>
      </c>
      <c r="L239" s="69"/>
      <c r="M239" s="69">
        <v>4394.18</v>
      </c>
      <c r="N239" s="69">
        <v>2000</v>
      </c>
      <c r="O239" s="69">
        <v>283.45</v>
      </c>
      <c r="P239" s="69">
        <v>756.96</v>
      </c>
      <c r="Q239" s="69">
        <v>7501.030376370647</v>
      </c>
      <c r="R239" s="69">
        <v>21000</v>
      </c>
      <c r="S239" s="69">
        <v>0</v>
      </c>
      <c r="T239" s="69"/>
      <c r="U239" s="69"/>
      <c r="V239" s="69">
        <v>1500</v>
      </c>
      <c r="W239" s="69">
        <v>0</v>
      </c>
      <c r="X239" s="69">
        <v>2000</v>
      </c>
      <c r="Y239" s="69">
        <v>0</v>
      </c>
      <c r="Z239" s="69">
        <v>5.246556</v>
      </c>
      <c r="AA239" s="69">
        <v>0</v>
      </c>
      <c r="AB239" s="69"/>
      <c r="AC239" s="69"/>
      <c r="AD239" s="69">
        <v>0</v>
      </c>
      <c r="AE239" s="69">
        <v>0</v>
      </c>
      <c r="AF239" s="69"/>
      <c r="AG239" s="69">
        <v>0</v>
      </c>
      <c r="AH239" s="69">
        <v>45340.277612999998</v>
      </c>
      <c r="AI239" s="69">
        <v>167.45</v>
      </c>
      <c r="AJ239" s="69">
        <v>0</v>
      </c>
      <c r="AK239" s="69">
        <v>5119.18</v>
      </c>
      <c r="AL239" s="69">
        <v>3595</v>
      </c>
      <c r="AM239" s="69">
        <v>283.45</v>
      </c>
      <c r="AN239" s="69">
        <v>3209.96</v>
      </c>
      <c r="AO239" s="69">
        <v>19487.030376370647</v>
      </c>
      <c r="AP239">
        <v>1446</v>
      </c>
      <c r="AQ239" t="s">
        <v>2132</v>
      </c>
      <c r="AR239">
        <v>1446</v>
      </c>
      <c r="AS239">
        <v>0</v>
      </c>
      <c r="AT239" t="s">
        <v>2112</v>
      </c>
      <c r="AU239" t="s">
        <v>2113</v>
      </c>
      <c r="AV239" t="s">
        <v>939</v>
      </c>
      <c r="AW239" t="s">
        <v>948</v>
      </c>
      <c r="AX239" t="s">
        <v>2112</v>
      </c>
      <c r="AY239" t="s">
        <v>2113</v>
      </c>
      <c r="AZ239">
        <v>2018</v>
      </c>
    </row>
    <row r="240" spans="1:52" x14ac:dyDescent="0.25">
      <c r="A240" s="70" t="s">
        <v>192</v>
      </c>
      <c r="B240" s="69">
        <v>9460.186882</v>
      </c>
      <c r="C240" s="69">
        <v>2890</v>
      </c>
      <c r="D240" s="69"/>
      <c r="E240" s="69">
        <v>1524</v>
      </c>
      <c r="F240" s="69">
        <v>7507</v>
      </c>
      <c r="G240" s="69">
        <v>560</v>
      </c>
      <c r="H240" s="69">
        <v>2682</v>
      </c>
      <c r="I240" s="69">
        <v>25897.35</v>
      </c>
      <c r="J240" s="69">
        <v>12126.2225</v>
      </c>
      <c r="K240" s="69">
        <v>2516.21</v>
      </c>
      <c r="L240" s="69"/>
      <c r="M240" s="69">
        <v>3257.08</v>
      </c>
      <c r="N240" s="69">
        <v>3253.9099999999994</v>
      </c>
      <c r="O240" s="69">
        <v>2607.1</v>
      </c>
      <c r="P240" s="69">
        <v>1405.07</v>
      </c>
      <c r="Q240" s="69">
        <v>6824.2619614189625</v>
      </c>
      <c r="R240" s="69">
        <v>54284</v>
      </c>
      <c r="S240" s="69">
        <v>19233</v>
      </c>
      <c r="T240" s="69"/>
      <c r="U240" s="69">
        <v>18733</v>
      </c>
      <c r="V240" s="69">
        <v>31684</v>
      </c>
      <c r="W240" s="69">
        <v>13183</v>
      </c>
      <c r="X240" s="69">
        <v>29883</v>
      </c>
      <c r="Y240" s="69">
        <v>30000</v>
      </c>
      <c r="Z240" s="69">
        <v>12.503454</v>
      </c>
      <c r="AA240" s="69">
        <v>0</v>
      </c>
      <c r="AB240" s="69"/>
      <c r="AC240" s="69"/>
      <c r="AD240" s="69">
        <v>0</v>
      </c>
      <c r="AE240" s="69">
        <v>0</v>
      </c>
      <c r="AF240" s="69"/>
      <c r="AG240" s="69">
        <v>0</v>
      </c>
      <c r="AH240" s="69">
        <v>75882.912836000003</v>
      </c>
      <c r="AI240" s="69">
        <v>24639.21</v>
      </c>
      <c r="AJ240" s="69">
        <v>0</v>
      </c>
      <c r="AK240" s="69">
        <v>23514.080000000002</v>
      </c>
      <c r="AL240" s="69">
        <v>42444.91</v>
      </c>
      <c r="AM240" s="69">
        <v>16350.1</v>
      </c>
      <c r="AN240" s="69">
        <v>33970.07</v>
      </c>
      <c r="AO240" s="69">
        <v>62721.611961418959</v>
      </c>
      <c r="AP240">
        <v>9711</v>
      </c>
      <c r="AQ240" t="s">
        <v>1471</v>
      </c>
      <c r="AR240">
        <v>9711</v>
      </c>
      <c r="AS240">
        <v>0</v>
      </c>
      <c r="AT240" t="s">
        <v>1473</v>
      </c>
      <c r="AU240" t="s">
        <v>1474</v>
      </c>
      <c r="AV240" t="s">
        <v>939</v>
      </c>
      <c r="AW240" t="s">
        <v>936</v>
      </c>
      <c r="AX240" t="s">
        <v>1473</v>
      </c>
      <c r="AY240" t="s">
        <v>1474</v>
      </c>
      <c r="AZ240">
        <v>2018</v>
      </c>
    </row>
    <row r="241" spans="1:52" x14ac:dyDescent="0.25">
      <c r="A241" s="70" t="s">
        <v>88</v>
      </c>
      <c r="B241" s="69">
        <v>1182.8712919999998</v>
      </c>
      <c r="C241" s="69">
        <v>940</v>
      </c>
      <c r="D241" s="69"/>
      <c r="E241" s="69">
        <v>455</v>
      </c>
      <c r="F241" s="69">
        <v>973.25</v>
      </c>
      <c r="G241" s="69">
        <v>1485</v>
      </c>
      <c r="H241" s="69">
        <v>719.95</v>
      </c>
      <c r="I241" s="69">
        <v>7969</v>
      </c>
      <c r="J241" s="69">
        <v>1471.165</v>
      </c>
      <c r="K241" s="69">
        <v>3640.47</v>
      </c>
      <c r="L241" s="69"/>
      <c r="M241" s="69">
        <v>314.88</v>
      </c>
      <c r="N241" s="69">
        <v>1480.02</v>
      </c>
      <c r="O241" s="69">
        <v>674.75</v>
      </c>
      <c r="P241" s="69"/>
      <c r="Q241" s="69">
        <v>2750.306673240284</v>
      </c>
      <c r="R241" s="69">
        <v>7642.13</v>
      </c>
      <c r="S241" s="69">
        <v>3233.61</v>
      </c>
      <c r="T241" s="69"/>
      <c r="U241" s="69">
        <v>1103.8</v>
      </c>
      <c r="V241" s="69">
        <v>5372.52</v>
      </c>
      <c r="W241" s="69">
        <v>4066.89</v>
      </c>
      <c r="X241" s="69">
        <v>1508.47</v>
      </c>
      <c r="Y241" s="69">
        <v>2221.5700000000002</v>
      </c>
      <c r="Z241" s="69">
        <v>2.646239</v>
      </c>
      <c r="AA241" s="69">
        <v>0</v>
      </c>
      <c r="AB241" s="69"/>
      <c r="AC241" s="69"/>
      <c r="AD241" s="69">
        <v>0</v>
      </c>
      <c r="AE241" s="69">
        <v>0</v>
      </c>
      <c r="AF241" s="69"/>
      <c r="AG241" s="69">
        <v>0</v>
      </c>
      <c r="AH241" s="69">
        <v>10298.812531</v>
      </c>
      <c r="AI241" s="69">
        <v>7814.08</v>
      </c>
      <c r="AJ241" s="69">
        <v>0</v>
      </c>
      <c r="AK241" s="69">
        <v>1873.6799999999998</v>
      </c>
      <c r="AL241" s="69">
        <v>7825.7900000000009</v>
      </c>
      <c r="AM241" s="69">
        <v>6226.6399999999994</v>
      </c>
      <c r="AN241" s="69">
        <v>2228.42</v>
      </c>
      <c r="AO241" s="69">
        <v>12940.876673240284</v>
      </c>
      <c r="AP241">
        <v>23143</v>
      </c>
      <c r="AQ241" t="s">
        <v>1296</v>
      </c>
      <c r="AR241">
        <v>23143</v>
      </c>
      <c r="AS241">
        <v>0</v>
      </c>
      <c r="AT241" t="s">
        <v>1298</v>
      </c>
      <c r="AU241" t="s">
        <v>1299</v>
      </c>
      <c r="AV241" t="s">
        <v>939</v>
      </c>
      <c r="AW241" t="s">
        <v>936</v>
      </c>
      <c r="AX241" t="s">
        <v>1298</v>
      </c>
      <c r="AY241" t="s">
        <v>1299</v>
      </c>
      <c r="AZ241">
        <v>2018</v>
      </c>
    </row>
    <row r="242" spans="1:52" x14ac:dyDescent="0.25">
      <c r="A242" s="70" t="s">
        <v>90</v>
      </c>
      <c r="B242" s="69">
        <v>1582.5481340000001</v>
      </c>
      <c r="C242" s="69">
        <v>1373.2</v>
      </c>
      <c r="D242" s="69"/>
      <c r="E242" s="69">
        <v>250</v>
      </c>
      <c r="F242" s="69">
        <v>1303</v>
      </c>
      <c r="G242" s="69">
        <v>0</v>
      </c>
      <c r="H242" s="69">
        <v>1030</v>
      </c>
      <c r="I242" s="69">
        <v>3105</v>
      </c>
      <c r="J242" s="69">
        <v>7860.9075000000003</v>
      </c>
      <c r="K242" s="69">
        <v>2130.67</v>
      </c>
      <c r="L242" s="69"/>
      <c r="M242" s="69">
        <v>375.09</v>
      </c>
      <c r="N242" s="69">
        <v>2668.2999999999997</v>
      </c>
      <c r="O242" s="69">
        <v>165.75</v>
      </c>
      <c r="P242" s="69">
        <v>139.5</v>
      </c>
      <c r="Q242" s="69">
        <v>1606.9557059381875</v>
      </c>
      <c r="R242" s="69">
        <v>0</v>
      </c>
      <c r="S242" s="69">
        <v>2800</v>
      </c>
      <c r="T242" s="69"/>
      <c r="U242" s="69"/>
      <c r="V242" s="69">
        <v>0</v>
      </c>
      <c r="W242" s="69">
        <v>0</v>
      </c>
      <c r="X242" s="69"/>
      <c r="Y242" s="69">
        <v>1000</v>
      </c>
      <c r="Z242" s="69">
        <v>2.1292010000000001</v>
      </c>
      <c r="AA242" s="69">
        <v>0</v>
      </c>
      <c r="AB242" s="69"/>
      <c r="AC242" s="69"/>
      <c r="AD242" s="69">
        <v>0</v>
      </c>
      <c r="AE242" s="69">
        <v>0</v>
      </c>
      <c r="AF242" s="69"/>
      <c r="AG242" s="69">
        <v>0</v>
      </c>
      <c r="AH242" s="69">
        <v>9445.5848349999997</v>
      </c>
      <c r="AI242" s="69">
        <v>6303.87</v>
      </c>
      <c r="AJ242" s="69">
        <v>0</v>
      </c>
      <c r="AK242" s="69">
        <v>625.08999999999992</v>
      </c>
      <c r="AL242" s="69">
        <v>3971.2999999999997</v>
      </c>
      <c r="AM242" s="69">
        <v>165.75</v>
      </c>
      <c r="AN242" s="69">
        <v>1169.5</v>
      </c>
      <c r="AO242" s="69">
        <v>5711.9557059381877</v>
      </c>
      <c r="AP242">
        <v>4898</v>
      </c>
      <c r="AQ242" t="s">
        <v>1124</v>
      </c>
      <c r="AR242">
        <v>4898</v>
      </c>
      <c r="AS242">
        <v>0</v>
      </c>
      <c r="AT242" t="s">
        <v>1092</v>
      </c>
      <c r="AU242" t="s">
        <v>1093</v>
      </c>
      <c r="AV242" t="s">
        <v>939</v>
      </c>
      <c r="AW242" t="s">
        <v>948</v>
      </c>
      <c r="AX242" t="s">
        <v>1092</v>
      </c>
      <c r="AY242" t="s">
        <v>1093</v>
      </c>
      <c r="AZ242">
        <v>2018</v>
      </c>
    </row>
    <row r="243" spans="1:52" x14ac:dyDescent="0.25">
      <c r="A243" s="70" t="s">
        <v>438</v>
      </c>
      <c r="B243" s="69">
        <v>3230.3070320000002</v>
      </c>
      <c r="C243" s="69">
        <v>0</v>
      </c>
      <c r="D243" s="69"/>
      <c r="E243" s="69">
        <v>1805</v>
      </c>
      <c r="F243" s="69">
        <v>3090</v>
      </c>
      <c r="G243" s="69">
        <v>252</v>
      </c>
      <c r="H243" s="69">
        <v>2125.25</v>
      </c>
      <c r="I243" s="69">
        <v>15927</v>
      </c>
      <c r="J243" s="69">
        <v>13006.2775</v>
      </c>
      <c r="K243" s="69">
        <v>263.55</v>
      </c>
      <c r="L243" s="69"/>
      <c r="M243" s="69">
        <v>367.84</v>
      </c>
      <c r="N243" s="69">
        <v>7484.89</v>
      </c>
      <c r="O243" s="69">
        <v>394.52</v>
      </c>
      <c r="P243" s="69">
        <v>499.57</v>
      </c>
      <c r="Q243" s="69">
        <v>8961.5804265548832</v>
      </c>
      <c r="R243" s="69">
        <v>8000</v>
      </c>
      <c r="S243" s="69">
        <v>0</v>
      </c>
      <c r="T243" s="69"/>
      <c r="U243" s="69">
        <v>800</v>
      </c>
      <c r="V243" s="69">
        <v>5000</v>
      </c>
      <c r="W243" s="69">
        <v>0</v>
      </c>
      <c r="X243" s="69">
        <v>800</v>
      </c>
      <c r="Y243" s="69">
        <v>2900</v>
      </c>
      <c r="Z243" s="69">
        <v>3.2832170000000001</v>
      </c>
      <c r="AA243" s="69">
        <v>0</v>
      </c>
      <c r="AB243" s="69"/>
      <c r="AC243" s="69"/>
      <c r="AD243" s="69">
        <v>0</v>
      </c>
      <c r="AE243" s="69">
        <v>0</v>
      </c>
      <c r="AF243" s="69"/>
      <c r="AG243" s="69">
        <v>0</v>
      </c>
      <c r="AH243" s="69">
        <v>24239.867749000001</v>
      </c>
      <c r="AI243" s="69">
        <v>263.55</v>
      </c>
      <c r="AJ243" s="69">
        <v>0</v>
      </c>
      <c r="AK243" s="69">
        <v>2972.84</v>
      </c>
      <c r="AL243" s="69">
        <v>15574.89</v>
      </c>
      <c r="AM243" s="69">
        <v>646.52</v>
      </c>
      <c r="AN243" s="69">
        <v>3424.82</v>
      </c>
      <c r="AO243" s="69">
        <v>27788.580426554883</v>
      </c>
      <c r="AP243">
        <v>3941</v>
      </c>
      <c r="AQ243" t="s">
        <v>1125</v>
      </c>
      <c r="AR243">
        <v>3941</v>
      </c>
      <c r="AS243">
        <v>0</v>
      </c>
      <c r="AT243" t="s">
        <v>1127</v>
      </c>
      <c r="AU243" t="s">
        <v>1128</v>
      </c>
      <c r="AV243" t="s">
        <v>939</v>
      </c>
      <c r="AW243" t="s">
        <v>936</v>
      </c>
      <c r="AX243" t="s">
        <v>1127</v>
      </c>
      <c r="AY243" t="s">
        <v>1128</v>
      </c>
      <c r="AZ243">
        <v>2018</v>
      </c>
    </row>
    <row r="244" spans="1:52" x14ac:dyDescent="0.25">
      <c r="A244" s="70" t="s">
        <v>34</v>
      </c>
      <c r="B244" s="69">
        <v>13700.017448999999</v>
      </c>
      <c r="C244" s="69">
        <v>5560</v>
      </c>
      <c r="D244" s="69"/>
      <c r="E244" s="69">
        <v>3381.65</v>
      </c>
      <c r="F244" s="69">
        <v>4402</v>
      </c>
      <c r="G244" s="69">
        <v>14172</v>
      </c>
      <c r="H244" s="69">
        <v>10156</v>
      </c>
      <c r="I244" s="69">
        <v>43200.5</v>
      </c>
      <c r="J244" s="69">
        <v>16312.235000000001</v>
      </c>
      <c r="K244" s="69">
        <v>2064.69</v>
      </c>
      <c r="L244" s="69"/>
      <c r="M244" s="69">
        <v>2577.0100000000002</v>
      </c>
      <c r="N244" s="69">
        <v>4907.43</v>
      </c>
      <c r="O244" s="69">
        <v>3294.75</v>
      </c>
      <c r="P244" s="69">
        <v>1668.96</v>
      </c>
      <c r="Q244" s="69">
        <v>12685.379044808431</v>
      </c>
      <c r="R244" s="69">
        <v>48061.599999999999</v>
      </c>
      <c r="S244" s="69">
        <v>11320.41</v>
      </c>
      <c r="T244" s="69"/>
      <c r="U244" s="69">
        <v>7812.95</v>
      </c>
      <c r="V244" s="69">
        <v>20029.75</v>
      </c>
      <c r="W244" s="69">
        <v>17421.07</v>
      </c>
      <c r="X244" s="69">
        <v>14754.22</v>
      </c>
      <c r="Y244" s="69">
        <v>15000</v>
      </c>
      <c r="Z244" s="69">
        <v>16.440397000000001</v>
      </c>
      <c r="AA244" s="69">
        <v>0</v>
      </c>
      <c r="AB244" s="69"/>
      <c r="AC244" s="69"/>
      <c r="AD244" s="69">
        <v>0</v>
      </c>
      <c r="AE244" s="69">
        <v>0</v>
      </c>
      <c r="AF244" s="69"/>
      <c r="AG244" s="69">
        <v>0</v>
      </c>
      <c r="AH244" s="69">
        <v>78090.292845999997</v>
      </c>
      <c r="AI244" s="69">
        <v>18945.099999999999</v>
      </c>
      <c r="AJ244" s="69">
        <v>0</v>
      </c>
      <c r="AK244" s="69">
        <v>13771.61</v>
      </c>
      <c r="AL244" s="69">
        <v>29339.18</v>
      </c>
      <c r="AM244" s="69">
        <v>34887.82</v>
      </c>
      <c r="AN244" s="69">
        <v>26579.18</v>
      </c>
      <c r="AO244" s="69">
        <v>70885.879044808433</v>
      </c>
      <c r="AP244">
        <v>6077</v>
      </c>
      <c r="AQ244" t="s">
        <v>1783</v>
      </c>
      <c r="AR244">
        <v>6077</v>
      </c>
      <c r="AS244">
        <v>0</v>
      </c>
      <c r="AT244" t="s">
        <v>1785</v>
      </c>
      <c r="AU244" t="s">
        <v>1786</v>
      </c>
      <c r="AV244" t="s">
        <v>939</v>
      </c>
      <c r="AW244" t="s">
        <v>936</v>
      </c>
      <c r="AX244" t="s">
        <v>1785</v>
      </c>
      <c r="AY244" t="s">
        <v>1786</v>
      </c>
      <c r="AZ244">
        <v>2018</v>
      </c>
    </row>
    <row r="245" spans="1:52" x14ac:dyDescent="0.25">
      <c r="A245" s="70" t="s">
        <v>624</v>
      </c>
      <c r="B245" s="69">
        <v>44250.544980999999</v>
      </c>
      <c r="C245" s="69">
        <v>0</v>
      </c>
      <c r="D245" s="69">
        <v>17747.36</v>
      </c>
      <c r="E245" s="69">
        <v>70</v>
      </c>
      <c r="F245" s="69">
        <v>0</v>
      </c>
      <c r="G245" s="69">
        <v>1275</v>
      </c>
      <c r="H245" s="69"/>
      <c r="I245" s="69">
        <v>7739</v>
      </c>
      <c r="J245" s="69">
        <v>17552.75</v>
      </c>
      <c r="K245" s="69">
        <v>0</v>
      </c>
      <c r="L245" s="69">
        <v>7490.37</v>
      </c>
      <c r="M245" s="69">
        <v>1124.05</v>
      </c>
      <c r="N245" s="69">
        <v>0</v>
      </c>
      <c r="O245" s="69">
        <v>0</v>
      </c>
      <c r="P245" s="69"/>
      <c r="Q245" s="69">
        <v>8383.9551769363425</v>
      </c>
      <c r="R245" s="69">
        <v>5500</v>
      </c>
      <c r="S245" s="69">
        <v>0</v>
      </c>
      <c r="T245" s="69">
        <v>6500</v>
      </c>
      <c r="U245" s="69"/>
      <c r="V245" s="69">
        <v>0</v>
      </c>
      <c r="W245" s="69">
        <v>1000</v>
      </c>
      <c r="X245" s="69"/>
      <c r="Y245" s="69">
        <v>0</v>
      </c>
      <c r="Z245" s="69">
        <v>3.313472</v>
      </c>
      <c r="AA245" s="69">
        <v>0</v>
      </c>
      <c r="AB245" s="69">
        <v>0</v>
      </c>
      <c r="AC245" s="69"/>
      <c r="AD245" s="69">
        <v>0</v>
      </c>
      <c r="AE245" s="69">
        <v>0</v>
      </c>
      <c r="AF245" s="69"/>
      <c r="AG245" s="69">
        <v>0</v>
      </c>
      <c r="AH245" s="69">
        <v>67306.608452999993</v>
      </c>
      <c r="AI245" s="69">
        <v>0</v>
      </c>
      <c r="AJ245" s="69">
        <v>31737.73</v>
      </c>
      <c r="AK245" s="69">
        <v>1194.05</v>
      </c>
      <c r="AL245" s="69">
        <v>0</v>
      </c>
      <c r="AM245" s="69">
        <v>2275</v>
      </c>
      <c r="AN245" s="69">
        <v>0</v>
      </c>
      <c r="AO245" s="69">
        <v>16122.955176936342</v>
      </c>
      <c r="AP245">
        <v>30430</v>
      </c>
      <c r="AQ245" t="s">
        <v>1004</v>
      </c>
      <c r="AR245">
        <v>30430</v>
      </c>
      <c r="AS245">
        <v>0</v>
      </c>
      <c r="AT245" t="s">
        <v>1006</v>
      </c>
      <c r="AU245" t="s">
        <v>1007</v>
      </c>
      <c r="AV245" t="s">
        <v>939</v>
      </c>
      <c r="AW245" t="s">
        <v>936</v>
      </c>
      <c r="AX245" t="s">
        <v>1006</v>
      </c>
      <c r="AY245" t="s">
        <v>1007</v>
      </c>
      <c r="AZ245">
        <v>2018</v>
      </c>
    </row>
    <row r="246" spans="1:52" x14ac:dyDescent="0.25">
      <c r="A246" s="70" t="s">
        <v>626</v>
      </c>
      <c r="B246" s="69">
        <v>7714.3404099999998</v>
      </c>
      <c r="C246" s="69">
        <v>0</v>
      </c>
      <c r="D246" s="69">
        <v>17560.77</v>
      </c>
      <c r="E246" s="69">
        <v>72</v>
      </c>
      <c r="F246" s="69">
        <v>450</v>
      </c>
      <c r="G246" s="69">
        <v>1120</v>
      </c>
      <c r="H246" s="69">
        <v>317</v>
      </c>
      <c r="I246" s="69">
        <v>3686</v>
      </c>
      <c r="J246" s="69">
        <v>4413.92</v>
      </c>
      <c r="K246" s="69">
        <v>0</v>
      </c>
      <c r="L246" s="69">
        <v>2207.4300000000003</v>
      </c>
      <c r="M246" s="69">
        <v>643.88</v>
      </c>
      <c r="N246" s="69">
        <v>0</v>
      </c>
      <c r="O246" s="69">
        <v>0</v>
      </c>
      <c r="P246" s="69"/>
      <c r="Q246" s="69">
        <v>6799.1563631160479</v>
      </c>
      <c r="R246" s="69">
        <v>8120</v>
      </c>
      <c r="S246" s="69">
        <v>0</v>
      </c>
      <c r="T246" s="69">
        <v>10560</v>
      </c>
      <c r="U246" s="69"/>
      <c r="V246" s="69">
        <v>0</v>
      </c>
      <c r="W246" s="69">
        <v>0</v>
      </c>
      <c r="X246" s="69"/>
      <c r="Y246" s="69">
        <v>460</v>
      </c>
      <c r="Z246" s="69">
        <v>3.9234360000000001</v>
      </c>
      <c r="AA246" s="69">
        <v>0</v>
      </c>
      <c r="AB246" s="69">
        <v>2138.3200000000002</v>
      </c>
      <c r="AC246" s="69"/>
      <c r="AD246" s="69">
        <v>0</v>
      </c>
      <c r="AE246" s="69">
        <v>0</v>
      </c>
      <c r="AF246" s="69"/>
      <c r="AG246" s="69">
        <v>0</v>
      </c>
      <c r="AH246" s="69">
        <v>20252.183846</v>
      </c>
      <c r="AI246" s="69">
        <v>0</v>
      </c>
      <c r="AJ246" s="69">
        <v>32466.52</v>
      </c>
      <c r="AK246" s="69">
        <v>715.88</v>
      </c>
      <c r="AL246" s="69">
        <v>450</v>
      </c>
      <c r="AM246" s="69">
        <v>1120</v>
      </c>
      <c r="AN246" s="69">
        <v>317</v>
      </c>
      <c r="AO246" s="69">
        <v>10945.156363116048</v>
      </c>
      <c r="AP246">
        <v>6133</v>
      </c>
      <c r="AQ246" t="s">
        <v>2133</v>
      </c>
      <c r="AR246">
        <v>6133</v>
      </c>
      <c r="AS246">
        <v>0</v>
      </c>
      <c r="AT246" t="s">
        <v>2135</v>
      </c>
      <c r="AU246" t="s">
        <v>2136</v>
      </c>
      <c r="AV246" t="s">
        <v>939</v>
      </c>
      <c r="AW246" t="s">
        <v>936</v>
      </c>
      <c r="AX246" t="s">
        <v>2135</v>
      </c>
      <c r="AY246" t="s">
        <v>2136</v>
      </c>
      <c r="AZ246">
        <v>2018</v>
      </c>
    </row>
    <row r="247" spans="1:52" x14ac:dyDescent="0.25">
      <c r="A247" s="70" t="s">
        <v>670</v>
      </c>
      <c r="B247" s="69">
        <v>25214.921967000002</v>
      </c>
      <c r="C247" s="69">
        <v>1763</v>
      </c>
      <c r="D247" s="69"/>
      <c r="E247" s="69">
        <v>3692.93</v>
      </c>
      <c r="F247" s="69">
        <v>9749</v>
      </c>
      <c r="G247" s="69">
        <v>11245</v>
      </c>
      <c r="H247" s="69">
        <v>11132</v>
      </c>
      <c r="I247" s="69">
        <v>129316.26</v>
      </c>
      <c r="J247" s="69">
        <v>8706.9025000000001</v>
      </c>
      <c r="K247" s="69">
        <v>380.36</v>
      </c>
      <c r="L247" s="69"/>
      <c r="M247" s="69">
        <v>4682.26</v>
      </c>
      <c r="N247" s="69">
        <v>13730.23</v>
      </c>
      <c r="O247" s="69">
        <v>1082.5899999999999</v>
      </c>
      <c r="P247" s="69">
        <v>3644.48</v>
      </c>
      <c r="Q247" s="69">
        <v>21698.366380362448</v>
      </c>
      <c r="R247" s="69">
        <v>102341.33</v>
      </c>
      <c r="S247" s="69">
        <v>17776.490000000002</v>
      </c>
      <c r="T247" s="69"/>
      <c r="U247" s="69">
        <v>11549.03</v>
      </c>
      <c r="V247" s="69">
        <v>19010.23</v>
      </c>
      <c r="W247" s="69">
        <v>17419</v>
      </c>
      <c r="X247" s="69">
        <v>17762.900000000001</v>
      </c>
      <c r="Y247" s="69">
        <v>98198.07</v>
      </c>
      <c r="Z247" s="69">
        <v>15.06217</v>
      </c>
      <c r="AA247" s="69">
        <v>0</v>
      </c>
      <c r="AB247" s="69"/>
      <c r="AC247" s="69"/>
      <c r="AD247" s="69">
        <v>0</v>
      </c>
      <c r="AE247" s="69">
        <v>0</v>
      </c>
      <c r="AF247" s="69"/>
      <c r="AG247" s="69">
        <v>0</v>
      </c>
      <c r="AH247" s="69">
        <v>136278.21663699998</v>
      </c>
      <c r="AI247" s="69">
        <v>19919.850000000002</v>
      </c>
      <c r="AJ247" s="69">
        <v>0</v>
      </c>
      <c r="AK247" s="69">
        <v>19924.22</v>
      </c>
      <c r="AL247" s="69">
        <v>42489.46</v>
      </c>
      <c r="AM247" s="69">
        <v>29746.59</v>
      </c>
      <c r="AN247" s="69">
        <v>32539.38</v>
      </c>
      <c r="AO247" s="69">
        <v>249212.69638036244</v>
      </c>
      <c r="AP247">
        <v>7262</v>
      </c>
      <c r="AQ247" t="s">
        <v>2137</v>
      </c>
      <c r="AR247">
        <v>7262</v>
      </c>
      <c r="AS247">
        <v>0</v>
      </c>
      <c r="AT247" t="s">
        <v>2139</v>
      </c>
      <c r="AU247" t="s">
        <v>2140</v>
      </c>
      <c r="AV247" t="s">
        <v>939</v>
      </c>
      <c r="AW247" t="s">
        <v>936</v>
      </c>
      <c r="AX247" t="s">
        <v>2139</v>
      </c>
      <c r="AY247" t="s">
        <v>2140</v>
      </c>
      <c r="AZ247">
        <v>2018</v>
      </c>
    </row>
    <row r="248" spans="1:52" x14ac:dyDescent="0.25">
      <c r="A248" s="70" t="s">
        <v>746</v>
      </c>
      <c r="B248" s="69">
        <v>83.171196000000009</v>
      </c>
      <c r="C248" s="69">
        <v>0</v>
      </c>
      <c r="D248" s="69">
        <v>0</v>
      </c>
      <c r="E248" s="69"/>
      <c r="F248" s="69">
        <v>0</v>
      </c>
      <c r="G248" s="69">
        <v>0</v>
      </c>
      <c r="H248" s="69"/>
      <c r="I248" s="69">
        <v>0</v>
      </c>
      <c r="J248" s="69">
        <v>550.07000000000005</v>
      </c>
      <c r="K248" s="69">
        <v>0</v>
      </c>
      <c r="L248" s="69">
        <v>101.61</v>
      </c>
      <c r="M248" s="69">
        <v>93.06</v>
      </c>
      <c r="N248" s="69">
        <v>0</v>
      </c>
      <c r="O248" s="69">
        <v>0</v>
      </c>
      <c r="P248" s="69"/>
      <c r="Q248" s="69">
        <v>3613.8668380429058</v>
      </c>
      <c r="R248" s="69">
        <v>0</v>
      </c>
      <c r="S248" s="69">
        <v>0</v>
      </c>
      <c r="T248" s="69">
        <v>0</v>
      </c>
      <c r="U248" s="69"/>
      <c r="V248" s="69">
        <v>0</v>
      </c>
      <c r="W248" s="69">
        <v>0</v>
      </c>
      <c r="X248" s="69"/>
      <c r="Y248" s="69">
        <v>0</v>
      </c>
      <c r="Z248" s="69">
        <v>0.45112400000000002</v>
      </c>
      <c r="AA248" s="69">
        <v>0</v>
      </c>
      <c r="AB248" s="69">
        <v>0</v>
      </c>
      <c r="AC248" s="69"/>
      <c r="AD248" s="69">
        <v>0</v>
      </c>
      <c r="AE248" s="69">
        <v>0</v>
      </c>
      <c r="AF248" s="69"/>
      <c r="AG248" s="69">
        <v>0</v>
      </c>
      <c r="AH248" s="69">
        <v>633.69232000000011</v>
      </c>
      <c r="AI248" s="69">
        <v>0</v>
      </c>
      <c r="AJ248" s="69">
        <v>101.61</v>
      </c>
      <c r="AK248" s="69">
        <v>93.06</v>
      </c>
      <c r="AL248" s="69">
        <v>0</v>
      </c>
      <c r="AM248" s="69">
        <v>0</v>
      </c>
      <c r="AN248" s="69">
        <v>0</v>
      </c>
      <c r="AO248" s="69">
        <v>3613.8668380429058</v>
      </c>
      <c r="AP248">
        <v>27879</v>
      </c>
      <c r="AQ248" t="s">
        <v>2186</v>
      </c>
      <c r="AR248">
        <v>27879</v>
      </c>
      <c r="AS248">
        <v>0</v>
      </c>
      <c r="AT248" t="s">
        <v>949</v>
      </c>
      <c r="AU248" t="s">
        <v>950</v>
      </c>
      <c r="AV248" t="s">
        <v>939</v>
      </c>
      <c r="AW248" t="s">
        <v>948</v>
      </c>
      <c r="AX248" t="s">
        <v>949</v>
      </c>
      <c r="AY248" t="s">
        <v>950</v>
      </c>
      <c r="AZ248">
        <v>2018</v>
      </c>
    </row>
    <row r="249" spans="1:52" x14ac:dyDescent="0.25">
      <c r="A249" s="70" t="s">
        <v>36</v>
      </c>
      <c r="B249" s="69">
        <v>4516.5313729999998</v>
      </c>
      <c r="C249" s="69">
        <v>2269.1999999999998</v>
      </c>
      <c r="D249" s="69"/>
      <c r="E249" s="69">
        <v>1275</v>
      </c>
      <c r="F249" s="69">
        <v>2199</v>
      </c>
      <c r="G249" s="69">
        <v>2271</v>
      </c>
      <c r="H249" s="69">
        <v>3274.85</v>
      </c>
      <c r="I249" s="69">
        <v>12135.58</v>
      </c>
      <c r="J249" s="69">
        <v>12050.9475</v>
      </c>
      <c r="K249" s="69">
        <v>5871.49</v>
      </c>
      <c r="L249" s="69"/>
      <c r="M249" s="69">
        <v>1193.5999999999999</v>
      </c>
      <c r="N249" s="69">
        <v>3187.34</v>
      </c>
      <c r="O249" s="69">
        <v>615.99</v>
      </c>
      <c r="P249" s="69">
        <v>920.2</v>
      </c>
      <c r="Q249" s="69">
        <v>10519.49448916017</v>
      </c>
      <c r="R249" s="69">
        <v>31040</v>
      </c>
      <c r="S249" s="69">
        <v>12180</v>
      </c>
      <c r="T249" s="69"/>
      <c r="U249" s="69">
        <v>2575.9</v>
      </c>
      <c r="V249" s="69">
        <v>6380</v>
      </c>
      <c r="W249" s="69">
        <v>2900</v>
      </c>
      <c r="X249" s="69">
        <v>3480</v>
      </c>
      <c r="Y249" s="69">
        <v>6000</v>
      </c>
      <c r="Z249" s="69">
        <v>6.6798900000000003</v>
      </c>
      <c r="AA249" s="69">
        <v>0</v>
      </c>
      <c r="AB249" s="69"/>
      <c r="AC249" s="69"/>
      <c r="AD249" s="69">
        <v>0</v>
      </c>
      <c r="AE249" s="69">
        <v>0</v>
      </c>
      <c r="AF249" s="69"/>
      <c r="AG249" s="69">
        <v>0</v>
      </c>
      <c r="AH249" s="69">
        <v>47614.158762999999</v>
      </c>
      <c r="AI249" s="69">
        <v>20320.689999999999</v>
      </c>
      <c r="AJ249" s="69">
        <v>0</v>
      </c>
      <c r="AK249" s="69">
        <v>5044.5</v>
      </c>
      <c r="AL249" s="69">
        <v>11766.34</v>
      </c>
      <c r="AM249" s="69">
        <v>5786.99</v>
      </c>
      <c r="AN249" s="69">
        <v>7675.05</v>
      </c>
      <c r="AO249" s="69">
        <v>28655.074489160172</v>
      </c>
      <c r="AP249">
        <v>835</v>
      </c>
      <c r="AQ249" t="s">
        <v>2247</v>
      </c>
      <c r="AR249">
        <v>835</v>
      </c>
      <c r="AS249">
        <v>0</v>
      </c>
      <c r="AT249" t="s">
        <v>2179</v>
      </c>
      <c r="AU249" t="s">
        <v>2180</v>
      </c>
      <c r="AV249" t="s">
        <v>939</v>
      </c>
      <c r="AW249" t="s">
        <v>936</v>
      </c>
      <c r="AX249" t="s">
        <v>2179</v>
      </c>
      <c r="AY249" t="s">
        <v>2180</v>
      </c>
      <c r="AZ249">
        <v>2018</v>
      </c>
    </row>
    <row r="250" spans="1:52" x14ac:dyDescent="0.25">
      <c r="A250" s="70" t="s">
        <v>194</v>
      </c>
      <c r="B250" s="69">
        <v>8743.5804630000002</v>
      </c>
      <c r="C250" s="69">
        <v>552</v>
      </c>
      <c r="D250" s="69"/>
      <c r="E250" s="69">
        <v>2725</v>
      </c>
      <c r="F250" s="69">
        <v>2610</v>
      </c>
      <c r="G250" s="69">
        <v>8261.5499999999993</v>
      </c>
      <c r="H250" s="69">
        <v>2134</v>
      </c>
      <c r="I250" s="69">
        <v>16876</v>
      </c>
      <c r="J250" s="69">
        <v>13190.61</v>
      </c>
      <c r="K250" s="69">
        <v>315.60000000000002</v>
      </c>
      <c r="L250" s="69"/>
      <c r="M250" s="69">
        <v>814.71</v>
      </c>
      <c r="N250" s="69">
        <v>2059.62</v>
      </c>
      <c r="O250" s="69">
        <v>4616.6000000000004</v>
      </c>
      <c r="P250" s="69">
        <v>2443.73</v>
      </c>
      <c r="Q250" s="69">
        <v>7306.7628103157176</v>
      </c>
      <c r="R250" s="69">
        <v>14400</v>
      </c>
      <c r="S250" s="69">
        <v>0</v>
      </c>
      <c r="T250" s="69"/>
      <c r="U250" s="69">
        <v>2200</v>
      </c>
      <c r="V250" s="69">
        <v>5000</v>
      </c>
      <c r="W250" s="69">
        <v>9200</v>
      </c>
      <c r="X250" s="69">
        <v>5732.05</v>
      </c>
      <c r="Y250" s="69">
        <v>2600</v>
      </c>
      <c r="Z250" s="69">
        <v>4.6916989999999998</v>
      </c>
      <c r="AA250" s="69">
        <v>0</v>
      </c>
      <c r="AB250" s="69"/>
      <c r="AC250" s="69"/>
      <c r="AD250" s="69">
        <v>0</v>
      </c>
      <c r="AE250" s="69">
        <v>0</v>
      </c>
      <c r="AF250" s="69"/>
      <c r="AG250" s="69">
        <v>0</v>
      </c>
      <c r="AH250" s="69">
        <v>36338.882162000002</v>
      </c>
      <c r="AI250" s="69">
        <v>867.6</v>
      </c>
      <c r="AJ250" s="69">
        <v>0</v>
      </c>
      <c r="AK250" s="69">
        <v>5739.71</v>
      </c>
      <c r="AL250" s="69">
        <v>9669.619999999999</v>
      </c>
      <c r="AM250" s="69">
        <v>22078.15</v>
      </c>
      <c r="AN250" s="69">
        <v>10309.779999999999</v>
      </c>
      <c r="AO250" s="69">
        <v>26782.762810315719</v>
      </c>
      <c r="AP250">
        <v>12364</v>
      </c>
      <c r="AQ250" t="s">
        <v>1008</v>
      </c>
      <c r="AR250">
        <v>12364</v>
      </c>
      <c r="AS250">
        <v>0</v>
      </c>
      <c r="AT250" t="s">
        <v>1013</v>
      </c>
      <c r="AU250" t="s">
        <v>1014</v>
      </c>
      <c r="AV250" t="s">
        <v>939</v>
      </c>
      <c r="AW250" t="s">
        <v>936</v>
      </c>
      <c r="AX250" t="s">
        <v>1013</v>
      </c>
      <c r="AY250" t="s">
        <v>1014</v>
      </c>
      <c r="AZ250">
        <v>2018</v>
      </c>
    </row>
    <row r="251" spans="1:52" x14ac:dyDescent="0.25">
      <c r="A251" s="70" t="s">
        <v>278</v>
      </c>
      <c r="B251" s="69">
        <v>2873.1180210000002</v>
      </c>
      <c r="C251" s="69">
        <v>2860.8</v>
      </c>
      <c r="D251" s="69"/>
      <c r="E251" s="69">
        <v>151.93</v>
      </c>
      <c r="F251" s="69">
        <v>100</v>
      </c>
      <c r="G251" s="69">
        <v>3200</v>
      </c>
      <c r="H251" s="69">
        <v>3120</v>
      </c>
      <c r="I251" s="69">
        <v>4582</v>
      </c>
      <c r="J251" s="69">
        <v>9471.0300000000007</v>
      </c>
      <c r="K251" s="69">
        <v>5249.24</v>
      </c>
      <c r="L251" s="69"/>
      <c r="M251" s="69">
        <v>2437.6999999999998</v>
      </c>
      <c r="N251" s="69">
        <v>0</v>
      </c>
      <c r="O251" s="69">
        <v>168.71</v>
      </c>
      <c r="P251" s="69">
        <v>1754.05</v>
      </c>
      <c r="Q251" s="69">
        <v>3774.2965424541808</v>
      </c>
      <c r="R251" s="69">
        <v>5000</v>
      </c>
      <c r="S251" s="69">
        <v>13000</v>
      </c>
      <c r="T251" s="69"/>
      <c r="U251" s="69">
        <v>1350</v>
      </c>
      <c r="V251" s="69">
        <v>0</v>
      </c>
      <c r="W251" s="69">
        <v>0</v>
      </c>
      <c r="X251" s="69">
        <v>6000</v>
      </c>
      <c r="Y251" s="69">
        <v>5000</v>
      </c>
      <c r="Z251" s="69">
        <v>3.5425460000000002</v>
      </c>
      <c r="AA251" s="69">
        <v>0</v>
      </c>
      <c r="AB251" s="69"/>
      <c r="AC251" s="69"/>
      <c r="AD251" s="69">
        <v>0</v>
      </c>
      <c r="AE251" s="69">
        <v>0</v>
      </c>
      <c r="AF251" s="69"/>
      <c r="AG251" s="69">
        <v>0</v>
      </c>
      <c r="AH251" s="69">
        <v>17347.690567000001</v>
      </c>
      <c r="AI251" s="69">
        <v>21110.04</v>
      </c>
      <c r="AJ251" s="69">
        <v>0</v>
      </c>
      <c r="AK251" s="69">
        <v>3939.6299999999997</v>
      </c>
      <c r="AL251" s="69">
        <v>100</v>
      </c>
      <c r="AM251" s="69">
        <v>3368.71</v>
      </c>
      <c r="AN251" s="69">
        <v>10874.05</v>
      </c>
      <c r="AO251" s="69">
        <v>13356.29654245418</v>
      </c>
      <c r="AP251">
        <v>8684</v>
      </c>
      <c r="AQ251" t="s">
        <v>1300</v>
      </c>
      <c r="AR251">
        <v>8684</v>
      </c>
      <c r="AS251">
        <v>0</v>
      </c>
      <c r="AT251" t="s">
        <v>1302</v>
      </c>
      <c r="AU251" t="s">
        <v>1303</v>
      </c>
      <c r="AV251" t="s">
        <v>939</v>
      </c>
      <c r="AW251" t="s">
        <v>936</v>
      </c>
      <c r="AX251" t="s">
        <v>1302</v>
      </c>
      <c r="AY251" t="s">
        <v>1303</v>
      </c>
      <c r="AZ251">
        <v>2018</v>
      </c>
    </row>
    <row r="252" spans="1:52" x14ac:dyDescent="0.25">
      <c r="A252" s="70" t="s">
        <v>704</v>
      </c>
      <c r="B252" s="69">
        <v>14311.589517999999</v>
      </c>
      <c r="C252" s="69">
        <v>764.6</v>
      </c>
      <c r="D252" s="69"/>
      <c r="E252" s="69">
        <v>1015.42</v>
      </c>
      <c r="F252" s="69">
        <v>2190</v>
      </c>
      <c r="G252" s="69">
        <v>2557.1999999999998</v>
      </c>
      <c r="H252" s="69">
        <v>2073</v>
      </c>
      <c r="I252" s="69">
        <v>36073</v>
      </c>
      <c r="J252" s="69">
        <v>24686.587499999998</v>
      </c>
      <c r="K252" s="69">
        <v>898.11</v>
      </c>
      <c r="L252" s="69"/>
      <c r="M252" s="69">
        <v>1159.27</v>
      </c>
      <c r="N252" s="69">
        <v>131.86000000000001</v>
      </c>
      <c r="O252" s="69">
        <v>191.48</v>
      </c>
      <c r="P252" s="69">
        <v>223.95</v>
      </c>
      <c r="Q252" s="69">
        <v>11099.205667532697</v>
      </c>
      <c r="R252" s="69">
        <v>34442.339999999997</v>
      </c>
      <c r="S252" s="69">
        <v>5677.29</v>
      </c>
      <c r="T252" s="69"/>
      <c r="U252" s="69">
        <v>2405.08</v>
      </c>
      <c r="V252" s="69">
        <v>1000</v>
      </c>
      <c r="W252" s="69">
        <v>5393</v>
      </c>
      <c r="X252" s="69">
        <v>6528.3</v>
      </c>
      <c r="Y252" s="69">
        <v>36739.03</v>
      </c>
      <c r="Z252" s="69">
        <v>12.801683000000001</v>
      </c>
      <c r="AA252" s="69">
        <v>0</v>
      </c>
      <c r="AB252" s="69"/>
      <c r="AC252" s="69"/>
      <c r="AD252" s="69">
        <v>0</v>
      </c>
      <c r="AE252" s="69">
        <v>0</v>
      </c>
      <c r="AF252" s="69"/>
      <c r="AG252" s="69">
        <v>0</v>
      </c>
      <c r="AH252" s="69">
        <v>73453.318700999982</v>
      </c>
      <c r="AI252" s="69">
        <v>7340</v>
      </c>
      <c r="AJ252" s="69">
        <v>0</v>
      </c>
      <c r="AK252" s="69">
        <v>4579.7700000000004</v>
      </c>
      <c r="AL252" s="69">
        <v>3321.86</v>
      </c>
      <c r="AM252" s="69">
        <v>8141.68</v>
      </c>
      <c r="AN252" s="69">
        <v>8825.25</v>
      </c>
      <c r="AO252" s="69">
        <v>83911.235667532688</v>
      </c>
      <c r="AP252">
        <v>6557</v>
      </c>
      <c r="AQ252" t="s">
        <v>1475</v>
      </c>
      <c r="AR252">
        <v>6557</v>
      </c>
      <c r="AS252">
        <v>0</v>
      </c>
      <c r="AT252" t="s">
        <v>1477</v>
      </c>
      <c r="AU252" t="s">
        <v>1478</v>
      </c>
      <c r="AV252" t="s">
        <v>939</v>
      </c>
      <c r="AW252" t="s">
        <v>936</v>
      </c>
      <c r="AX252" t="s">
        <v>1477</v>
      </c>
      <c r="AY252" t="s">
        <v>1478</v>
      </c>
      <c r="AZ252">
        <v>2018</v>
      </c>
    </row>
    <row r="253" spans="1:52" x14ac:dyDescent="0.25">
      <c r="A253" s="70" t="s">
        <v>778</v>
      </c>
      <c r="B253" s="69"/>
      <c r="C253" s="69">
        <v>0</v>
      </c>
      <c r="D253" s="69"/>
      <c r="E253" s="69"/>
      <c r="F253" s="69">
        <v>0</v>
      </c>
      <c r="G253" s="69">
        <v>0</v>
      </c>
      <c r="H253" s="69"/>
      <c r="I253" s="69">
        <v>0</v>
      </c>
      <c r="J253" s="69"/>
      <c r="K253" s="69">
        <v>0</v>
      </c>
      <c r="L253" s="69"/>
      <c r="M253" s="69"/>
      <c r="N253" s="69">
        <v>0</v>
      </c>
      <c r="O253" s="69">
        <v>0</v>
      </c>
      <c r="P253" s="69"/>
      <c r="Q253" s="69">
        <v>0</v>
      </c>
      <c r="R253" s="69"/>
      <c r="S253" s="69">
        <v>0</v>
      </c>
      <c r="T253" s="69"/>
      <c r="U253" s="69"/>
      <c r="V253" s="69">
        <v>0</v>
      </c>
      <c r="W253" s="69">
        <v>0</v>
      </c>
      <c r="X253" s="69"/>
      <c r="Y253" s="69">
        <v>0</v>
      </c>
      <c r="Z253" s="69"/>
      <c r="AA253" s="69">
        <v>0</v>
      </c>
      <c r="AB253" s="69"/>
      <c r="AC253" s="69"/>
      <c r="AD253" s="69">
        <v>0</v>
      </c>
      <c r="AE253" s="69">
        <v>0</v>
      </c>
      <c r="AF253" s="69"/>
      <c r="AG253" s="69">
        <v>0</v>
      </c>
      <c r="AH253" s="69">
        <v>0</v>
      </c>
      <c r="AI253" s="69">
        <v>0</v>
      </c>
      <c r="AJ253" s="69">
        <v>0</v>
      </c>
      <c r="AK253" s="69">
        <v>0</v>
      </c>
      <c r="AL253" s="69">
        <v>0</v>
      </c>
      <c r="AM253" s="69">
        <v>0</v>
      </c>
      <c r="AN253" s="69">
        <v>0</v>
      </c>
      <c r="AO253" s="69">
        <v>0</v>
      </c>
      <c r="AP253">
        <v>23695</v>
      </c>
      <c r="AQ253" t="s">
        <v>2217</v>
      </c>
      <c r="AR253">
        <v>23695</v>
      </c>
      <c r="AS253">
        <v>0</v>
      </c>
      <c r="AT253" t="s">
        <v>1392</v>
      </c>
      <c r="AU253" t="s">
        <v>1393</v>
      </c>
      <c r="AV253" t="s">
        <v>939</v>
      </c>
      <c r="AW253" t="s">
        <v>948</v>
      </c>
      <c r="AX253" t="s">
        <v>1392</v>
      </c>
      <c r="AY253" t="s">
        <v>1393</v>
      </c>
      <c r="AZ253">
        <v>2018</v>
      </c>
    </row>
    <row r="254" spans="1:52" x14ac:dyDescent="0.25">
      <c r="A254" s="70" t="s">
        <v>702</v>
      </c>
      <c r="B254" s="69">
        <v>34066.911122999998</v>
      </c>
      <c r="C254" s="69">
        <v>5352.18</v>
      </c>
      <c r="D254" s="69"/>
      <c r="E254" s="69">
        <v>3554.52</v>
      </c>
      <c r="F254" s="69">
        <v>2358.25</v>
      </c>
      <c r="G254" s="69">
        <v>2285</v>
      </c>
      <c r="H254" s="69">
        <v>13522</v>
      </c>
      <c r="I254" s="69">
        <v>92810.98</v>
      </c>
      <c r="J254" s="69">
        <v>21901.977500000001</v>
      </c>
      <c r="K254" s="69">
        <v>7177.8</v>
      </c>
      <c r="L254" s="69"/>
      <c r="M254" s="69">
        <v>3192.64</v>
      </c>
      <c r="N254" s="69">
        <v>106.63</v>
      </c>
      <c r="O254" s="69">
        <v>1854.9</v>
      </c>
      <c r="P254" s="69">
        <v>7435.95</v>
      </c>
      <c r="Q254" s="69">
        <v>8358.3288640273004</v>
      </c>
      <c r="R254" s="69">
        <v>24156.23</v>
      </c>
      <c r="S254" s="69">
        <v>3056.82</v>
      </c>
      <c r="T254" s="69"/>
      <c r="U254" s="69">
        <v>2255.5700000000002</v>
      </c>
      <c r="V254" s="69">
        <v>0</v>
      </c>
      <c r="W254" s="69">
        <v>3594</v>
      </c>
      <c r="X254" s="69">
        <v>9513.74</v>
      </c>
      <c r="Y254" s="69">
        <v>24832.639999999999</v>
      </c>
      <c r="Z254" s="69">
        <v>8.5324740000000006</v>
      </c>
      <c r="AA254" s="69">
        <v>0</v>
      </c>
      <c r="AB254" s="69"/>
      <c r="AC254" s="69"/>
      <c r="AD254" s="69">
        <v>0</v>
      </c>
      <c r="AE254" s="69">
        <v>0</v>
      </c>
      <c r="AF254" s="69"/>
      <c r="AG254" s="69">
        <v>0</v>
      </c>
      <c r="AH254" s="69">
        <v>80133.651097000009</v>
      </c>
      <c r="AI254" s="69">
        <v>15586.8</v>
      </c>
      <c r="AJ254" s="69">
        <v>0</v>
      </c>
      <c r="AK254" s="69">
        <v>9002.73</v>
      </c>
      <c r="AL254" s="69">
        <v>2464.88</v>
      </c>
      <c r="AM254" s="69">
        <v>7733.9</v>
      </c>
      <c r="AN254" s="69">
        <v>30471.690000000002</v>
      </c>
      <c r="AO254" s="69">
        <v>126001.94886402729</v>
      </c>
      <c r="AQ254" t="s">
        <v>1388</v>
      </c>
      <c r="AR254">
        <v>0</v>
      </c>
      <c r="AS254">
        <v>148449</v>
      </c>
      <c r="AT254" t="s">
        <v>1392</v>
      </c>
      <c r="AU254" t="s">
        <v>1393</v>
      </c>
      <c r="AV254" t="s">
        <v>939</v>
      </c>
      <c r="AW254" t="s">
        <v>948</v>
      </c>
      <c r="AX254" t="s">
        <v>1392</v>
      </c>
      <c r="AY254" t="s">
        <v>1393</v>
      </c>
      <c r="AZ254">
        <v>2018</v>
      </c>
    </row>
    <row r="255" spans="1:52" x14ac:dyDescent="0.25">
      <c r="A255" s="70" t="s">
        <v>726</v>
      </c>
      <c r="B255" s="69">
        <v>18629.787456000002</v>
      </c>
      <c r="C255" s="69">
        <v>3178</v>
      </c>
      <c r="D255" s="69"/>
      <c r="E255" s="69">
        <v>1210.3599999999999</v>
      </c>
      <c r="F255" s="69">
        <v>4955</v>
      </c>
      <c r="G255" s="69">
        <v>4435</v>
      </c>
      <c r="H255" s="69">
        <v>3306</v>
      </c>
      <c r="I255" s="69">
        <v>92418.51</v>
      </c>
      <c r="J255" s="69">
        <v>10598.455</v>
      </c>
      <c r="K255" s="69">
        <v>262.10000000000002</v>
      </c>
      <c r="L255" s="69"/>
      <c r="M255" s="69">
        <v>5584.64</v>
      </c>
      <c r="N255" s="69">
        <v>0</v>
      </c>
      <c r="O255" s="69">
        <v>234.6</v>
      </c>
      <c r="P255" s="69">
        <v>557.04999999999995</v>
      </c>
      <c r="Q255" s="69">
        <v>27917.831483071233</v>
      </c>
      <c r="R255" s="69">
        <v>97576.15</v>
      </c>
      <c r="S255" s="69">
        <v>0</v>
      </c>
      <c r="T255" s="69"/>
      <c r="U255" s="69">
        <v>9595.48</v>
      </c>
      <c r="V255" s="69">
        <v>0</v>
      </c>
      <c r="W255" s="69">
        <v>0</v>
      </c>
      <c r="X255" s="69"/>
      <c r="Y255" s="69">
        <v>40441.65</v>
      </c>
      <c r="Z255" s="69">
        <v>173145.549295</v>
      </c>
      <c r="AA255" s="69">
        <v>0</v>
      </c>
      <c r="AB255" s="69"/>
      <c r="AC255" s="69"/>
      <c r="AD255" s="69">
        <v>0</v>
      </c>
      <c r="AE255" s="69">
        <v>82444.58</v>
      </c>
      <c r="AF255" s="69"/>
      <c r="AG255" s="69">
        <v>366618.74</v>
      </c>
      <c r="AH255" s="69">
        <v>299949.94175100001</v>
      </c>
      <c r="AI255" s="69">
        <v>3440.1</v>
      </c>
      <c r="AJ255" s="69">
        <v>0</v>
      </c>
      <c r="AK255" s="69">
        <v>16390.48</v>
      </c>
      <c r="AL255" s="69">
        <v>4955</v>
      </c>
      <c r="AM255" s="69">
        <v>87114.180000000008</v>
      </c>
      <c r="AN255" s="69">
        <v>3863.05</v>
      </c>
      <c r="AO255" s="69">
        <v>527396.73148307123</v>
      </c>
      <c r="AP255">
        <v>15793</v>
      </c>
      <c r="AQ255" t="s">
        <v>2216</v>
      </c>
      <c r="AR255">
        <v>15793</v>
      </c>
      <c r="AS255">
        <v>0</v>
      </c>
      <c r="AT255" t="s">
        <v>1392</v>
      </c>
      <c r="AU255" t="s">
        <v>1393</v>
      </c>
      <c r="AV255" t="s">
        <v>939</v>
      </c>
      <c r="AW255" t="s">
        <v>948</v>
      </c>
      <c r="AX255" t="s">
        <v>1392</v>
      </c>
      <c r="AY255" t="s">
        <v>1393</v>
      </c>
      <c r="AZ255">
        <v>2018</v>
      </c>
    </row>
    <row r="256" spans="1:52" x14ac:dyDescent="0.25">
      <c r="A256" s="70" t="s">
        <v>282</v>
      </c>
      <c r="B256" s="69">
        <v>7642.3096210000003</v>
      </c>
      <c r="C256" s="69">
        <v>275</v>
      </c>
      <c r="D256" s="69"/>
      <c r="E256" s="69">
        <v>388</v>
      </c>
      <c r="F256" s="69">
        <v>260</v>
      </c>
      <c r="G256" s="69">
        <v>600</v>
      </c>
      <c r="H256" s="69">
        <v>1528</v>
      </c>
      <c r="I256" s="69">
        <v>8418</v>
      </c>
      <c r="J256" s="69">
        <v>9768.630000000001</v>
      </c>
      <c r="K256" s="69">
        <v>86.25</v>
      </c>
      <c r="L256" s="69"/>
      <c r="M256" s="69">
        <v>183.5</v>
      </c>
      <c r="N256" s="69">
        <v>2005</v>
      </c>
      <c r="O256" s="69">
        <v>67.2</v>
      </c>
      <c r="P256" s="69">
        <v>36.25</v>
      </c>
      <c r="Q256" s="69">
        <v>3160.4209359676538</v>
      </c>
      <c r="R256" s="69">
        <v>12146.03</v>
      </c>
      <c r="S256" s="69">
        <v>1693.83</v>
      </c>
      <c r="T256" s="69"/>
      <c r="U256" s="69">
        <v>821.69</v>
      </c>
      <c r="V256" s="69">
        <v>2000</v>
      </c>
      <c r="W256" s="69">
        <v>1901</v>
      </c>
      <c r="X256" s="69">
        <v>2443.86</v>
      </c>
      <c r="Y256" s="69">
        <v>13637.79</v>
      </c>
      <c r="Z256" s="69">
        <v>4.5144909999999996</v>
      </c>
      <c r="AA256" s="69">
        <v>0</v>
      </c>
      <c r="AB256" s="69"/>
      <c r="AC256" s="69"/>
      <c r="AD256" s="69">
        <v>0</v>
      </c>
      <c r="AE256" s="69">
        <v>0</v>
      </c>
      <c r="AF256" s="69"/>
      <c r="AG256" s="69">
        <v>0</v>
      </c>
      <c r="AH256" s="69">
        <v>29561.484112000006</v>
      </c>
      <c r="AI256" s="69">
        <v>2055.08</v>
      </c>
      <c r="AJ256" s="69">
        <v>0</v>
      </c>
      <c r="AK256" s="69">
        <v>1393.19</v>
      </c>
      <c r="AL256" s="69">
        <v>4265</v>
      </c>
      <c r="AM256" s="69">
        <v>2568.1999999999998</v>
      </c>
      <c r="AN256" s="69">
        <v>4008.11</v>
      </c>
      <c r="AO256" s="69">
        <v>25216.210935967654</v>
      </c>
      <c r="AP256">
        <v>18545</v>
      </c>
      <c r="AQ256" t="s">
        <v>2237</v>
      </c>
      <c r="AR256">
        <v>18545</v>
      </c>
      <c r="AS256">
        <v>0</v>
      </c>
      <c r="AT256" t="s">
        <v>2179</v>
      </c>
      <c r="AU256" t="s">
        <v>2180</v>
      </c>
      <c r="AV256" t="s">
        <v>939</v>
      </c>
      <c r="AW256" t="s">
        <v>948</v>
      </c>
      <c r="AX256" t="s">
        <v>2179</v>
      </c>
      <c r="AY256" t="s">
        <v>2180</v>
      </c>
      <c r="AZ256">
        <v>2018</v>
      </c>
    </row>
    <row r="257" spans="1:52" x14ac:dyDescent="0.25">
      <c r="A257" s="70" t="s">
        <v>430</v>
      </c>
      <c r="B257" s="69">
        <v>2397.3723909999999</v>
      </c>
      <c r="C257" s="69">
        <v>0</v>
      </c>
      <c r="D257" s="69"/>
      <c r="E257" s="69">
        <v>725</v>
      </c>
      <c r="F257" s="69">
        <v>4560</v>
      </c>
      <c r="G257" s="69">
        <v>855</v>
      </c>
      <c r="H257" s="69">
        <v>248.5</v>
      </c>
      <c r="I257" s="69">
        <v>7506.02</v>
      </c>
      <c r="J257" s="69">
        <v>5004.2150000000001</v>
      </c>
      <c r="K257" s="69">
        <v>62.05</v>
      </c>
      <c r="L257" s="69"/>
      <c r="M257" s="69">
        <v>2547.09</v>
      </c>
      <c r="N257" s="69">
        <v>2389.4</v>
      </c>
      <c r="O257" s="69">
        <v>91.65</v>
      </c>
      <c r="P257" s="69">
        <v>2327.65</v>
      </c>
      <c r="Q257" s="69">
        <v>3671.129886738735</v>
      </c>
      <c r="R257" s="69">
        <v>2550</v>
      </c>
      <c r="S257" s="69">
        <v>0</v>
      </c>
      <c r="T257" s="69"/>
      <c r="U257" s="69">
        <v>3213.94</v>
      </c>
      <c r="V257" s="69">
        <v>3350</v>
      </c>
      <c r="W257" s="69">
        <v>0</v>
      </c>
      <c r="X257" s="69"/>
      <c r="Y257" s="69">
        <v>1000</v>
      </c>
      <c r="Z257" s="69">
        <v>2.6721720000000002</v>
      </c>
      <c r="AA257" s="69">
        <v>0</v>
      </c>
      <c r="AB257" s="69"/>
      <c r="AC257" s="69"/>
      <c r="AD257" s="69">
        <v>0</v>
      </c>
      <c r="AE257" s="69">
        <v>0</v>
      </c>
      <c r="AF257" s="69"/>
      <c r="AG257" s="69">
        <v>0</v>
      </c>
      <c r="AH257" s="69">
        <v>9954.2595630000014</v>
      </c>
      <c r="AI257" s="69">
        <v>62.05</v>
      </c>
      <c r="AJ257" s="69">
        <v>0</v>
      </c>
      <c r="AK257" s="69">
        <v>6486.0300000000007</v>
      </c>
      <c r="AL257" s="69">
        <v>10299.4</v>
      </c>
      <c r="AM257" s="69">
        <v>946.65</v>
      </c>
      <c r="AN257" s="69">
        <v>2576.15</v>
      </c>
      <c r="AO257" s="69">
        <v>12177.149886738734</v>
      </c>
      <c r="AP257">
        <v>8356</v>
      </c>
      <c r="AQ257" t="s">
        <v>1486</v>
      </c>
      <c r="AR257">
        <v>8356</v>
      </c>
      <c r="AS257">
        <v>0</v>
      </c>
      <c r="AT257" t="s">
        <v>1392</v>
      </c>
      <c r="AU257" t="s">
        <v>1393</v>
      </c>
      <c r="AV257" t="s">
        <v>939</v>
      </c>
      <c r="AW257" t="s">
        <v>948</v>
      </c>
      <c r="AX257" t="s">
        <v>1392</v>
      </c>
      <c r="AY257" t="s">
        <v>1393</v>
      </c>
      <c r="AZ257">
        <v>2018</v>
      </c>
    </row>
    <row r="258" spans="1:52" x14ac:dyDescent="0.25">
      <c r="A258" s="70" t="s">
        <v>92</v>
      </c>
      <c r="B258" s="69">
        <v>560.24672699999996</v>
      </c>
      <c r="C258" s="69">
        <v>0</v>
      </c>
      <c r="D258" s="69"/>
      <c r="E258" s="69"/>
      <c r="F258" s="69">
        <v>0</v>
      </c>
      <c r="G258" s="69">
        <v>0</v>
      </c>
      <c r="H258" s="69"/>
      <c r="I258" s="69">
        <v>1810</v>
      </c>
      <c r="J258" s="69">
        <v>1506.7625</v>
      </c>
      <c r="K258" s="69">
        <v>22.82</v>
      </c>
      <c r="L258" s="69"/>
      <c r="M258" s="69">
        <v>71.31</v>
      </c>
      <c r="N258" s="69">
        <v>465</v>
      </c>
      <c r="O258" s="69">
        <v>89.85</v>
      </c>
      <c r="P258" s="69"/>
      <c r="Q258" s="69">
        <v>1073.9037899497248</v>
      </c>
      <c r="R258" s="69">
        <v>2584.38</v>
      </c>
      <c r="S258" s="69">
        <v>0</v>
      </c>
      <c r="T258" s="69"/>
      <c r="U258" s="69">
        <v>107</v>
      </c>
      <c r="V258" s="69">
        <v>0</v>
      </c>
      <c r="W258" s="69">
        <v>179</v>
      </c>
      <c r="X258" s="69">
        <v>358</v>
      </c>
      <c r="Y258" s="69">
        <v>1841.6</v>
      </c>
      <c r="Z258" s="69">
        <v>0.89630600000000005</v>
      </c>
      <c r="AA258" s="69">
        <v>0</v>
      </c>
      <c r="AB258" s="69"/>
      <c r="AC258" s="69"/>
      <c r="AD258" s="69">
        <v>0</v>
      </c>
      <c r="AE258" s="69">
        <v>0</v>
      </c>
      <c r="AF258" s="69"/>
      <c r="AG258" s="69">
        <v>0</v>
      </c>
      <c r="AH258" s="69">
        <v>4652.2855329999993</v>
      </c>
      <c r="AI258" s="69">
        <v>22.82</v>
      </c>
      <c r="AJ258" s="69">
        <v>0</v>
      </c>
      <c r="AK258" s="69">
        <v>178.31</v>
      </c>
      <c r="AL258" s="69">
        <v>465</v>
      </c>
      <c r="AM258" s="69">
        <v>268.85000000000002</v>
      </c>
      <c r="AN258" s="69">
        <v>358</v>
      </c>
      <c r="AO258" s="69">
        <v>4725.5037899497247</v>
      </c>
      <c r="AP258">
        <v>4946</v>
      </c>
      <c r="AQ258" t="s">
        <v>1768</v>
      </c>
      <c r="AR258">
        <v>4946</v>
      </c>
      <c r="AS258">
        <v>0</v>
      </c>
      <c r="AT258" t="s">
        <v>1770</v>
      </c>
      <c r="AU258" t="s">
        <v>1771</v>
      </c>
      <c r="AV258" t="s">
        <v>939</v>
      </c>
      <c r="AW258" t="s">
        <v>936</v>
      </c>
      <c r="AX258" t="s">
        <v>1770</v>
      </c>
      <c r="AY258" t="s">
        <v>1771</v>
      </c>
      <c r="AZ258">
        <v>2018</v>
      </c>
    </row>
    <row r="259" spans="1:52" x14ac:dyDescent="0.25">
      <c r="A259" s="70" t="s">
        <v>728</v>
      </c>
      <c r="B259" s="69">
        <v>10014.471407999999</v>
      </c>
      <c r="C259" s="69">
        <v>2217.3000000000002</v>
      </c>
      <c r="D259" s="69"/>
      <c r="E259" s="69">
        <v>610</v>
      </c>
      <c r="F259" s="69">
        <v>3955</v>
      </c>
      <c r="G259" s="69">
        <v>6630.92</v>
      </c>
      <c r="H259" s="69">
        <v>2650</v>
      </c>
      <c r="I259" s="69">
        <v>68828.97</v>
      </c>
      <c r="J259" s="69">
        <v>6562.59</v>
      </c>
      <c r="K259" s="69">
        <v>315.79000000000002</v>
      </c>
      <c r="L259" s="69"/>
      <c r="M259" s="69">
        <v>3515.62</v>
      </c>
      <c r="N259" s="69">
        <v>834.39</v>
      </c>
      <c r="O259" s="69">
        <v>188.83</v>
      </c>
      <c r="P259" s="69">
        <v>585.69000000000005</v>
      </c>
      <c r="Q259" s="69">
        <v>4391.7582121014893</v>
      </c>
      <c r="R259" s="69">
        <v>73872.69</v>
      </c>
      <c r="S259" s="69">
        <v>0</v>
      </c>
      <c r="T259" s="69"/>
      <c r="U259" s="69">
        <v>7346.84</v>
      </c>
      <c r="V259" s="69">
        <v>0</v>
      </c>
      <c r="W259" s="69">
        <v>0</v>
      </c>
      <c r="X259" s="69"/>
      <c r="Y259" s="69">
        <v>25632.080000000002</v>
      </c>
      <c r="Z259" s="69">
        <v>7.5853820000000001</v>
      </c>
      <c r="AA259" s="69">
        <v>0</v>
      </c>
      <c r="AB259" s="69"/>
      <c r="AC259" s="69"/>
      <c r="AD259" s="69">
        <v>0</v>
      </c>
      <c r="AE259" s="69">
        <v>0</v>
      </c>
      <c r="AF259" s="69"/>
      <c r="AG259" s="69">
        <v>0</v>
      </c>
      <c r="AH259" s="69">
        <v>90457.336790000016</v>
      </c>
      <c r="AI259" s="69">
        <v>2533.09</v>
      </c>
      <c r="AJ259" s="69">
        <v>0</v>
      </c>
      <c r="AK259" s="69">
        <v>11472.46</v>
      </c>
      <c r="AL259" s="69">
        <v>4789.3900000000003</v>
      </c>
      <c r="AM259" s="69">
        <v>6819.75</v>
      </c>
      <c r="AN259" s="69">
        <v>3235.69</v>
      </c>
      <c r="AO259" s="69">
        <v>98852.808212101489</v>
      </c>
      <c r="AP259">
        <v>1659</v>
      </c>
      <c r="AQ259" t="s">
        <v>1129</v>
      </c>
      <c r="AR259">
        <v>1659</v>
      </c>
      <c r="AS259">
        <v>0</v>
      </c>
      <c r="AT259" t="s">
        <v>1134</v>
      </c>
      <c r="AU259" t="s">
        <v>1135</v>
      </c>
      <c r="AV259" t="s">
        <v>939</v>
      </c>
      <c r="AW259" t="s">
        <v>948</v>
      </c>
      <c r="AX259" t="s">
        <v>1134</v>
      </c>
      <c r="AY259" t="s">
        <v>1135</v>
      </c>
      <c r="AZ259">
        <v>2018</v>
      </c>
    </row>
    <row r="260" spans="1:52" x14ac:dyDescent="0.25">
      <c r="A260" s="70" t="s">
        <v>94</v>
      </c>
      <c r="B260" s="69">
        <v>2475.9359860000004</v>
      </c>
      <c r="C260" s="69">
        <v>776</v>
      </c>
      <c r="D260" s="69"/>
      <c r="E260" s="69">
        <v>190</v>
      </c>
      <c r="F260" s="69">
        <v>3121.8225000000002</v>
      </c>
      <c r="G260" s="69">
        <v>2685</v>
      </c>
      <c r="H260" s="69">
        <v>8685.99</v>
      </c>
      <c r="I260" s="69">
        <v>11272</v>
      </c>
      <c r="J260" s="69">
        <v>3412.4949999999999</v>
      </c>
      <c r="K260" s="69">
        <v>155.4</v>
      </c>
      <c r="L260" s="69"/>
      <c r="M260" s="69">
        <v>332.64</v>
      </c>
      <c r="N260" s="69">
        <v>1000</v>
      </c>
      <c r="O260" s="69">
        <v>1122.4000000000001</v>
      </c>
      <c r="P260" s="69">
        <v>430.5</v>
      </c>
      <c r="Q260" s="69">
        <v>2643.8408825689698</v>
      </c>
      <c r="R260" s="69">
        <v>0</v>
      </c>
      <c r="S260" s="69">
        <v>4410</v>
      </c>
      <c r="T260" s="69"/>
      <c r="U260" s="69">
        <v>440</v>
      </c>
      <c r="V260" s="69">
        <v>4040</v>
      </c>
      <c r="W260" s="69">
        <v>0</v>
      </c>
      <c r="X260" s="69">
        <v>950</v>
      </c>
      <c r="Y260" s="69">
        <v>3000</v>
      </c>
      <c r="Z260" s="69">
        <v>4.6155210000000002</v>
      </c>
      <c r="AA260" s="69">
        <v>0</v>
      </c>
      <c r="AB260" s="69"/>
      <c r="AC260" s="69"/>
      <c r="AD260" s="69">
        <v>0</v>
      </c>
      <c r="AE260" s="69">
        <v>0</v>
      </c>
      <c r="AF260" s="69"/>
      <c r="AG260" s="69">
        <v>0</v>
      </c>
      <c r="AH260" s="69">
        <v>5893.046507</v>
      </c>
      <c r="AI260" s="69">
        <v>5341.4</v>
      </c>
      <c r="AJ260" s="69">
        <v>0</v>
      </c>
      <c r="AK260" s="69">
        <v>962.64</v>
      </c>
      <c r="AL260" s="69">
        <v>8161.8225000000002</v>
      </c>
      <c r="AM260" s="69">
        <v>3807.4</v>
      </c>
      <c r="AN260" s="69">
        <v>10066.49</v>
      </c>
      <c r="AO260" s="69">
        <v>16915.840882568969</v>
      </c>
      <c r="AP260">
        <v>14040</v>
      </c>
      <c r="AQ260" t="s">
        <v>2238</v>
      </c>
      <c r="AR260">
        <v>14040</v>
      </c>
      <c r="AS260">
        <v>0</v>
      </c>
      <c r="AT260" t="s">
        <v>2179</v>
      </c>
      <c r="AU260" t="s">
        <v>2180</v>
      </c>
      <c r="AV260" t="s">
        <v>939</v>
      </c>
      <c r="AW260" t="s">
        <v>948</v>
      </c>
      <c r="AX260" t="s">
        <v>2179</v>
      </c>
      <c r="AY260" t="s">
        <v>2180</v>
      </c>
      <c r="AZ260">
        <v>2018</v>
      </c>
    </row>
    <row r="261" spans="1:52" x14ac:dyDescent="0.25">
      <c r="A261" s="70" t="s">
        <v>730</v>
      </c>
      <c r="B261" s="69">
        <v>9112.8046329999997</v>
      </c>
      <c r="C261" s="69">
        <v>2735</v>
      </c>
      <c r="D261" s="69"/>
      <c r="E261" s="69">
        <v>2262</v>
      </c>
      <c r="F261" s="69">
        <v>5284.5</v>
      </c>
      <c r="G261" s="69">
        <v>6857</v>
      </c>
      <c r="H261" s="69">
        <v>2840</v>
      </c>
      <c r="I261" s="69">
        <v>50145.93</v>
      </c>
      <c r="J261" s="69">
        <v>11567.927500000002</v>
      </c>
      <c r="K261" s="69">
        <v>230.75</v>
      </c>
      <c r="L261" s="69"/>
      <c r="M261" s="69">
        <v>4347.71</v>
      </c>
      <c r="N261" s="69">
        <v>0</v>
      </c>
      <c r="O261" s="69">
        <v>231.25</v>
      </c>
      <c r="P261" s="69">
        <v>177.95</v>
      </c>
      <c r="Q261" s="69">
        <v>12850.823251144575</v>
      </c>
      <c r="R261" s="69">
        <v>68484.83</v>
      </c>
      <c r="S261" s="69">
        <v>0</v>
      </c>
      <c r="T261" s="69"/>
      <c r="U261" s="69">
        <v>6767.44</v>
      </c>
      <c r="V261" s="69">
        <v>0</v>
      </c>
      <c r="W261" s="69">
        <v>0</v>
      </c>
      <c r="X261" s="69"/>
      <c r="Y261" s="69">
        <v>27198.43</v>
      </c>
      <c r="Z261" s="69">
        <v>7.032146</v>
      </c>
      <c r="AA261" s="69">
        <v>0</v>
      </c>
      <c r="AB261" s="69"/>
      <c r="AC261" s="69"/>
      <c r="AD261" s="69">
        <v>0</v>
      </c>
      <c r="AE261" s="69">
        <v>0</v>
      </c>
      <c r="AF261" s="69"/>
      <c r="AG261" s="69">
        <v>0</v>
      </c>
      <c r="AH261" s="69">
        <v>89172.594278999997</v>
      </c>
      <c r="AI261" s="69">
        <v>2965.75</v>
      </c>
      <c r="AJ261" s="69">
        <v>0</v>
      </c>
      <c r="AK261" s="69">
        <v>13377.15</v>
      </c>
      <c r="AL261" s="69">
        <v>5284.5</v>
      </c>
      <c r="AM261" s="69">
        <v>7088.25</v>
      </c>
      <c r="AN261" s="69">
        <v>3017.95</v>
      </c>
      <c r="AO261" s="69">
        <v>90195.183251144568</v>
      </c>
      <c r="AP261">
        <v>8543</v>
      </c>
      <c r="AQ261" t="s">
        <v>1136</v>
      </c>
      <c r="AR261">
        <v>8543</v>
      </c>
      <c r="AS261">
        <v>0</v>
      </c>
      <c r="AT261" t="s">
        <v>1138</v>
      </c>
      <c r="AU261" t="s">
        <v>1139</v>
      </c>
      <c r="AV261" t="s">
        <v>939</v>
      </c>
      <c r="AW261" t="s">
        <v>936</v>
      </c>
      <c r="AX261" t="s">
        <v>1138</v>
      </c>
      <c r="AY261" t="s">
        <v>1139</v>
      </c>
      <c r="AZ261">
        <v>2018</v>
      </c>
    </row>
    <row r="262" spans="1:52" x14ac:dyDescent="0.25">
      <c r="A262" s="70" t="s">
        <v>440</v>
      </c>
      <c r="B262" s="69">
        <v>2070.630114</v>
      </c>
      <c r="C262" s="69">
        <v>100</v>
      </c>
      <c r="D262" s="69"/>
      <c r="E262" s="69">
        <v>775</v>
      </c>
      <c r="F262" s="69">
        <v>2895</v>
      </c>
      <c r="G262" s="69">
        <v>2086</v>
      </c>
      <c r="H262" s="69">
        <v>1358</v>
      </c>
      <c r="I262" s="69">
        <v>4567</v>
      </c>
      <c r="J262" s="69">
        <v>2334.04</v>
      </c>
      <c r="K262" s="69">
        <v>169.3</v>
      </c>
      <c r="L262" s="69"/>
      <c r="M262" s="69">
        <v>672.81</v>
      </c>
      <c r="N262" s="69">
        <v>1453.0500000000002</v>
      </c>
      <c r="O262" s="69">
        <v>2197.0100000000002</v>
      </c>
      <c r="P262" s="69">
        <v>1255.55</v>
      </c>
      <c r="Q262" s="69">
        <v>2190.6187418395648</v>
      </c>
      <c r="R262" s="69">
        <v>3000</v>
      </c>
      <c r="S262" s="69">
        <v>0</v>
      </c>
      <c r="T262" s="69"/>
      <c r="U262" s="69">
        <v>2000</v>
      </c>
      <c r="V262" s="69">
        <v>2500</v>
      </c>
      <c r="W262" s="69">
        <v>5000</v>
      </c>
      <c r="X262" s="69">
        <v>2800</v>
      </c>
      <c r="Y262" s="69">
        <v>1500</v>
      </c>
      <c r="Z262" s="69">
        <v>1.467911</v>
      </c>
      <c r="AA262" s="69">
        <v>0</v>
      </c>
      <c r="AB262" s="69"/>
      <c r="AC262" s="69"/>
      <c r="AD262" s="69">
        <v>0</v>
      </c>
      <c r="AE262" s="69">
        <v>0</v>
      </c>
      <c r="AF262" s="69"/>
      <c r="AG262" s="69">
        <v>0</v>
      </c>
      <c r="AH262" s="69">
        <v>7406.1380250000002</v>
      </c>
      <c r="AI262" s="69">
        <v>269.3</v>
      </c>
      <c r="AJ262" s="69">
        <v>0</v>
      </c>
      <c r="AK262" s="69">
        <v>3447.81</v>
      </c>
      <c r="AL262" s="69">
        <v>6848.05</v>
      </c>
      <c r="AM262" s="69">
        <v>9283.01</v>
      </c>
      <c r="AN262" s="69">
        <v>5413.55</v>
      </c>
      <c r="AO262" s="69">
        <v>8257.6187418395639</v>
      </c>
      <c r="AP262">
        <v>13016</v>
      </c>
      <c r="AQ262" t="s">
        <v>2239</v>
      </c>
      <c r="AR262">
        <v>13016</v>
      </c>
      <c r="AS262">
        <v>0</v>
      </c>
      <c r="AT262" t="s">
        <v>2179</v>
      </c>
      <c r="AU262" t="s">
        <v>2180</v>
      </c>
      <c r="AV262" t="s">
        <v>939</v>
      </c>
      <c r="AW262" t="s">
        <v>948</v>
      </c>
      <c r="AX262" t="s">
        <v>2179</v>
      </c>
      <c r="AY262" t="s">
        <v>2180</v>
      </c>
      <c r="AZ262">
        <v>2018</v>
      </c>
    </row>
    <row r="263" spans="1:52" x14ac:dyDescent="0.25">
      <c r="A263" s="70" t="s">
        <v>780</v>
      </c>
      <c r="B263" s="69"/>
      <c r="C263" s="69">
        <v>0</v>
      </c>
      <c r="D263" s="69"/>
      <c r="E263" s="69"/>
      <c r="F263" s="69">
        <v>0</v>
      </c>
      <c r="G263" s="69">
        <v>0</v>
      </c>
      <c r="H263" s="69"/>
      <c r="I263" s="69">
        <v>0</v>
      </c>
      <c r="J263" s="69"/>
      <c r="K263" s="69">
        <v>0</v>
      </c>
      <c r="L263" s="69"/>
      <c r="M263" s="69"/>
      <c r="N263" s="69">
        <v>0</v>
      </c>
      <c r="O263" s="69">
        <v>0</v>
      </c>
      <c r="P263" s="69"/>
      <c r="Q263" s="69">
        <v>0</v>
      </c>
      <c r="R263" s="69"/>
      <c r="S263" s="69">
        <v>0</v>
      </c>
      <c r="T263" s="69"/>
      <c r="U263" s="69"/>
      <c r="V263" s="69">
        <v>0</v>
      </c>
      <c r="W263" s="69">
        <v>0</v>
      </c>
      <c r="X263" s="69"/>
      <c r="Y263" s="69">
        <v>0</v>
      </c>
      <c r="Z263" s="69"/>
      <c r="AA263" s="69">
        <v>0</v>
      </c>
      <c r="AB263" s="69"/>
      <c r="AC263" s="69"/>
      <c r="AD263" s="69">
        <v>0</v>
      </c>
      <c r="AE263" s="69">
        <v>0</v>
      </c>
      <c r="AF263" s="69"/>
      <c r="AG263" s="69">
        <v>0</v>
      </c>
      <c r="AH263" s="69">
        <v>0</v>
      </c>
      <c r="AI263" s="69">
        <v>0</v>
      </c>
      <c r="AJ263" s="69">
        <v>0</v>
      </c>
      <c r="AK263" s="69">
        <v>0</v>
      </c>
      <c r="AL263" s="69">
        <v>0</v>
      </c>
      <c r="AM263" s="69">
        <v>0</v>
      </c>
      <c r="AN263" s="69">
        <v>0</v>
      </c>
      <c r="AO263" s="69">
        <v>0</v>
      </c>
      <c r="AP263">
        <v>2717</v>
      </c>
      <c r="AQ263" t="s">
        <v>1787</v>
      </c>
      <c r="AR263">
        <v>2717</v>
      </c>
      <c r="AS263">
        <v>0</v>
      </c>
      <c r="AT263" t="s">
        <v>1789</v>
      </c>
      <c r="AU263" t="s">
        <v>1790</v>
      </c>
      <c r="AV263" t="s">
        <v>939</v>
      </c>
      <c r="AW263" t="s">
        <v>936</v>
      </c>
      <c r="AX263" t="s">
        <v>1789</v>
      </c>
      <c r="AY263" t="s">
        <v>1790</v>
      </c>
      <c r="AZ263">
        <v>2018</v>
      </c>
    </row>
    <row r="264" spans="1:52" x14ac:dyDescent="0.25">
      <c r="A264" s="70" t="s">
        <v>370</v>
      </c>
      <c r="B264" s="69">
        <v>9236.7130689999995</v>
      </c>
      <c r="C264" s="69">
        <v>745</v>
      </c>
      <c r="D264" s="69"/>
      <c r="E264" s="69">
        <v>2030</v>
      </c>
      <c r="F264" s="69">
        <v>7890</v>
      </c>
      <c r="G264" s="69">
        <v>220</v>
      </c>
      <c r="H264" s="69">
        <v>4879</v>
      </c>
      <c r="I264" s="69">
        <v>6627</v>
      </c>
      <c r="J264" s="69">
        <v>19108.342499999999</v>
      </c>
      <c r="K264" s="69">
        <v>680.22</v>
      </c>
      <c r="L264" s="69"/>
      <c r="M264" s="69">
        <v>2806.4</v>
      </c>
      <c r="N264" s="69">
        <v>7700.3499999999995</v>
      </c>
      <c r="O264" s="69">
        <v>2360.69</v>
      </c>
      <c r="P264" s="69">
        <v>3873.37</v>
      </c>
      <c r="Q264" s="69">
        <v>6638.8843608058842</v>
      </c>
      <c r="R264" s="69">
        <v>6000</v>
      </c>
      <c r="S264" s="69">
        <v>0</v>
      </c>
      <c r="T264" s="69"/>
      <c r="U264" s="69"/>
      <c r="V264" s="69">
        <v>5300</v>
      </c>
      <c r="W264" s="69">
        <v>1000</v>
      </c>
      <c r="X264" s="69">
        <v>1000</v>
      </c>
      <c r="Y264" s="69">
        <v>3000</v>
      </c>
      <c r="Z264" s="69">
        <v>2.314514</v>
      </c>
      <c r="AA264" s="69">
        <v>0</v>
      </c>
      <c r="AB264" s="69"/>
      <c r="AC264" s="69"/>
      <c r="AD264" s="69">
        <v>0</v>
      </c>
      <c r="AE264" s="69">
        <v>0</v>
      </c>
      <c r="AF264" s="69"/>
      <c r="AG264" s="69">
        <v>0</v>
      </c>
      <c r="AH264" s="69">
        <v>34347.370082999994</v>
      </c>
      <c r="AI264" s="69">
        <v>1425.22</v>
      </c>
      <c r="AJ264" s="69">
        <v>0</v>
      </c>
      <c r="AK264" s="69">
        <v>4836.3999999999996</v>
      </c>
      <c r="AL264" s="69">
        <v>20890.349999999999</v>
      </c>
      <c r="AM264" s="69">
        <v>3580.69</v>
      </c>
      <c r="AN264" s="69">
        <v>9752.369999999999</v>
      </c>
      <c r="AO264" s="69">
        <v>16265.884360805885</v>
      </c>
      <c r="AQ264" t="s">
        <v>2262</v>
      </c>
      <c r="AR264">
        <v>0</v>
      </c>
      <c r="AS264">
        <v>4284</v>
      </c>
      <c r="AT264" t="s">
        <v>2264</v>
      </c>
      <c r="AU264" t="s">
        <v>2265</v>
      </c>
      <c r="AV264" t="s">
        <v>939</v>
      </c>
      <c r="AW264" t="s">
        <v>948</v>
      </c>
      <c r="AX264" t="s">
        <v>2264</v>
      </c>
      <c r="AY264" t="s">
        <v>2265</v>
      </c>
      <c r="AZ264">
        <v>2018</v>
      </c>
    </row>
    <row r="265" spans="1:52" x14ac:dyDescent="0.25">
      <c r="A265" s="70" t="s">
        <v>534</v>
      </c>
      <c r="B265" s="69">
        <v>1727.599588</v>
      </c>
      <c r="C265" s="69">
        <v>0</v>
      </c>
      <c r="D265" s="69"/>
      <c r="E265" s="69">
        <v>220</v>
      </c>
      <c r="F265" s="69">
        <v>10</v>
      </c>
      <c r="G265" s="69">
        <v>34510</v>
      </c>
      <c r="H265" s="69">
        <v>80</v>
      </c>
      <c r="I265" s="69">
        <v>3425.51</v>
      </c>
      <c r="J265" s="69">
        <v>4780.6525000000001</v>
      </c>
      <c r="K265" s="69">
        <v>1592.01</v>
      </c>
      <c r="L265" s="69"/>
      <c r="M265" s="69">
        <v>653.12</v>
      </c>
      <c r="N265" s="69">
        <v>6393.76</v>
      </c>
      <c r="O265" s="69">
        <v>1962.73</v>
      </c>
      <c r="P265" s="69">
        <v>146.1</v>
      </c>
      <c r="Q265" s="69">
        <v>3503.3288366360302</v>
      </c>
      <c r="R265" s="69">
        <v>5000</v>
      </c>
      <c r="S265" s="69">
        <v>4000</v>
      </c>
      <c r="T265" s="69"/>
      <c r="U265" s="69">
        <v>1600</v>
      </c>
      <c r="V265" s="69">
        <v>0</v>
      </c>
      <c r="W265" s="69">
        <v>0</v>
      </c>
      <c r="X265" s="69">
        <v>2810</v>
      </c>
      <c r="Y265" s="69">
        <v>2100</v>
      </c>
      <c r="Z265" s="69">
        <v>3.0190250000000001</v>
      </c>
      <c r="AA265" s="69">
        <v>0</v>
      </c>
      <c r="AB265" s="69"/>
      <c r="AC265" s="69"/>
      <c r="AD265" s="69">
        <v>0</v>
      </c>
      <c r="AE265" s="69">
        <v>0</v>
      </c>
      <c r="AF265" s="69"/>
      <c r="AG265" s="69">
        <v>10000</v>
      </c>
      <c r="AH265" s="69">
        <v>11511.271113000001</v>
      </c>
      <c r="AI265" s="69">
        <v>5592.01</v>
      </c>
      <c r="AJ265" s="69">
        <v>0</v>
      </c>
      <c r="AK265" s="69">
        <v>2473.12</v>
      </c>
      <c r="AL265" s="69">
        <v>6403.76</v>
      </c>
      <c r="AM265" s="69">
        <v>36472.730000000003</v>
      </c>
      <c r="AN265" s="69">
        <v>3036.1</v>
      </c>
      <c r="AO265" s="69">
        <v>19028.83883663603</v>
      </c>
      <c r="AP265">
        <v>4284</v>
      </c>
      <c r="AQ265" t="s">
        <v>1650</v>
      </c>
      <c r="AR265">
        <v>4284</v>
      </c>
      <c r="AS265">
        <v>0</v>
      </c>
      <c r="AT265" t="s">
        <v>1652</v>
      </c>
      <c r="AU265" t="s">
        <v>1653</v>
      </c>
      <c r="AV265" t="s">
        <v>939</v>
      </c>
      <c r="AW265" t="s">
        <v>936</v>
      </c>
      <c r="AX265" t="s">
        <v>1652</v>
      </c>
      <c r="AY265" t="s">
        <v>1653</v>
      </c>
      <c r="AZ265">
        <v>2018</v>
      </c>
    </row>
    <row r="266" spans="1:52" x14ac:dyDescent="0.25">
      <c r="A266" s="70" t="s">
        <v>628</v>
      </c>
      <c r="B266" s="69">
        <v>13015.497657</v>
      </c>
      <c r="C266" s="69">
        <v>0</v>
      </c>
      <c r="D266" s="69">
        <v>3646.85</v>
      </c>
      <c r="E266" s="69">
        <v>20</v>
      </c>
      <c r="F266" s="69">
        <v>0</v>
      </c>
      <c r="G266" s="69">
        <v>20</v>
      </c>
      <c r="H266" s="69"/>
      <c r="I266" s="69">
        <v>4728</v>
      </c>
      <c r="J266" s="69">
        <v>80993.86</v>
      </c>
      <c r="K266" s="69">
        <v>0</v>
      </c>
      <c r="L266" s="69">
        <v>1716.63</v>
      </c>
      <c r="M266" s="69">
        <v>328.51</v>
      </c>
      <c r="N266" s="69">
        <v>0</v>
      </c>
      <c r="O266" s="69">
        <v>0</v>
      </c>
      <c r="P266" s="69"/>
      <c r="Q266" s="69">
        <v>8936.0436052999612</v>
      </c>
      <c r="R266" s="69">
        <v>0</v>
      </c>
      <c r="S266" s="69">
        <v>0</v>
      </c>
      <c r="T266" s="69">
        <v>15368.26</v>
      </c>
      <c r="U266" s="69"/>
      <c r="V266" s="69">
        <v>0</v>
      </c>
      <c r="W266" s="69">
        <v>0</v>
      </c>
      <c r="X266" s="69"/>
      <c r="Y266" s="69">
        <v>1069</v>
      </c>
      <c r="Z266" s="69">
        <v>2.7472690000000002</v>
      </c>
      <c r="AA266" s="69">
        <v>0</v>
      </c>
      <c r="AB266" s="69">
        <v>0</v>
      </c>
      <c r="AC266" s="69"/>
      <c r="AD266" s="69">
        <v>0</v>
      </c>
      <c r="AE266" s="69">
        <v>0</v>
      </c>
      <c r="AF266" s="69"/>
      <c r="AG266" s="69">
        <v>0</v>
      </c>
      <c r="AH266" s="69">
        <v>94012.104926</v>
      </c>
      <c r="AI266" s="69">
        <v>0</v>
      </c>
      <c r="AJ266" s="69">
        <v>20731.739999999998</v>
      </c>
      <c r="AK266" s="69">
        <v>348.51</v>
      </c>
      <c r="AL266" s="69">
        <v>0</v>
      </c>
      <c r="AM266" s="69">
        <v>20</v>
      </c>
      <c r="AN266" s="69">
        <v>0</v>
      </c>
      <c r="AO266" s="69">
        <v>14733.043605299961</v>
      </c>
      <c r="AP266">
        <v>5588</v>
      </c>
      <c r="AQ266" t="s">
        <v>1976</v>
      </c>
      <c r="AR266">
        <v>5588</v>
      </c>
      <c r="AS266">
        <v>0</v>
      </c>
      <c r="AT266" t="s">
        <v>1978</v>
      </c>
      <c r="AU266" t="s">
        <v>1979</v>
      </c>
      <c r="AV266" t="s">
        <v>939</v>
      </c>
      <c r="AW266" t="s">
        <v>936</v>
      </c>
      <c r="AX266" t="s">
        <v>1978</v>
      </c>
      <c r="AY266" t="s">
        <v>1979</v>
      </c>
      <c r="AZ266">
        <v>2018</v>
      </c>
    </row>
    <row r="267" spans="1:52" x14ac:dyDescent="0.25">
      <c r="A267" s="70" t="s">
        <v>782</v>
      </c>
      <c r="B267" s="69"/>
      <c r="C267" s="69">
        <v>0</v>
      </c>
      <c r="D267" s="69"/>
      <c r="E267" s="69"/>
      <c r="F267" s="69">
        <v>0</v>
      </c>
      <c r="G267" s="69">
        <v>0</v>
      </c>
      <c r="H267" s="69"/>
      <c r="I267" s="69">
        <v>0</v>
      </c>
      <c r="J267" s="69"/>
      <c r="K267" s="69">
        <v>0</v>
      </c>
      <c r="L267" s="69"/>
      <c r="M267" s="69"/>
      <c r="N267" s="69">
        <v>0</v>
      </c>
      <c r="O267" s="69">
        <v>0</v>
      </c>
      <c r="P267" s="69"/>
      <c r="Q267" s="69">
        <v>0</v>
      </c>
      <c r="R267" s="69"/>
      <c r="S267" s="69">
        <v>0</v>
      </c>
      <c r="T267" s="69"/>
      <c r="U267" s="69"/>
      <c r="V267" s="69">
        <v>0</v>
      </c>
      <c r="W267" s="69">
        <v>0</v>
      </c>
      <c r="X267" s="69"/>
      <c r="Y267" s="69">
        <v>0</v>
      </c>
      <c r="Z267" s="69"/>
      <c r="AA267" s="69">
        <v>0</v>
      </c>
      <c r="AB267" s="69"/>
      <c r="AC267" s="69"/>
      <c r="AD267" s="69">
        <v>0</v>
      </c>
      <c r="AE267" s="69">
        <v>0</v>
      </c>
      <c r="AF267" s="69"/>
      <c r="AG267" s="69">
        <v>0</v>
      </c>
      <c r="AH267" s="69">
        <v>0</v>
      </c>
      <c r="AI267" s="69">
        <v>0</v>
      </c>
      <c r="AJ267" s="69">
        <v>0</v>
      </c>
      <c r="AK267" s="69">
        <v>0</v>
      </c>
      <c r="AL267" s="69">
        <v>0</v>
      </c>
      <c r="AM267" s="69">
        <v>0</v>
      </c>
      <c r="AN267" s="69">
        <v>0</v>
      </c>
      <c r="AO267" s="69">
        <v>0</v>
      </c>
      <c r="AP267">
        <v>5085</v>
      </c>
      <c r="AQ267" t="s">
        <v>2141</v>
      </c>
      <c r="AR267">
        <v>5085</v>
      </c>
      <c r="AS267">
        <v>0</v>
      </c>
      <c r="AT267" t="s">
        <v>2066</v>
      </c>
      <c r="AU267" t="s">
        <v>2067</v>
      </c>
      <c r="AV267" t="s">
        <v>939</v>
      </c>
      <c r="AW267" t="s">
        <v>948</v>
      </c>
      <c r="AX267" t="s">
        <v>2066</v>
      </c>
      <c r="AY267" t="s">
        <v>2067</v>
      </c>
      <c r="AZ267">
        <v>2018</v>
      </c>
    </row>
    <row r="268" spans="1:52" x14ac:dyDescent="0.25">
      <c r="A268" s="70" t="s">
        <v>284</v>
      </c>
      <c r="B268" s="69">
        <v>161.76050900000001</v>
      </c>
      <c r="C268" s="69">
        <v>0</v>
      </c>
      <c r="D268" s="69"/>
      <c r="E268" s="69">
        <v>40</v>
      </c>
      <c r="F268" s="69">
        <v>75</v>
      </c>
      <c r="G268" s="69">
        <v>205</v>
      </c>
      <c r="H268" s="69">
        <v>2100</v>
      </c>
      <c r="I268" s="69">
        <v>10757</v>
      </c>
      <c r="J268" s="69">
        <v>1152.1975</v>
      </c>
      <c r="K268" s="69">
        <v>1049.93</v>
      </c>
      <c r="L268" s="69"/>
      <c r="M268" s="69">
        <v>116.65</v>
      </c>
      <c r="N268" s="69">
        <v>23.35</v>
      </c>
      <c r="O268" s="69">
        <v>400.6</v>
      </c>
      <c r="P268" s="69">
        <v>33.700000000000003</v>
      </c>
      <c r="Q268" s="69">
        <v>1225.8189707852825</v>
      </c>
      <c r="R268" s="69">
        <v>0</v>
      </c>
      <c r="S268" s="69">
        <v>0</v>
      </c>
      <c r="T268" s="69"/>
      <c r="U268" s="69"/>
      <c r="V268" s="69">
        <v>0</v>
      </c>
      <c r="W268" s="69">
        <v>0</v>
      </c>
      <c r="X268" s="69"/>
      <c r="Y268" s="69">
        <v>0</v>
      </c>
      <c r="Z268" s="69">
        <v>0.87739699999999998</v>
      </c>
      <c r="AA268" s="69">
        <v>0</v>
      </c>
      <c r="AB268" s="69"/>
      <c r="AC268" s="69"/>
      <c r="AD268" s="69">
        <v>0</v>
      </c>
      <c r="AE268" s="69">
        <v>0</v>
      </c>
      <c r="AF268" s="69"/>
      <c r="AG268" s="69">
        <v>0</v>
      </c>
      <c r="AH268" s="69">
        <v>1314.8354059999999</v>
      </c>
      <c r="AI268" s="69">
        <v>1049.93</v>
      </c>
      <c r="AJ268" s="69">
        <v>0</v>
      </c>
      <c r="AK268" s="69">
        <v>156.65</v>
      </c>
      <c r="AL268" s="69">
        <v>98.35</v>
      </c>
      <c r="AM268" s="69">
        <v>605.6</v>
      </c>
      <c r="AN268" s="69">
        <v>2133.6999999999998</v>
      </c>
      <c r="AO268" s="69">
        <v>11982.818970785283</v>
      </c>
      <c r="AQ268" t="s">
        <v>1985</v>
      </c>
      <c r="AR268">
        <v>0</v>
      </c>
      <c r="AS268">
        <v>23289</v>
      </c>
      <c r="AT268" t="s">
        <v>1986</v>
      </c>
      <c r="AU268" t="s">
        <v>2634</v>
      </c>
      <c r="AV268" t="s">
        <v>939</v>
      </c>
      <c r="AW268" t="s">
        <v>948</v>
      </c>
      <c r="AX268" t="s">
        <v>1986</v>
      </c>
      <c r="AY268" t="s">
        <v>1987</v>
      </c>
      <c r="AZ268">
        <v>2018</v>
      </c>
    </row>
    <row r="269" spans="1:52" x14ac:dyDescent="0.25">
      <c r="A269" s="70" t="s">
        <v>318</v>
      </c>
      <c r="B269" s="69">
        <v>4069.2710470000002</v>
      </c>
      <c r="C269" s="69">
        <v>0</v>
      </c>
      <c r="D269" s="69"/>
      <c r="E269" s="69">
        <v>1327.15</v>
      </c>
      <c r="F269" s="69">
        <v>600</v>
      </c>
      <c r="G269" s="69">
        <v>0</v>
      </c>
      <c r="H269" s="69">
        <v>600</v>
      </c>
      <c r="I269" s="69">
        <v>5317.5</v>
      </c>
      <c r="J269" s="69">
        <v>7455.11</v>
      </c>
      <c r="K269" s="69">
        <v>139.69999999999999</v>
      </c>
      <c r="L269" s="69"/>
      <c r="M269" s="69">
        <v>206.6</v>
      </c>
      <c r="N269" s="69">
        <v>0</v>
      </c>
      <c r="O269" s="69">
        <v>428.55</v>
      </c>
      <c r="P269" s="69">
        <v>170.4</v>
      </c>
      <c r="Q269" s="69">
        <v>7303.2626695509798</v>
      </c>
      <c r="R269" s="69">
        <v>6000</v>
      </c>
      <c r="S269" s="69">
        <v>0</v>
      </c>
      <c r="T269" s="69"/>
      <c r="U269" s="69"/>
      <c r="V269" s="69">
        <v>0</v>
      </c>
      <c r="W269" s="69">
        <v>0</v>
      </c>
      <c r="X269" s="69"/>
      <c r="Y269" s="69">
        <v>1000</v>
      </c>
      <c r="Z269" s="69">
        <v>1.5489520000000001</v>
      </c>
      <c r="AA269" s="69">
        <v>0</v>
      </c>
      <c r="AB269" s="69"/>
      <c r="AC269" s="69"/>
      <c r="AD269" s="69">
        <v>0</v>
      </c>
      <c r="AE269" s="69">
        <v>0</v>
      </c>
      <c r="AF269" s="69"/>
      <c r="AG269" s="69">
        <v>0</v>
      </c>
      <c r="AH269" s="69">
        <v>17525.929999</v>
      </c>
      <c r="AI269" s="69">
        <v>139.69999999999999</v>
      </c>
      <c r="AJ269" s="69">
        <v>0</v>
      </c>
      <c r="AK269" s="69">
        <v>1533.75</v>
      </c>
      <c r="AL269" s="69">
        <v>600</v>
      </c>
      <c r="AM269" s="69">
        <v>428.55</v>
      </c>
      <c r="AN269" s="69">
        <v>770.4</v>
      </c>
      <c r="AO269" s="69">
        <v>13620.762669550979</v>
      </c>
      <c r="AP269">
        <v>1624</v>
      </c>
      <c r="AQ269" t="s">
        <v>1487</v>
      </c>
      <c r="AR269">
        <v>1624</v>
      </c>
      <c r="AS269">
        <v>0</v>
      </c>
      <c r="AT269" t="s">
        <v>1489</v>
      </c>
      <c r="AU269" t="s">
        <v>1490</v>
      </c>
      <c r="AV269" t="s">
        <v>939</v>
      </c>
      <c r="AW269" t="s">
        <v>936</v>
      </c>
      <c r="AX269" t="s">
        <v>1489</v>
      </c>
      <c r="AY269" t="s">
        <v>1490</v>
      </c>
      <c r="AZ269">
        <v>2018</v>
      </c>
    </row>
    <row r="270" spans="1:52" x14ac:dyDescent="0.25">
      <c r="A270" s="70" t="s">
        <v>286</v>
      </c>
      <c r="B270" s="69">
        <v>709.75334700000008</v>
      </c>
      <c r="C270" s="69">
        <v>240</v>
      </c>
      <c r="D270" s="69"/>
      <c r="E270" s="69">
        <v>225</v>
      </c>
      <c r="F270" s="69">
        <v>2238</v>
      </c>
      <c r="G270" s="69">
        <v>525</v>
      </c>
      <c r="H270" s="69">
        <v>118</v>
      </c>
      <c r="I270" s="69">
        <v>1733</v>
      </c>
      <c r="J270" s="69">
        <v>1911.9575000000002</v>
      </c>
      <c r="K270" s="69">
        <v>3103.54</v>
      </c>
      <c r="L270" s="69"/>
      <c r="M270" s="69">
        <v>183.08</v>
      </c>
      <c r="N270" s="69">
        <v>2999.73</v>
      </c>
      <c r="O270" s="69">
        <v>324.45999999999998</v>
      </c>
      <c r="P270" s="69">
        <v>30.1</v>
      </c>
      <c r="Q270" s="69">
        <v>1934.8603836801044</v>
      </c>
      <c r="R270" s="69">
        <v>1485</v>
      </c>
      <c r="S270" s="69">
        <v>3960</v>
      </c>
      <c r="T270" s="69"/>
      <c r="U270" s="69">
        <v>450</v>
      </c>
      <c r="V270" s="69">
        <v>2970</v>
      </c>
      <c r="W270" s="69">
        <v>675</v>
      </c>
      <c r="X270" s="69"/>
      <c r="Y270" s="69">
        <v>0</v>
      </c>
      <c r="Z270" s="69">
        <v>1.4360360000000001</v>
      </c>
      <c r="AA270" s="69">
        <v>0</v>
      </c>
      <c r="AB270" s="69"/>
      <c r="AC270" s="69"/>
      <c r="AD270" s="69">
        <v>0</v>
      </c>
      <c r="AE270" s="69">
        <v>0</v>
      </c>
      <c r="AF270" s="69"/>
      <c r="AG270" s="69">
        <v>0</v>
      </c>
      <c r="AH270" s="69">
        <v>4108.1468830000003</v>
      </c>
      <c r="AI270" s="69">
        <v>7303.54</v>
      </c>
      <c r="AJ270" s="69">
        <v>0</v>
      </c>
      <c r="AK270" s="69">
        <v>858.08</v>
      </c>
      <c r="AL270" s="69">
        <v>8207.73</v>
      </c>
      <c r="AM270" s="69">
        <v>1524.46</v>
      </c>
      <c r="AN270" s="69">
        <v>148.1</v>
      </c>
      <c r="AO270" s="69">
        <v>3667.8603836801044</v>
      </c>
      <c r="AP270">
        <v>2867</v>
      </c>
      <c r="AQ270" t="s">
        <v>1556</v>
      </c>
      <c r="AR270">
        <v>2867</v>
      </c>
      <c r="AS270">
        <v>0</v>
      </c>
      <c r="AT270" t="s">
        <v>1558</v>
      </c>
      <c r="AU270" t="s">
        <v>1559</v>
      </c>
      <c r="AV270" t="s">
        <v>939</v>
      </c>
      <c r="AW270" t="s">
        <v>936</v>
      </c>
      <c r="AX270" t="s">
        <v>1558</v>
      </c>
      <c r="AY270" t="s">
        <v>1559</v>
      </c>
      <c r="AZ270">
        <v>2018</v>
      </c>
    </row>
    <row r="271" spans="1:52" x14ac:dyDescent="0.25">
      <c r="A271" s="70" t="s">
        <v>630</v>
      </c>
      <c r="B271" s="69">
        <v>2457.1533279999999</v>
      </c>
      <c r="C271" s="69">
        <v>0</v>
      </c>
      <c r="D271" s="69">
        <v>0</v>
      </c>
      <c r="E271" s="69">
        <v>30</v>
      </c>
      <c r="F271" s="69">
        <v>0</v>
      </c>
      <c r="G271" s="69">
        <v>0</v>
      </c>
      <c r="H271" s="69">
        <v>20</v>
      </c>
      <c r="I271" s="69">
        <v>3567</v>
      </c>
      <c r="J271" s="69">
        <v>2660.52</v>
      </c>
      <c r="K271" s="69">
        <v>0</v>
      </c>
      <c r="L271" s="69">
        <v>66.599999999999994</v>
      </c>
      <c r="M271" s="69">
        <v>303.17</v>
      </c>
      <c r="N271" s="69">
        <v>45.9</v>
      </c>
      <c r="O271" s="69">
        <v>0</v>
      </c>
      <c r="P271" s="69"/>
      <c r="Q271" s="69">
        <v>2469.4013130745661</v>
      </c>
      <c r="R271" s="69">
        <v>3000</v>
      </c>
      <c r="S271" s="69">
        <v>0</v>
      </c>
      <c r="T271" s="69">
        <v>0</v>
      </c>
      <c r="U271" s="69"/>
      <c r="V271" s="69">
        <v>0</v>
      </c>
      <c r="W271" s="69">
        <v>0</v>
      </c>
      <c r="X271" s="69"/>
      <c r="Y271" s="69">
        <v>2000</v>
      </c>
      <c r="Z271" s="69">
        <v>1.573264</v>
      </c>
      <c r="AA271" s="69">
        <v>0</v>
      </c>
      <c r="AB271" s="69">
        <v>0</v>
      </c>
      <c r="AC271" s="69"/>
      <c r="AD271" s="69">
        <v>0</v>
      </c>
      <c r="AE271" s="69">
        <v>0</v>
      </c>
      <c r="AF271" s="69"/>
      <c r="AG271" s="69">
        <v>0</v>
      </c>
      <c r="AH271" s="69">
        <v>8119.2465919999995</v>
      </c>
      <c r="AI271" s="69">
        <v>0</v>
      </c>
      <c r="AJ271" s="69">
        <v>66.599999999999994</v>
      </c>
      <c r="AK271" s="69">
        <v>333.17</v>
      </c>
      <c r="AL271" s="69">
        <v>45.9</v>
      </c>
      <c r="AM271" s="69">
        <v>0</v>
      </c>
      <c r="AN271" s="69">
        <v>20</v>
      </c>
      <c r="AO271" s="69">
        <v>8036.4013130745661</v>
      </c>
      <c r="AP271">
        <v>2658</v>
      </c>
      <c r="AQ271" t="s">
        <v>1491</v>
      </c>
      <c r="AR271">
        <v>2658</v>
      </c>
      <c r="AS271">
        <v>0</v>
      </c>
      <c r="AT271" t="s">
        <v>1493</v>
      </c>
      <c r="AU271" t="s">
        <v>1494</v>
      </c>
      <c r="AV271" t="s">
        <v>939</v>
      </c>
      <c r="AW271" t="s">
        <v>936</v>
      </c>
      <c r="AX271" t="s">
        <v>1493</v>
      </c>
      <c r="AY271" t="s">
        <v>1494</v>
      </c>
      <c r="AZ271">
        <v>2018</v>
      </c>
    </row>
    <row r="272" spans="1:52" x14ac:dyDescent="0.25">
      <c r="A272" s="70" t="s">
        <v>632</v>
      </c>
      <c r="B272" s="69">
        <v>1017.05584</v>
      </c>
      <c r="C272" s="69">
        <v>0</v>
      </c>
      <c r="D272" s="69">
        <v>403</v>
      </c>
      <c r="E272" s="69"/>
      <c r="F272" s="69">
        <v>0</v>
      </c>
      <c r="G272" s="69">
        <v>0</v>
      </c>
      <c r="H272" s="69"/>
      <c r="I272" s="69">
        <v>518</v>
      </c>
      <c r="J272" s="69">
        <v>691.13499999999999</v>
      </c>
      <c r="K272" s="69">
        <v>0</v>
      </c>
      <c r="L272" s="69">
        <v>109.11</v>
      </c>
      <c r="M272" s="69">
        <v>34.49</v>
      </c>
      <c r="N272" s="69">
        <v>0</v>
      </c>
      <c r="O272" s="69">
        <v>0</v>
      </c>
      <c r="P272" s="69"/>
      <c r="Q272" s="69">
        <v>1216.8496121025478</v>
      </c>
      <c r="R272" s="69">
        <v>2209.79</v>
      </c>
      <c r="S272" s="69">
        <v>0</v>
      </c>
      <c r="T272" s="69">
        <v>1100</v>
      </c>
      <c r="U272" s="69"/>
      <c r="V272" s="69">
        <v>0</v>
      </c>
      <c r="W272" s="69">
        <v>0</v>
      </c>
      <c r="X272" s="69"/>
      <c r="Y272" s="69">
        <v>1100</v>
      </c>
      <c r="Z272" s="69">
        <v>0.47219499999999998</v>
      </c>
      <c r="AA272" s="69">
        <v>0</v>
      </c>
      <c r="AB272" s="69">
        <v>0</v>
      </c>
      <c r="AC272" s="69"/>
      <c r="AD272" s="69">
        <v>0</v>
      </c>
      <c r="AE272" s="69">
        <v>0</v>
      </c>
      <c r="AF272" s="69"/>
      <c r="AG272" s="69">
        <v>0</v>
      </c>
      <c r="AH272" s="69">
        <v>3918.453035</v>
      </c>
      <c r="AI272" s="69">
        <v>0</v>
      </c>
      <c r="AJ272" s="69">
        <v>1612.1100000000001</v>
      </c>
      <c r="AK272" s="69">
        <v>34.49</v>
      </c>
      <c r="AL272" s="69">
        <v>0</v>
      </c>
      <c r="AM272" s="69">
        <v>0</v>
      </c>
      <c r="AN272" s="69">
        <v>0</v>
      </c>
      <c r="AO272" s="69">
        <v>2834.8496121025478</v>
      </c>
      <c r="AP272">
        <v>2912</v>
      </c>
      <c r="AQ272" t="s">
        <v>2142</v>
      </c>
      <c r="AR272">
        <v>2912</v>
      </c>
      <c r="AS272">
        <v>0</v>
      </c>
      <c r="AT272" t="s">
        <v>995</v>
      </c>
      <c r="AU272" t="s">
        <v>996</v>
      </c>
      <c r="AV272" t="s">
        <v>939</v>
      </c>
      <c r="AW272" t="s">
        <v>948</v>
      </c>
      <c r="AX272" t="s">
        <v>995</v>
      </c>
      <c r="AY272" t="s">
        <v>996</v>
      </c>
      <c r="AZ272">
        <v>2018</v>
      </c>
    </row>
    <row r="273" spans="1:52" x14ac:dyDescent="0.25">
      <c r="A273" s="70" t="s">
        <v>820</v>
      </c>
      <c r="B273" s="69">
        <v>15200.758726</v>
      </c>
      <c r="C273" s="69">
        <v>0</v>
      </c>
      <c r="D273" s="69">
        <v>4055</v>
      </c>
      <c r="E273" s="69">
        <v>50</v>
      </c>
      <c r="F273" s="69">
        <v>0</v>
      </c>
      <c r="G273" s="69">
        <v>2630</v>
      </c>
      <c r="H273" s="69"/>
      <c r="I273" s="69">
        <v>18876.439999999999</v>
      </c>
      <c r="J273" s="69">
        <v>2428.89</v>
      </c>
      <c r="K273" s="69">
        <v>0</v>
      </c>
      <c r="L273" s="69">
        <v>1775.3700000000001</v>
      </c>
      <c r="M273" s="69">
        <v>1844.72</v>
      </c>
      <c r="N273" s="69">
        <v>0</v>
      </c>
      <c r="O273" s="69">
        <v>0</v>
      </c>
      <c r="P273" s="69"/>
      <c r="Q273" s="69">
        <v>4766.147292822895</v>
      </c>
      <c r="R273" s="69">
        <v>34826.85</v>
      </c>
      <c r="S273" s="69">
        <v>0</v>
      </c>
      <c r="T273" s="69">
        <v>0</v>
      </c>
      <c r="U273" s="69">
        <v>3419</v>
      </c>
      <c r="V273" s="69">
        <v>0</v>
      </c>
      <c r="W273" s="69">
        <v>0</v>
      </c>
      <c r="X273" s="69"/>
      <c r="Y273" s="69">
        <v>14311.2</v>
      </c>
      <c r="Z273" s="69">
        <v>3.5690189999999999</v>
      </c>
      <c r="AA273" s="69">
        <v>0</v>
      </c>
      <c r="AB273" s="69">
        <v>0</v>
      </c>
      <c r="AC273" s="69"/>
      <c r="AD273" s="69">
        <v>0</v>
      </c>
      <c r="AE273" s="69">
        <v>0</v>
      </c>
      <c r="AF273" s="69"/>
      <c r="AG273" s="69">
        <v>0</v>
      </c>
      <c r="AH273" s="69">
        <v>52460.067745</v>
      </c>
      <c r="AI273" s="69">
        <v>0</v>
      </c>
      <c r="AJ273" s="69">
        <v>5830.37</v>
      </c>
      <c r="AK273" s="69">
        <v>5313.72</v>
      </c>
      <c r="AL273" s="69">
        <v>0</v>
      </c>
      <c r="AM273" s="69">
        <v>2630</v>
      </c>
      <c r="AN273" s="69">
        <v>0</v>
      </c>
      <c r="AO273" s="69">
        <v>37953.78729282289</v>
      </c>
      <c r="AP273">
        <v>874</v>
      </c>
      <c r="AQ273" t="s">
        <v>2143</v>
      </c>
      <c r="AR273">
        <v>874</v>
      </c>
      <c r="AS273">
        <v>0</v>
      </c>
      <c r="AT273" t="s">
        <v>2049</v>
      </c>
      <c r="AU273" t="s">
        <v>2050</v>
      </c>
      <c r="AV273" t="s">
        <v>939</v>
      </c>
      <c r="AW273" t="s">
        <v>948</v>
      </c>
      <c r="AX273" t="s">
        <v>2049</v>
      </c>
      <c r="AY273" t="s">
        <v>2050</v>
      </c>
      <c r="AZ273">
        <v>2018</v>
      </c>
    </row>
    <row r="274" spans="1:52" x14ac:dyDescent="0.25">
      <c r="A274" s="70" t="s">
        <v>536</v>
      </c>
      <c r="B274" s="69">
        <v>2424.2970190000001</v>
      </c>
      <c r="C274" s="69">
        <v>0</v>
      </c>
      <c r="D274" s="69"/>
      <c r="E274" s="69">
        <v>180</v>
      </c>
      <c r="F274" s="69">
        <v>1250</v>
      </c>
      <c r="G274" s="69">
        <v>434</v>
      </c>
      <c r="H274" s="69">
        <v>5825</v>
      </c>
      <c r="I274" s="69">
        <v>4655</v>
      </c>
      <c r="J274" s="69">
        <v>1257.3800000000001</v>
      </c>
      <c r="K274" s="69">
        <v>41.9</v>
      </c>
      <c r="L274" s="69"/>
      <c r="M274" s="69"/>
      <c r="N274" s="69">
        <v>285.39</v>
      </c>
      <c r="O274" s="69">
        <v>216.6</v>
      </c>
      <c r="P274" s="69">
        <v>143.09</v>
      </c>
      <c r="Q274" s="69">
        <v>1827.7415336646372</v>
      </c>
      <c r="R274" s="69">
        <v>0</v>
      </c>
      <c r="S274" s="69">
        <v>0</v>
      </c>
      <c r="T274" s="69"/>
      <c r="U274" s="69"/>
      <c r="V274" s="69">
        <v>0</v>
      </c>
      <c r="W274" s="69">
        <v>0</v>
      </c>
      <c r="X274" s="69"/>
      <c r="Y274" s="69">
        <v>0</v>
      </c>
      <c r="Z274" s="69">
        <v>1.650522</v>
      </c>
      <c r="AA274" s="69">
        <v>0</v>
      </c>
      <c r="AB274" s="69"/>
      <c r="AC274" s="69"/>
      <c r="AD274" s="69">
        <v>0</v>
      </c>
      <c r="AE274" s="69">
        <v>0</v>
      </c>
      <c r="AF274" s="69"/>
      <c r="AG274" s="69">
        <v>0</v>
      </c>
      <c r="AH274" s="69">
        <v>3683.3275410000001</v>
      </c>
      <c r="AI274" s="69">
        <v>41.9</v>
      </c>
      <c r="AJ274" s="69">
        <v>0</v>
      </c>
      <c r="AK274" s="69">
        <v>180</v>
      </c>
      <c r="AL274" s="69">
        <v>1535.3899999999999</v>
      </c>
      <c r="AM274" s="69">
        <v>650.6</v>
      </c>
      <c r="AN274" s="69">
        <v>5968.09</v>
      </c>
      <c r="AO274" s="69">
        <v>6482.7415336646372</v>
      </c>
      <c r="AP274">
        <v>6606</v>
      </c>
      <c r="AQ274" t="s">
        <v>2287</v>
      </c>
      <c r="AR274">
        <v>6606</v>
      </c>
      <c r="AS274">
        <v>0</v>
      </c>
      <c r="AT274" t="s">
        <v>2179</v>
      </c>
      <c r="AU274" t="s">
        <v>2180</v>
      </c>
      <c r="AV274" t="s">
        <v>939</v>
      </c>
      <c r="AW274" t="s">
        <v>948</v>
      </c>
      <c r="AX274" t="s">
        <v>2179</v>
      </c>
      <c r="AY274" t="s">
        <v>2180</v>
      </c>
      <c r="AZ274">
        <v>2018</v>
      </c>
    </row>
    <row r="275" spans="1:52" x14ac:dyDescent="0.25">
      <c r="A275" s="70" t="s">
        <v>754</v>
      </c>
      <c r="B275" s="69">
        <v>17957.278459000001</v>
      </c>
      <c r="C275" s="69">
        <v>0</v>
      </c>
      <c r="D275" s="69"/>
      <c r="E275" s="69">
        <v>3852.8</v>
      </c>
      <c r="F275" s="69">
        <v>10200.984</v>
      </c>
      <c r="G275" s="69">
        <v>4965</v>
      </c>
      <c r="H275" s="69">
        <v>5321</v>
      </c>
      <c r="I275" s="69">
        <v>35440</v>
      </c>
      <c r="J275" s="69">
        <v>15336.182500000001</v>
      </c>
      <c r="K275" s="69">
        <v>322.14999999999998</v>
      </c>
      <c r="L275" s="69"/>
      <c r="M275" s="69">
        <v>1509.55</v>
      </c>
      <c r="N275" s="69">
        <v>4527.38</v>
      </c>
      <c r="O275" s="69">
        <v>4108.43</v>
      </c>
      <c r="P275" s="69">
        <v>3168.15</v>
      </c>
      <c r="Q275" s="69">
        <v>16850.712165114259</v>
      </c>
      <c r="R275" s="69">
        <v>43238</v>
      </c>
      <c r="S275" s="69">
        <v>399</v>
      </c>
      <c r="T275" s="69"/>
      <c r="U275" s="69">
        <v>7480</v>
      </c>
      <c r="V275" s="69">
        <v>12016</v>
      </c>
      <c r="W275" s="69">
        <v>7997</v>
      </c>
      <c r="X275" s="69">
        <v>9548</v>
      </c>
      <c r="Y275" s="69">
        <v>5000</v>
      </c>
      <c r="Z275" s="69">
        <v>7.8501139999999996</v>
      </c>
      <c r="AA275" s="69">
        <v>0</v>
      </c>
      <c r="AB275" s="69"/>
      <c r="AC275" s="69"/>
      <c r="AD275" s="69">
        <v>0</v>
      </c>
      <c r="AE275" s="69">
        <v>0</v>
      </c>
      <c r="AF275" s="69"/>
      <c r="AG275" s="69">
        <v>0</v>
      </c>
      <c r="AH275" s="69">
        <v>76539.311073000004</v>
      </c>
      <c r="AI275" s="69">
        <v>721.15</v>
      </c>
      <c r="AJ275" s="69">
        <v>0</v>
      </c>
      <c r="AK275" s="69">
        <v>12842.35</v>
      </c>
      <c r="AL275" s="69">
        <v>26744.364000000001</v>
      </c>
      <c r="AM275" s="69">
        <v>17070.43</v>
      </c>
      <c r="AN275" s="69">
        <v>18037.150000000001</v>
      </c>
      <c r="AO275" s="69">
        <v>57290.712165114259</v>
      </c>
      <c r="AP275">
        <v>3055</v>
      </c>
      <c r="AQ275" t="s">
        <v>1980</v>
      </c>
      <c r="AR275">
        <v>3055</v>
      </c>
      <c r="AS275">
        <v>0</v>
      </c>
      <c r="AT275" t="s">
        <v>1982</v>
      </c>
      <c r="AU275" t="s">
        <v>1983</v>
      </c>
      <c r="AV275" t="s">
        <v>939</v>
      </c>
      <c r="AW275" t="s">
        <v>936</v>
      </c>
      <c r="AX275" t="s">
        <v>1982</v>
      </c>
      <c r="AY275" t="s">
        <v>1983</v>
      </c>
      <c r="AZ275">
        <v>2018</v>
      </c>
    </row>
    <row r="276" spans="1:52" x14ac:dyDescent="0.25">
      <c r="A276" s="70" t="s">
        <v>442</v>
      </c>
      <c r="B276" s="69">
        <v>4455.5036570000002</v>
      </c>
      <c r="C276" s="69">
        <v>0</v>
      </c>
      <c r="D276" s="69"/>
      <c r="E276" s="69">
        <v>533</v>
      </c>
      <c r="F276" s="69">
        <v>345</v>
      </c>
      <c r="G276" s="69">
        <v>116</v>
      </c>
      <c r="H276" s="69">
        <v>20</v>
      </c>
      <c r="I276" s="69">
        <v>4573</v>
      </c>
      <c r="J276" s="69">
        <v>3335.23</v>
      </c>
      <c r="K276" s="69">
        <v>68.849999999999994</v>
      </c>
      <c r="L276" s="69"/>
      <c r="M276" s="69">
        <v>117.06</v>
      </c>
      <c r="N276" s="69">
        <v>1000</v>
      </c>
      <c r="O276" s="69">
        <v>46.45</v>
      </c>
      <c r="P276" s="69">
        <v>89.11</v>
      </c>
      <c r="Q276" s="69">
        <v>2901.7780260593399</v>
      </c>
      <c r="R276" s="69">
        <v>15538</v>
      </c>
      <c r="S276" s="69">
        <v>0</v>
      </c>
      <c r="T276" s="69"/>
      <c r="U276" s="69">
        <v>4000</v>
      </c>
      <c r="V276" s="69">
        <v>0</v>
      </c>
      <c r="W276" s="69">
        <v>0</v>
      </c>
      <c r="X276" s="69"/>
      <c r="Y276" s="69">
        <v>1000</v>
      </c>
      <c r="Z276" s="69">
        <v>2.053023</v>
      </c>
      <c r="AA276" s="69">
        <v>0</v>
      </c>
      <c r="AB276" s="69"/>
      <c r="AC276" s="69"/>
      <c r="AD276" s="69">
        <v>0</v>
      </c>
      <c r="AE276" s="69">
        <v>0</v>
      </c>
      <c r="AF276" s="69"/>
      <c r="AG276" s="69">
        <v>0</v>
      </c>
      <c r="AH276" s="69">
        <v>23330.786680000001</v>
      </c>
      <c r="AI276" s="69">
        <v>68.849999999999994</v>
      </c>
      <c r="AJ276" s="69">
        <v>0</v>
      </c>
      <c r="AK276" s="69">
        <v>4650.0599999999995</v>
      </c>
      <c r="AL276" s="69">
        <v>1345</v>
      </c>
      <c r="AM276" s="69">
        <v>162.44999999999999</v>
      </c>
      <c r="AN276" s="69">
        <v>109.11</v>
      </c>
      <c r="AO276" s="69">
        <v>8474.778026059339</v>
      </c>
      <c r="AP276">
        <v>14530</v>
      </c>
      <c r="AQ276" t="s">
        <v>2257</v>
      </c>
      <c r="AR276">
        <v>14530</v>
      </c>
      <c r="AS276">
        <v>0</v>
      </c>
      <c r="AT276" t="s">
        <v>2259</v>
      </c>
      <c r="AU276" t="s">
        <v>2260</v>
      </c>
      <c r="AV276" t="s">
        <v>939</v>
      </c>
      <c r="AW276" t="s">
        <v>936</v>
      </c>
      <c r="AX276" t="s">
        <v>2259</v>
      </c>
      <c r="AY276" t="s">
        <v>2260</v>
      </c>
      <c r="AZ276">
        <v>2018</v>
      </c>
    </row>
    <row r="277" spans="1:52" x14ac:dyDescent="0.25">
      <c r="A277" s="70" t="s">
        <v>444</v>
      </c>
      <c r="B277" s="69">
        <v>7583.9281870000004</v>
      </c>
      <c r="C277" s="69">
        <v>1941.6</v>
      </c>
      <c r="D277" s="69"/>
      <c r="E277" s="69">
        <v>1145.19</v>
      </c>
      <c r="F277" s="69">
        <v>4529.91</v>
      </c>
      <c r="G277" s="69">
        <v>1600</v>
      </c>
      <c r="H277" s="69">
        <v>3562</v>
      </c>
      <c r="I277" s="69">
        <v>27566</v>
      </c>
      <c r="J277" s="69">
        <v>5509.4149999999991</v>
      </c>
      <c r="K277" s="69">
        <v>1917.73</v>
      </c>
      <c r="L277" s="69"/>
      <c r="M277" s="69">
        <v>1549.66</v>
      </c>
      <c r="N277" s="69">
        <v>1432.49</v>
      </c>
      <c r="O277" s="69">
        <v>1336.81</v>
      </c>
      <c r="P277" s="69">
        <v>3599.14</v>
      </c>
      <c r="Q277" s="69">
        <v>7181.7226180530706</v>
      </c>
      <c r="R277" s="69">
        <v>15000</v>
      </c>
      <c r="S277" s="69">
        <v>2330</v>
      </c>
      <c r="T277" s="69"/>
      <c r="U277" s="69">
        <v>5580</v>
      </c>
      <c r="V277" s="69">
        <v>10150</v>
      </c>
      <c r="W277" s="69">
        <v>11000</v>
      </c>
      <c r="X277" s="69">
        <v>11590.5</v>
      </c>
      <c r="Y277" s="69">
        <v>14000</v>
      </c>
      <c r="Z277" s="69">
        <v>6.9586690000000004</v>
      </c>
      <c r="AA277" s="69">
        <v>0</v>
      </c>
      <c r="AB277" s="69"/>
      <c r="AC277" s="69"/>
      <c r="AD277" s="69">
        <v>0</v>
      </c>
      <c r="AE277" s="69">
        <v>0</v>
      </c>
      <c r="AF277" s="69"/>
      <c r="AG277" s="69">
        <v>0</v>
      </c>
      <c r="AH277" s="69">
        <v>28100.301855999998</v>
      </c>
      <c r="AI277" s="69">
        <v>6189.33</v>
      </c>
      <c r="AJ277" s="69">
        <v>0</v>
      </c>
      <c r="AK277" s="69">
        <v>8274.85</v>
      </c>
      <c r="AL277" s="69">
        <v>16112.4</v>
      </c>
      <c r="AM277" s="69">
        <v>13936.81</v>
      </c>
      <c r="AN277" s="69">
        <v>18751.64</v>
      </c>
      <c r="AO277" s="69">
        <v>48747.722618053071</v>
      </c>
      <c r="AP277">
        <v>3800</v>
      </c>
      <c r="AQ277" t="s">
        <v>1791</v>
      </c>
      <c r="AR277">
        <v>3800</v>
      </c>
      <c r="AS277">
        <v>0</v>
      </c>
      <c r="AT277" t="s">
        <v>1792</v>
      </c>
      <c r="AU277" t="s">
        <v>1793</v>
      </c>
      <c r="AV277" t="s">
        <v>939</v>
      </c>
      <c r="AW277" t="s">
        <v>948</v>
      </c>
      <c r="AX277" t="s">
        <v>1792</v>
      </c>
      <c r="AY277" t="s">
        <v>1793</v>
      </c>
      <c r="AZ277">
        <v>2018</v>
      </c>
    </row>
    <row r="278" spans="1:52" x14ac:dyDescent="0.25">
      <c r="A278" s="70" t="s">
        <v>538</v>
      </c>
      <c r="B278" s="69">
        <v>2418.0191489999997</v>
      </c>
      <c r="C278" s="69">
        <v>500</v>
      </c>
      <c r="D278" s="69"/>
      <c r="E278" s="69">
        <v>3174.56</v>
      </c>
      <c r="F278" s="69">
        <v>1437.5</v>
      </c>
      <c r="G278" s="69">
        <v>630</v>
      </c>
      <c r="H278" s="69">
        <v>1258</v>
      </c>
      <c r="I278" s="69">
        <v>5602</v>
      </c>
      <c r="J278" s="69">
        <v>2620.9</v>
      </c>
      <c r="K278" s="69">
        <v>666.9</v>
      </c>
      <c r="L278" s="69"/>
      <c r="M278" s="69">
        <v>227.81</v>
      </c>
      <c r="N278" s="69">
        <v>0</v>
      </c>
      <c r="O278" s="69">
        <v>299.2</v>
      </c>
      <c r="P278" s="69">
        <v>318.89999999999998</v>
      </c>
      <c r="Q278" s="69">
        <v>3201.1217082727503</v>
      </c>
      <c r="R278" s="69">
        <v>4000</v>
      </c>
      <c r="S278" s="69">
        <v>4000</v>
      </c>
      <c r="T278" s="69"/>
      <c r="U278" s="69"/>
      <c r="V278" s="69">
        <v>0</v>
      </c>
      <c r="W278" s="69">
        <v>0</v>
      </c>
      <c r="X278" s="69"/>
      <c r="Y278" s="69">
        <v>1144</v>
      </c>
      <c r="Z278" s="69">
        <v>2.772662</v>
      </c>
      <c r="AA278" s="69">
        <v>0</v>
      </c>
      <c r="AB278" s="69"/>
      <c r="AC278" s="69"/>
      <c r="AD278" s="69">
        <v>0</v>
      </c>
      <c r="AE278" s="69">
        <v>0</v>
      </c>
      <c r="AF278" s="69"/>
      <c r="AG278" s="69">
        <v>0</v>
      </c>
      <c r="AH278" s="69">
        <v>9041.6918109999988</v>
      </c>
      <c r="AI278" s="69">
        <v>5166.8999999999996</v>
      </c>
      <c r="AJ278" s="69">
        <v>0</v>
      </c>
      <c r="AK278" s="69">
        <v>3402.37</v>
      </c>
      <c r="AL278" s="69">
        <v>1437.5</v>
      </c>
      <c r="AM278" s="69">
        <v>929.2</v>
      </c>
      <c r="AN278" s="69">
        <v>1576.9</v>
      </c>
      <c r="AO278" s="69">
        <v>9947.1217082727508</v>
      </c>
      <c r="AP278">
        <v>12880</v>
      </c>
      <c r="AQ278" t="s">
        <v>1794</v>
      </c>
      <c r="AR278">
        <v>12880</v>
      </c>
      <c r="AS278">
        <v>0</v>
      </c>
      <c r="AT278" t="s">
        <v>1699</v>
      </c>
      <c r="AU278" t="s">
        <v>1700</v>
      </c>
      <c r="AV278" t="s">
        <v>939</v>
      </c>
      <c r="AW278" t="s">
        <v>948</v>
      </c>
      <c r="AX278" t="s">
        <v>1699</v>
      </c>
      <c r="AY278" t="s">
        <v>1700</v>
      </c>
      <c r="AZ278">
        <v>2018</v>
      </c>
    </row>
    <row r="279" spans="1:52" x14ac:dyDescent="0.25">
      <c r="A279" s="70" t="s">
        <v>540</v>
      </c>
      <c r="B279" s="69">
        <v>2369.8258000000001</v>
      </c>
      <c r="C279" s="69">
        <v>300</v>
      </c>
      <c r="D279" s="69"/>
      <c r="E279" s="69">
        <v>612</v>
      </c>
      <c r="F279" s="69">
        <v>0</v>
      </c>
      <c r="G279" s="69">
        <v>538</v>
      </c>
      <c r="H279" s="69"/>
      <c r="I279" s="69">
        <v>4861</v>
      </c>
      <c r="J279" s="69">
        <v>2093.1849999999999</v>
      </c>
      <c r="K279" s="69">
        <v>92.17</v>
      </c>
      <c r="L279" s="69"/>
      <c r="M279" s="69">
        <v>191.18</v>
      </c>
      <c r="N279" s="69">
        <v>0</v>
      </c>
      <c r="O279" s="69">
        <v>56.74</v>
      </c>
      <c r="P279" s="69">
        <v>31.6</v>
      </c>
      <c r="Q279" s="69">
        <v>1992.2269811480116</v>
      </c>
      <c r="R279" s="69">
        <v>9000</v>
      </c>
      <c r="S279" s="69">
        <v>0</v>
      </c>
      <c r="T279" s="69"/>
      <c r="U279" s="69">
        <v>960</v>
      </c>
      <c r="V279" s="69">
        <v>0</v>
      </c>
      <c r="W279" s="69">
        <v>0</v>
      </c>
      <c r="X279" s="69"/>
      <c r="Y279" s="69">
        <v>1940</v>
      </c>
      <c r="Z279" s="69">
        <v>1.9266000000000001</v>
      </c>
      <c r="AA279" s="69">
        <v>0</v>
      </c>
      <c r="AB279" s="69"/>
      <c r="AC279" s="69"/>
      <c r="AD279" s="69">
        <v>0</v>
      </c>
      <c r="AE279" s="69">
        <v>0</v>
      </c>
      <c r="AF279" s="69"/>
      <c r="AG279" s="69">
        <v>0</v>
      </c>
      <c r="AH279" s="69">
        <v>13464.937400000001</v>
      </c>
      <c r="AI279" s="69">
        <v>392.17</v>
      </c>
      <c r="AJ279" s="69">
        <v>0</v>
      </c>
      <c r="AK279" s="69">
        <v>1763.18</v>
      </c>
      <c r="AL279" s="69">
        <v>0</v>
      </c>
      <c r="AM279" s="69">
        <v>594.74</v>
      </c>
      <c r="AN279" s="69">
        <v>31.6</v>
      </c>
      <c r="AO279" s="69">
        <v>8793.226981148011</v>
      </c>
      <c r="AP279">
        <v>5132</v>
      </c>
      <c r="AQ279" t="s">
        <v>1984</v>
      </c>
      <c r="AR279">
        <v>5132</v>
      </c>
      <c r="AS279">
        <v>0</v>
      </c>
      <c r="AT279" t="s">
        <v>1986</v>
      </c>
      <c r="AU279" t="s">
        <v>1987</v>
      </c>
      <c r="AV279" t="s">
        <v>939</v>
      </c>
      <c r="AW279" t="s">
        <v>948</v>
      </c>
      <c r="AX279" t="s">
        <v>1986</v>
      </c>
      <c r="AY279" t="s">
        <v>1987</v>
      </c>
      <c r="AZ279">
        <v>2018</v>
      </c>
    </row>
    <row r="280" spans="1:52" x14ac:dyDescent="0.25">
      <c r="A280" s="70" t="s">
        <v>96</v>
      </c>
      <c r="B280" s="69">
        <v>1588.912546</v>
      </c>
      <c r="C280" s="69">
        <v>0</v>
      </c>
      <c r="D280" s="69"/>
      <c r="E280" s="69">
        <v>190</v>
      </c>
      <c r="F280" s="69">
        <v>156.5</v>
      </c>
      <c r="G280" s="69">
        <v>40</v>
      </c>
      <c r="H280" s="69">
        <v>10390</v>
      </c>
      <c r="I280" s="69">
        <v>7800</v>
      </c>
      <c r="J280" s="69">
        <v>3577.42</v>
      </c>
      <c r="K280" s="69">
        <v>90.75</v>
      </c>
      <c r="L280" s="69"/>
      <c r="M280" s="69">
        <v>136.30000000000001</v>
      </c>
      <c r="N280" s="69">
        <v>1861</v>
      </c>
      <c r="O280" s="69">
        <v>62.75</v>
      </c>
      <c r="P280" s="69">
        <v>29.3</v>
      </c>
      <c r="Q280" s="69">
        <v>3678.5254633514232</v>
      </c>
      <c r="R280" s="69">
        <v>10299.01</v>
      </c>
      <c r="S280" s="69">
        <v>0</v>
      </c>
      <c r="T280" s="69"/>
      <c r="U280" s="69">
        <v>430</v>
      </c>
      <c r="V280" s="69">
        <v>0</v>
      </c>
      <c r="W280" s="69">
        <v>716</v>
      </c>
      <c r="X280" s="69">
        <v>1432</v>
      </c>
      <c r="Y280" s="69">
        <v>6349</v>
      </c>
      <c r="Z280" s="69">
        <v>3.2756530000000001</v>
      </c>
      <c r="AA280" s="69">
        <v>0</v>
      </c>
      <c r="AB280" s="69"/>
      <c r="AC280" s="69"/>
      <c r="AD280" s="69">
        <v>0</v>
      </c>
      <c r="AE280" s="69">
        <v>0</v>
      </c>
      <c r="AF280" s="69"/>
      <c r="AG280" s="69">
        <v>0</v>
      </c>
      <c r="AH280" s="69">
        <v>15468.618199</v>
      </c>
      <c r="AI280" s="69">
        <v>90.75</v>
      </c>
      <c r="AJ280" s="69">
        <v>0</v>
      </c>
      <c r="AK280" s="69">
        <v>756.3</v>
      </c>
      <c r="AL280" s="69">
        <v>2017.5</v>
      </c>
      <c r="AM280" s="69">
        <v>818.75</v>
      </c>
      <c r="AN280" s="69">
        <v>11851.3</v>
      </c>
      <c r="AO280" s="69">
        <v>17827.525463351423</v>
      </c>
      <c r="AP280">
        <v>3566</v>
      </c>
      <c r="AQ280" t="s">
        <v>1988</v>
      </c>
      <c r="AR280">
        <v>3566</v>
      </c>
      <c r="AS280">
        <v>0</v>
      </c>
      <c r="AT280" t="s">
        <v>1990</v>
      </c>
      <c r="AU280" t="s">
        <v>1991</v>
      </c>
      <c r="AV280" t="s">
        <v>939</v>
      </c>
      <c r="AW280" t="s">
        <v>936</v>
      </c>
      <c r="AX280" t="s">
        <v>1990</v>
      </c>
      <c r="AY280" t="s">
        <v>1991</v>
      </c>
      <c r="AZ280">
        <v>2018</v>
      </c>
    </row>
    <row r="281" spans="1:52" x14ac:dyDescent="0.25">
      <c r="A281" s="70" t="s">
        <v>196</v>
      </c>
      <c r="B281" s="69">
        <v>7867.8510049999995</v>
      </c>
      <c r="C281" s="69">
        <v>2791</v>
      </c>
      <c r="D281" s="69"/>
      <c r="E281" s="69">
        <v>1360</v>
      </c>
      <c r="F281" s="69">
        <v>2880.4400000000005</v>
      </c>
      <c r="G281" s="69">
        <v>910</v>
      </c>
      <c r="H281" s="69">
        <v>3695.3</v>
      </c>
      <c r="I281" s="69">
        <v>25331</v>
      </c>
      <c r="J281" s="69">
        <v>25248.977500000001</v>
      </c>
      <c r="K281" s="69">
        <v>363.9</v>
      </c>
      <c r="L281" s="69"/>
      <c r="M281" s="69">
        <v>5224.2299999999996</v>
      </c>
      <c r="N281" s="69">
        <v>5131.9999999999991</v>
      </c>
      <c r="O281" s="69">
        <v>1470.79</v>
      </c>
      <c r="P281" s="69">
        <v>2311.9499999999998</v>
      </c>
      <c r="Q281" s="69">
        <v>14553.540101513896</v>
      </c>
      <c r="R281" s="69">
        <v>52360</v>
      </c>
      <c r="S281" s="69">
        <v>0</v>
      </c>
      <c r="T281" s="69"/>
      <c r="U281" s="69">
        <v>8377.6</v>
      </c>
      <c r="V281" s="69">
        <v>14660.8</v>
      </c>
      <c r="W281" s="69">
        <v>14660.8</v>
      </c>
      <c r="X281" s="69">
        <v>14660.8</v>
      </c>
      <c r="Y281" s="69">
        <v>42767.5</v>
      </c>
      <c r="Z281" s="69">
        <v>7.6545360000000002</v>
      </c>
      <c r="AA281" s="69">
        <v>0</v>
      </c>
      <c r="AB281" s="69"/>
      <c r="AC281" s="69"/>
      <c r="AD281" s="69">
        <v>0</v>
      </c>
      <c r="AE281" s="69">
        <v>0</v>
      </c>
      <c r="AF281" s="69"/>
      <c r="AG281" s="69">
        <v>0</v>
      </c>
      <c r="AH281" s="69">
        <v>85484.483041</v>
      </c>
      <c r="AI281" s="69">
        <v>3154.9</v>
      </c>
      <c r="AJ281" s="69">
        <v>0</v>
      </c>
      <c r="AK281" s="69">
        <v>14961.83</v>
      </c>
      <c r="AL281" s="69">
        <v>22673.239999999998</v>
      </c>
      <c r="AM281" s="69">
        <v>17041.59</v>
      </c>
      <c r="AN281" s="69">
        <v>20668.05</v>
      </c>
      <c r="AO281" s="69">
        <v>82652.040101513892</v>
      </c>
      <c r="AP281">
        <v>6063</v>
      </c>
      <c r="AQ281" t="s">
        <v>1140</v>
      </c>
      <c r="AR281">
        <v>6063</v>
      </c>
      <c r="AS281">
        <v>0</v>
      </c>
      <c r="AT281" t="s">
        <v>1141</v>
      </c>
      <c r="AU281" t="s">
        <v>1142</v>
      </c>
      <c r="AV281" t="s">
        <v>939</v>
      </c>
      <c r="AW281" t="s">
        <v>948</v>
      </c>
      <c r="AX281" t="s">
        <v>1141</v>
      </c>
      <c r="AY281" t="s">
        <v>1142</v>
      </c>
      <c r="AZ281">
        <v>2018</v>
      </c>
    </row>
    <row r="282" spans="1:52" x14ac:dyDescent="0.25">
      <c r="A282" s="70" t="s">
        <v>732</v>
      </c>
      <c r="B282" s="69">
        <v>7716.4898569999996</v>
      </c>
      <c r="C282" s="69">
        <v>170</v>
      </c>
      <c r="D282" s="69"/>
      <c r="E282" s="69">
        <v>1155</v>
      </c>
      <c r="F282" s="69">
        <v>2145</v>
      </c>
      <c r="G282" s="69">
        <v>8100</v>
      </c>
      <c r="H282" s="69">
        <v>7283.42</v>
      </c>
      <c r="I282" s="69">
        <v>42622</v>
      </c>
      <c r="J282" s="69">
        <v>5054.3424999999997</v>
      </c>
      <c r="K282" s="69">
        <v>192.05</v>
      </c>
      <c r="L282" s="69"/>
      <c r="M282" s="69">
        <v>2564.6999999999998</v>
      </c>
      <c r="N282" s="69">
        <v>4027.3</v>
      </c>
      <c r="O282" s="69">
        <v>563.94000000000005</v>
      </c>
      <c r="P282" s="69">
        <v>6718.95</v>
      </c>
      <c r="Q282" s="69">
        <v>4717.2819632686433</v>
      </c>
      <c r="R282" s="69">
        <v>49988.97</v>
      </c>
      <c r="S282" s="69">
        <v>0</v>
      </c>
      <c r="T282" s="69"/>
      <c r="U282" s="69">
        <v>4922.84</v>
      </c>
      <c r="V282" s="69">
        <v>0</v>
      </c>
      <c r="W282" s="69">
        <v>0</v>
      </c>
      <c r="X282" s="69"/>
      <c r="Y282" s="69">
        <v>19010.43</v>
      </c>
      <c r="Z282" s="69">
        <v>5.0904179999999997</v>
      </c>
      <c r="AA282" s="69">
        <v>0</v>
      </c>
      <c r="AB282" s="69"/>
      <c r="AC282" s="69"/>
      <c r="AD282" s="69">
        <v>0</v>
      </c>
      <c r="AE282" s="69">
        <v>0</v>
      </c>
      <c r="AF282" s="69"/>
      <c r="AG282" s="69">
        <v>0</v>
      </c>
      <c r="AH282" s="69">
        <v>62764.892775</v>
      </c>
      <c r="AI282" s="69">
        <v>362.05</v>
      </c>
      <c r="AJ282" s="69">
        <v>0</v>
      </c>
      <c r="AK282" s="69">
        <v>8642.5400000000009</v>
      </c>
      <c r="AL282" s="69">
        <v>6172.3</v>
      </c>
      <c r="AM282" s="69">
        <v>8663.94</v>
      </c>
      <c r="AN282" s="69">
        <v>14002.369999999999</v>
      </c>
      <c r="AO282" s="69">
        <v>66349.711963268637</v>
      </c>
      <c r="AP282">
        <v>14168</v>
      </c>
      <c r="AQ282" t="s">
        <v>1304</v>
      </c>
      <c r="AR282">
        <v>14168</v>
      </c>
      <c r="AS282">
        <v>0</v>
      </c>
      <c r="AT282" t="s">
        <v>1306</v>
      </c>
      <c r="AU282" t="s">
        <v>1307</v>
      </c>
      <c r="AV282" t="s">
        <v>939</v>
      </c>
      <c r="AW282" t="s">
        <v>936</v>
      </c>
      <c r="AX282" t="s">
        <v>1306</v>
      </c>
      <c r="AY282" t="s">
        <v>1307</v>
      </c>
      <c r="AZ282">
        <v>2018</v>
      </c>
    </row>
    <row r="283" spans="1:52" x14ac:dyDescent="0.25">
      <c r="A283" s="70" t="s">
        <v>866</v>
      </c>
      <c r="B283" s="69"/>
      <c r="C283" s="69">
        <v>0</v>
      </c>
      <c r="D283" s="69"/>
      <c r="E283" s="69"/>
      <c r="F283" s="69">
        <v>0</v>
      </c>
      <c r="G283" s="69">
        <v>0</v>
      </c>
      <c r="H283" s="69"/>
      <c r="I283" s="69">
        <v>0</v>
      </c>
      <c r="J283" s="69"/>
      <c r="K283" s="69">
        <v>0</v>
      </c>
      <c r="L283" s="69"/>
      <c r="M283" s="69"/>
      <c r="N283" s="69">
        <v>0</v>
      </c>
      <c r="O283" s="69">
        <v>0</v>
      </c>
      <c r="P283" s="69"/>
      <c r="Q283" s="69">
        <v>0</v>
      </c>
      <c r="R283" s="69"/>
      <c r="S283" s="69">
        <v>0</v>
      </c>
      <c r="T283" s="69"/>
      <c r="U283" s="69"/>
      <c r="V283" s="69">
        <v>0</v>
      </c>
      <c r="W283" s="69">
        <v>0</v>
      </c>
      <c r="X283" s="69"/>
      <c r="Y283" s="69">
        <v>0</v>
      </c>
      <c r="Z283" s="69"/>
      <c r="AA283" s="69">
        <v>0</v>
      </c>
      <c r="AB283" s="69"/>
      <c r="AC283" s="69"/>
      <c r="AD283" s="69">
        <v>0</v>
      </c>
      <c r="AE283" s="69">
        <v>0</v>
      </c>
      <c r="AF283" s="69"/>
      <c r="AG283" s="69">
        <v>0</v>
      </c>
      <c r="AH283" s="69">
        <v>0</v>
      </c>
      <c r="AI283" s="69">
        <v>0</v>
      </c>
      <c r="AJ283" s="69">
        <v>0</v>
      </c>
      <c r="AK283" s="69">
        <v>0</v>
      </c>
      <c r="AL283" s="69">
        <v>0</v>
      </c>
      <c r="AM283" s="69">
        <v>0</v>
      </c>
      <c r="AN283" s="69">
        <v>0</v>
      </c>
      <c r="AO283" s="69">
        <v>0</v>
      </c>
      <c r="AP283">
        <v>9422</v>
      </c>
      <c r="AQ283" t="s">
        <v>2240</v>
      </c>
      <c r="AR283">
        <v>9422</v>
      </c>
      <c r="AS283">
        <v>0</v>
      </c>
      <c r="AT283" t="s">
        <v>2179</v>
      </c>
      <c r="AU283" t="s">
        <v>2180</v>
      </c>
      <c r="AV283" t="s">
        <v>939</v>
      </c>
      <c r="AW283" t="s">
        <v>948</v>
      </c>
      <c r="AX283" t="s">
        <v>2179</v>
      </c>
      <c r="AY283" t="s">
        <v>2180</v>
      </c>
      <c r="AZ283">
        <v>2018</v>
      </c>
    </row>
    <row r="284" spans="1:52" x14ac:dyDescent="0.25">
      <c r="A284" s="70" t="s">
        <v>448</v>
      </c>
      <c r="B284" s="69">
        <v>1820.5339949999998</v>
      </c>
      <c r="C284" s="69">
        <v>0</v>
      </c>
      <c r="D284" s="69"/>
      <c r="E284" s="69">
        <v>725</v>
      </c>
      <c r="F284" s="69">
        <v>2323</v>
      </c>
      <c r="G284" s="69">
        <v>169</v>
      </c>
      <c r="H284" s="69">
        <v>1913</v>
      </c>
      <c r="I284" s="69">
        <v>3952</v>
      </c>
      <c r="J284" s="69">
        <v>4822.7999999999993</v>
      </c>
      <c r="K284" s="69">
        <v>1065.4000000000001</v>
      </c>
      <c r="L284" s="69"/>
      <c r="M284" s="69">
        <v>518.66</v>
      </c>
      <c r="N284" s="69">
        <v>7372.5899999999992</v>
      </c>
      <c r="O284" s="69">
        <v>461.15</v>
      </c>
      <c r="P284" s="69">
        <v>977.2</v>
      </c>
      <c r="Q284" s="69">
        <v>4736.011624020899</v>
      </c>
      <c r="R284" s="69">
        <v>1000</v>
      </c>
      <c r="S284" s="69">
        <v>250</v>
      </c>
      <c r="T284" s="69"/>
      <c r="U284" s="69">
        <v>250</v>
      </c>
      <c r="V284" s="69">
        <v>500</v>
      </c>
      <c r="W284" s="69">
        <v>250</v>
      </c>
      <c r="X284" s="69">
        <v>250</v>
      </c>
      <c r="Y284" s="69">
        <v>300</v>
      </c>
      <c r="Z284" s="69">
        <v>1.8741939999999999</v>
      </c>
      <c r="AA284" s="69">
        <v>0</v>
      </c>
      <c r="AB284" s="69"/>
      <c r="AC284" s="69"/>
      <c r="AD284" s="69">
        <v>0</v>
      </c>
      <c r="AE284" s="69">
        <v>0</v>
      </c>
      <c r="AF284" s="69"/>
      <c r="AG284" s="69">
        <v>0</v>
      </c>
      <c r="AH284" s="69">
        <v>7645.208188999999</v>
      </c>
      <c r="AI284" s="69">
        <v>1315.4</v>
      </c>
      <c r="AJ284" s="69">
        <v>0</v>
      </c>
      <c r="AK284" s="69">
        <v>1493.6599999999999</v>
      </c>
      <c r="AL284" s="69">
        <v>10195.59</v>
      </c>
      <c r="AM284" s="69">
        <v>880.15</v>
      </c>
      <c r="AN284" s="69">
        <v>3140.2</v>
      </c>
      <c r="AO284" s="69">
        <v>8988.011624020899</v>
      </c>
      <c r="AQ284" t="s">
        <v>1799</v>
      </c>
      <c r="AR284">
        <v>3469</v>
      </c>
      <c r="AS284">
        <v>0</v>
      </c>
      <c r="AT284" t="s">
        <v>1801</v>
      </c>
      <c r="AU284" t="s">
        <v>1802</v>
      </c>
      <c r="AV284" t="s">
        <v>939</v>
      </c>
      <c r="AW284" t="s">
        <v>936</v>
      </c>
      <c r="AX284" t="s">
        <v>1801</v>
      </c>
      <c r="AY284" t="s">
        <v>1802</v>
      </c>
      <c r="AZ284">
        <v>2018</v>
      </c>
    </row>
    <row r="285" spans="1:52" x14ac:dyDescent="0.25">
      <c r="A285" s="70" t="s">
        <v>98</v>
      </c>
      <c r="B285" s="69">
        <v>790.984512</v>
      </c>
      <c r="C285" s="69">
        <v>3328.6</v>
      </c>
      <c r="D285" s="69"/>
      <c r="E285" s="69">
        <v>225</v>
      </c>
      <c r="F285" s="69">
        <v>2711.5</v>
      </c>
      <c r="G285" s="69">
        <v>2361.5</v>
      </c>
      <c r="H285" s="69">
        <v>2571.85</v>
      </c>
      <c r="I285" s="69">
        <v>2524</v>
      </c>
      <c r="J285" s="69">
        <v>1567.3600000000001</v>
      </c>
      <c r="K285" s="69">
        <v>6308.71</v>
      </c>
      <c r="L285" s="69"/>
      <c r="M285" s="69">
        <v>436</v>
      </c>
      <c r="N285" s="69">
        <v>7517.88</v>
      </c>
      <c r="O285" s="69">
        <v>2134.7800000000002</v>
      </c>
      <c r="P285" s="69">
        <v>2547.8200000000002</v>
      </c>
      <c r="Q285" s="69">
        <v>1856.8202949754652</v>
      </c>
      <c r="R285" s="69">
        <v>560</v>
      </c>
      <c r="S285" s="69">
        <v>2291</v>
      </c>
      <c r="T285" s="69"/>
      <c r="U285" s="69">
        <v>153</v>
      </c>
      <c r="V285" s="69">
        <v>4870</v>
      </c>
      <c r="W285" s="69">
        <v>565</v>
      </c>
      <c r="X285" s="69">
        <v>1061</v>
      </c>
      <c r="Y285" s="69">
        <v>0</v>
      </c>
      <c r="Z285" s="69">
        <v>0.98166900000000001</v>
      </c>
      <c r="AA285" s="69">
        <v>0</v>
      </c>
      <c r="AB285" s="69"/>
      <c r="AC285" s="69"/>
      <c r="AD285" s="69">
        <v>0</v>
      </c>
      <c r="AE285" s="69">
        <v>0</v>
      </c>
      <c r="AF285" s="69"/>
      <c r="AG285" s="69">
        <v>0</v>
      </c>
      <c r="AH285" s="69">
        <v>2919.3261809999999</v>
      </c>
      <c r="AI285" s="69">
        <v>11928.31</v>
      </c>
      <c r="AJ285" s="69">
        <v>0</v>
      </c>
      <c r="AK285" s="69">
        <v>814</v>
      </c>
      <c r="AL285" s="69">
        <v>15099.380000000001</v>
      </c>
      <c r="AM285" s="69">
        <v>5061.2800000000007</v>
      </c>
      <c r="AN285" s="69">
        <v>6180.67</v>
      </c>
      <c r="AO285" s="69">
        <v>4380.820294975465</v>
      </c>
      <c r="AP285">
        <v>3469</v>
      </c>
      <c r="AQ285" t="s">
        <v>1143</v>
      </c>
      <c r="AR285">
        <v>1817</v>
      </c>
      <c r="AS285">
        <v>0</v>
      </c>
      <c r="AT285" t="s">
        <v>1145</v>
      </c>
      <c r="AU285" t="s">
        <v>1146</v>
      </c>
      <c r="AV285" t="s">
        <v>939</v>
      </c>
      <c r="AW285" t="s">
        <v>936</v>
      </c>
      <c r="AX285" t="s">
        <v>1145</v>
      </c>
      <c r="AY285" t="s">
        <v>1146</v>
      </c>
      <c r="AZ285">
        <v>2018</v>
      </c>
    </row>
    <row r="286" spans="1:52" x14ac:dyDescent="0.25">
      <c r="A286" s="70" t="s">
        <v>784</v>
      </c>
      <c r="B286" s="69"/>
      <c r="C286" s="69">
        <v>0</v>
      </c>
      <c r="D286" s="69"/>
      <c r="E286" s="69"/>
      <c r="F286" s="69">
        <v>0</v>
      </c>
      <c r="G286" s="69">
        <v>0</v>
      </c>
      <c r="H286" s="69"/>
      <c r="I286" s="69">
        <v>0</v>
      </c>
      <c r="J286" s="69"/>
      <c r="K286" s="69">
        <v>0</v>
      </c>
      <c r="L286" s="69"/>
      <c r="M286" s="69"/>
      <c r="N286" s="69">
        <v>0</v>
      </c>
      <c r="O286" s="69">
        <v>0</v>
      </c>
      <c r="P286" s="69"/>
      <c r="Q286" s="69">
        <v>0</v>
      </c>
      <c r="R286" s="69"/>
      <c r="S286" s="69">
        <v>0</v>
      </c>
      <c r="T286" s="69"/>
      <c r="U286" s="69"/>
      <c r="V286" s="69">
        <v>0</v>
      </c>
      <c r="W286" s="69">
        <v>0</v>
      </c>
      <c r="X286" s="69"/>
      <c r="Y286" s="69">
        <v>0</v>
      </c>
      <c r="Z286" s="69"/>
      <c r="AA286" s="69">
        <v>0</v>
      </c>
      <c r="AB286" s="69"/>
      <c r="AC286" s="69"/>
      <c r="AD286" s="69">
        <v>0</v>
      </c>
      <c r="AE286" s="69">
        <v>0</v>
      </c>
      <c r="AF286" s="69"/>
      <c r="AG286" s="69">
        <v>0</v>
      </c>
      <c r="AH286" s="69">
        <v>0</v>
      </c>
      <c r="AI286" s="69">
        <v>0</v>
      </c>
      <c r="AJ286" s="69">
        <v>0</v>
      </c>
      <c r="AK286" s="69">
        <v>0</v>
      </c>
      <c r="AL286" s="69">
        <v>0</v>
      </c>
      <c r="AM286" s="69">
        <v>0</v>
      </c>
      <c r="AN286" s="69">
        <v>0</v>
      </c>
      <c r="AO286" s="69">
        <v>0</v>
      </c>
      <c r="AP286">
        <v>1817</v>
      </c>
      <c r="AQ286" t="s">
        <v>1090</v>
      </c>
      <c r="AR286">
        <v>0</v>
      </c>
      <c r="AS286">
        <v>62540</v>
      </c>
      <c r="AT286" t="s">
        <v>1092</v>
      </c>
      <c r="AU286" t="s">
        <v>1093</v>
      </c>
      <c r="AV286" t="s">
        <v>939</v>
      </c>
      <c r="AW286" t="s">
        <v>948</v>
      </c>
      <c r="AX286" t="s">
        <v>1092</v>
      </c>
      <c r="AY286" t="s">
        <v>1093</v>
      </c>
      <c r="AZ286">
        <v>2018</v>
      </c>
    </row>
    <row r="287" spans="1:52" x14ac:dyDescent="0.25">
      <c r="A287" s="70" t="s">
        <v>38</v>
      </c>
      <c r="B287" s="69">
        <v>812.88632999999993</v>
      </c>
      <c r="C287" s="69">
        <v>0</v>
      </c>
      <c r="D287" s="69"/>
      <c r="E287" s="69">
        <v>200</v>
      </c>
      <c r="F287" s="69">
        <v>0</v>
      </c>
      <c r="G287" s="69">
        <v>290</v>
      </c>
      <c r="H287" s="69">
        <v>100</v>
      </c>
      <c r="I287" s="69">
        <v>2437</v>
      </c>
      <c r="J287" s="69">
        <v>2302.9450000000002</v>
      </c>
      <c r="K287" s="69">
        <v>51.9</v>
      </c>
      <c r="L287" s="69"/>
      <c r="M287" s="69">
        <v>300.19</v>
      </c>
      <c r="N287" s="69">
        <v>0</v>
      </c>
      <c r="O287" s="69">
        <v>39.6</v>
      </c>
      <c r="P287" s="69">
        <v>48.9</v>
      </c>
      <c r="Q287" s="69">
        <v>2728.2261098722024</v>
      </c>
      <c r="R287" s="69">
        <v>8000</v>
      </c>
      <c r="S287" s="69">
        <v>750</v>
      </c>
      <c r="T287" s="69"/>
      <c r="U287" s="69">
        <v>2000</v>
      </c>
      <c r="V287" s="69">
        <v>0</v>
      </c>
      <c r="W287" s="69">
        <v>0</v>
      </c>
      <c r="X287" s="69">
        <v>500</v>
      </c>
      <c r="Y287" s="69">
        <v>5000</v>
      </c>
      <c r="Z287" s="69">
        <v>2.0767950000000002</v>
      </c>
      <c r="AA287" s="69">
        <v>0</v>
      </c>
      <c r="AB287" s="69"/>
      <c r="AC287" s="69"/>
      <c r="AD287" s="69">
        <v>0</v>
      </c>
      <c r="AE287" s="69">
        <v>0</v>
      </c>
      <c r="AF287" s="69"/>
      <c r="AG287" s="69">
        <v>0</v>
      </c>
      <c r="AH287" s="69">
        <v>11117.908125000002</v>
      </c>
      <c r="AI287" s="69">
        <v>801.9</v>
      </c>
      <c r="AJ287" s="69">
        <v>0</v>
      </c>
      <c r="AK287" s="69">
        <v>2500.19</v>
      </c>
      <c r="AL287" s="69">
        <v>0</v>
      </c>
      <c r="AM287" s="69">
        <v>329.6</v>
      </c>
      <c r="AN287" s="69">
        <v>648.9</v>
      </c>
      <c r="AO287" s="69">
        <v>10165.226109872203</v>
      </c>
      <c r="AQ287" t="s">
        <v>1015</v>
      </c>
      <c r="AR287">
        <v>3844</v>
      </c>
      <c r="AS287">
        <v>0</v>
      </c>
      <c r="AT287" t="s">
        <v>1017</v>
      </c>
      <c r="AU287" t="s">
        <v>1018</v>
      </c>
      <c r="AV287" t="s">
        <v>939</v>
      </c>
      <c r="AW287" t="s">
        <v>936</v>
      </c>
      <c r="AX287" t="s">
        <v>1017</v>
      </c>
      <c r="AY287" t="s">
        <v>1018</v>
      </c>
      <c r="AZ287">
        <v>2018</v>
      </c>
    </row>
    <row r="288" spans="1:52" x14ac:dyDescent="0.25">
      <c r="A288" s="70" t="s">
        <v>786</v>
      </c>
      <c r="B288" s="69"/>
      <c r="C288" s="69">
        <v>0</v>
      </c>
      <c r="D288" s="69"/>
      <c r="E288" s="69"/>
      <c r="F288" s="69">
        <v>0</v>
      </c>
      <c r="G288" s="69">
        <v>0</v>
      </c>
      <c r="H288" s="69"/>
      <c r="I288" s="69">
        <v>0</v>
      </c>
      <c r="J288" s="69"/>
      <c r="K288" s="69">
        <v>0</v>
      </c>
      <c r="L288" s="69"/>
      <c r="M288" s="69"/>
      <c r="N288" s="69">
        <v>0</v>
      </c>
      <c r="O288" s="69">
        <v>0</v>
      </c>
      <c r="P288" s="69"/>
      <c r="Q288" s="69">
        <v>0</v>
      </c>
      <c r="R288" s="69"/>
      <c r="S288" s="69">
        <v>0</v>
      </c>
      <c r="T288" s="69"/>
      <c r="U288" s="69"/>
      <c r="V288" s="69">
        <v>0</v>
      </c>
      <c r="W288" s="69">
        <v>0</v>
      </c>
      <c r="X288" s="69"/>
      <c r="Y288" s="69">
        <v>0</v>
      </c>
      <c r="Z288" s="69"/>
      <c r="AA288" s="69">
        <v>0</v>
      </c>
      <c r="AB288" s="69"/>
      <c r="AC288" s="69"/>
      <c r="AD288" s="69">
        <v>0</v>
      </c>
      <c r="AE288" s="69">
        <v>0</v>
      </c>
      <c r="AF288" s="69"/>
      <c r="AG288" s="69">
        <v>0</v>
      </c>
      <c r="AH288" s="69">
        <v>0</v>
      </c>
      <c r="AI288" s="69">
        <v>0</v>
      </c>
      <c r="AJ288" s="69">
        <v>0</v>
      </c>
      <c r="AK288" s="69">
        <v>0</v>
      </c>
      <c r="AL288" s="69">
        <v>0</v>
      </c>
      <c r="AM288" s="69">
        <v>0</v>
      </c>
      <c r="AN288" s="69">
        <v>0</v>
      </c>
      <c r="AO288" s="69">
        <v>0</v>
      </c>
      <c r="AP288">
        <v>3844</v>
      </c>
      <c r="AQ288" t="s">
        <v>1020</v>
      </c>
      <c r="AR288">
        <v>0</v>
      </c>
      <c r="AS288">
        <v>35786</v>
      </c>
      <c r="AT288" t="s">
        <v>1021</v>
      </c>
      <c r="AU288" t="s">
        <v>1022</v>
      </c>
      <c r="AV288" t="s">
        <v>939</v>
      </c>
      <c r="AW288" t="s">
        <v>948</v>
      </c>
      <c r="AX288" t="s">
        <v>1021</v>
      </c>
      <c r="AY288" t="s">
        <v>1022</v>
      </c>
      <c r="AZ288">
        <v>2018</v>
      </c>
    </row>
    <row r="289" spans="1:52" x14ac:dyDescent="0.25">
      <c r="A289" s="70" t="s">
        <v>40</v>
      </c>
      <c r="B289" s="69">
        <v>19767.071771999999</v>
      </c>
      <c r="C289" s="69">
        <v>520</v>
      </c>
      <c r="D289" s="69"/>
      <c r="E289" s="69">
        <v>2050</v>
      </c>
      <c r="F289" s="69">
        <v>4999</v>
      </c>
      <c r="G289" s="69">
        <v>9697</v>
      </c>
      <c r="H289" s="69">
        <v>3427.14</v>
      </c>
      <c r="I289" s="69">
        <v>48558.74</v>
      </c>
      <c r="J289" s="69">
        <v>17818.919999999998</v>
      </c>
      <c r="K289" s="69">
        <v>6544.23</v>
      </c>
      <c r="L289" s="69"/>
      <c r="M289" s="69">
        <v>1075.47</v>
      </c>
      <c r="N289" s="69">
        <v>2240.9899999999998</v>
      </c>
      <c r="O289" s="69">
        <v>10939.3</v>
      </c>
      <c r="P289" s="69">
        <v>4562.68</v>
      </c>
      <c r="Q289" s="69">
        <v>8128.5794986248866</v>
      </c>
      <c r="R289" s="69">
        <v>53600</v>
      </c>
      <c r="S289" s="69">
        <v>20175</v>
      </c>
      <c r="T289" s="69"/>
      <c r="U289" s="69"/>
      <c r="V289" s="69">
        <v>11308</v>
      </c>
      <c r="W289" s="69">
        <v>26775</v>
      </c>
      <c r="X289" s="69">
        <v>10872</v>
      </c>
      <c r="Y289" s="69">
        <v>34980</v>
      </c>
      <c r="Z289" s="69">
        <v>12.441863</v>
      </c>
      <c r="AA289" s="69">
        <v>0</v>
      </c>
      <c r="AB289" s="69"/>
      <c r="AC289" s="69"/>
      <c r="AD289" s="69">
        <v>0</v>
      </c>
      <c r="AE289" s="69">
        <v>0</v>
      </c>
      <c r="AF289" s="69"/>
      <c r="AG289" s="69">
        <v>0</v>
      </c>
      <c r="AH289" s="69">
        <v>91198.433634999994</v>
      </c>
      <c r="AI289" s="69">
        <v>27239.23</v>
      </c>
      <c r="AJ289" s="69">
        <v>0</v>
      </c>
      <c r="AK289" s="69">
        <v>3125.4700000000003</v>
      </c>
      <c r="AL289" s="69">
        <v>18547.989999999998</v>
      </c>
      <c r="AM289" s="69">
        <v>47411.3</v>
      </c>
      <c r="AN289" s="69">
        <v>18861.82</v>
      </c>
      <c r="AO289" s="69">
        <v>91667.319498624885</v>
      </c>
      <c r="AQ289" t="s">
        <v>1019</v>
      </c>
      <c r="AR289">
        <v>23029</v>
      </c>
      <c r="AS289">
        <v>0</v>
      </c>
      <c r="AT289" t="s">
        <v>1021</v>
      </c>
      <c r="AU289" t="s">
        <v>1022</v>
      </c>
      <c r="AV289" t="s">
        <v>939</v>
      </c>
      <c r="AW289" t="s">
        <v>948</v>
      </c>
      <c r="AX289" t="s">
        <v>1021</v>
      </c>
      <c r="AY289" t="s">
        <v>1022</v>
      </c>
      <c r="AZ289">
        <v>2018</v>
      </c>
    </row>
    <row r="290" spans="1:52" x14ac:dyDescent="0.25">
      <c r="A290" s="70" t="s">
        <v>288</v>
      </c>
      <c r="B290" s="69">
        <v>824.08089099999995</v>
      </c>
      <c r="C290" s="69">
        <v>0</v>
      </c>
      <c r="D290" s="69"/>
      <c r="E290" s="69">
        <v>50</v>
      </c>
      <c r="F290" s="69">
        <v>0</v>
      </c>
      <c r="G290" s="69">
        <v>630</v>
      </c>
      <c r="H290" s="69">
        <v>60</v>
      </c>
      <c r="I290" s="69">
        <v>1546</v>
      </c>
      <c r="J290" s="69">
        <v>2499.5749999999998</v>
      </c>
      <c r="K290" s="69">
        <v>83.7</v>
      </c>
      <c r="L290" s="69"/>
      <c r="M290" s="69">
        <v>277.93</v>
      </c>
      <c r="N290" s="69">
        <v>1145</v>
      </c>
      <c r="O290" s="69">
        <v>129.69999999999999</v>
      </c>
      <c r="P290" s="69">
        <v>350.52</v>
      </c>
      <c r="Q290" s="69">
        <v>1653.4947733606443</v>
      </c>
      <c r="R290" s="69">
        <v>5000</v>
      </c>
      <c r="S290" s="69">
        <v>1850</v>
      </c>
      <c r="T290" s="69"/>
      <c r="U290" s="69"/>
      <c r="V290" s="69">
        <v>0</v>
      </c>
      <c r="W290" s="69">
        <v>0</v>
      </c>
      <c r="X290" s="69">
        <v>2207.5100000000002</v>
      </c>
      <c r="Y290" s="69">
        <v>420</v>
      </c>
      <c r="Z290" s="69">
        <v>1.5354449999999999</v>
      </c>
      <c r="AA290" s="69">
        <v>0</v>
      </c>
      <c r="AB290" s="69"/>
      <c r="AC290" s="69"/>
      <c r="AD290" s="69">
        <v>0</v>
      </c>
      <c r="AE290" s="69">
        <v>0</v>
      </c>
      <c r="AF290" s="69"/>
      <c r="AG290" s="69">
        <v>0</v>
      </c>
      <c r="AH290" s="69">
        <v>8325.1913359999999</v>
      </c>
      <c r="AI290" s="69">
        <v>1933.7</v>
      </c>
      <c r="AJ290" s="69">
        <v>0</v>
      </c>
      <c r="AK290" s="69">
        <v>327.93</v>
      </c>
      <c r="AL290" s="69">
        <v>1145</v>
      </c>
      <c r="AM290" s="69">
        <v>759.7</v>
      </c>
      <c r="AN290" s="69">
        <v>2618.0300000000002</v>
      </c>
      <c r="AO290" s="69">
        <v>3619.4947733606441</v>
      </c>
      <c r="AP290">
        <v>23029</v>
      </c>
      <c r="AQ290" t="s">
        <v>1495</v>
      </c>
      <c r="AR290">
        <v>2842</v>
      </c>
      <c r="AS290">
        <v>0</v>
      </c>
      <c r="AT290" t="s">
        <v>1497</v>
      </c>
      <c r="AU290" t="s">
        <v>1498</v>
      </c>
      <c r="AV290" t="s">
        <v>939</v>
      </c>
      <c r="AW290" t="s">
        <v>936</v>
      </c>
      <c r="AX290" t="s">
        <v>1497</v>
      </c>
      <c r="AY290" t="s">
        <v>1498</v>
      </c>
      <c r="AZ290">
        <v>2018</v>
      </c>
    </row>
    <row r="291" spans="1:52" x14ac:dyDescent="0.25">
      <c r="A291" s="70" t="s">
        <v>290</v>
      </c>
      <c r="B291" s="69">
        <v>969.86600499999997</v>
      </c>
      <c r="C291" s="69">
        <v>563.25</v>
      </c>
      <c r="D291" s="69"/>
      <c r="E291" s="69">
        <v>145</v>
      </c>
      <c r="F291" s="69">
        <v>260</v>
      </c>
      <c r="G291" s="69">
        <v>50</v>
      </c>
      <c r="H291" s="69"/>
      <c r="I291" s="69">
        <v>1703</v>
      </c>
      <c r="J291" s="69">
        <v>3140.1374999999998</v>
      </c>
      <c r="K291" s="69">
        <v>2538.79</v>
      </c>
      <c r="L291" s="69"/>
      <c r="M291" s="69">
        <v>791.4</v>
      </c>
      <c r="N291" s="69">
        <v>1689.55</v>
      </c>
      <c r="O291" s="69">
        <v>1827.15</v>
      </c>
      <c r="P291" s="69">
        <v>2467.02</v>
      </c>
      <c r="Q291" s="69">
        <v>5726.1284317617237</v>
      </c>
      <c r="R291" s="69">
        <v>7400</v>
      </c>
      <c r="S291" s="69">
        <v>3200</v>
      </c>
      <c r="T291" s="69"/>
      <c r="U291" s="69">
        <v>5532.81</v>
      </c>
      <c r="V291" s="69">
        <v>3200</v>
      </c>
      <c r="W291" s="69">
        <v>3200</v>
      </c>
      <c r="X291" s="69">
        <v>3200</v>
      </c>
      <c r="Y291" s="69">
        <v>3200</v>
      </c>
      <c r="Z291" s="69">
        <v>3.8883179999999999</v>
      </c>
      <c r="AA291" s="69">
        <v>0</v>
      </c>
      <c r="AB291" s="69"/>
      <c r="AC291" s="69"/>
      <c r="AD291" s="69">
        <v>0</v>
      </c>
      <c r="AE291" s="69">
        <v>0</v>
      </c>
      <c r="AF291" s="69"/>
      <c r="AG291" s="69">
        <v>0</v>
      </c>
      <c r="AH291" s="69">
        <v>11513.891823</v>
      </c>
      <c r="AI291" s="69">
        <v>6302.04</v>
      </c>
      <c r="AJ291" s="69">
        <v>0</v>
      </c>
      <c r="AK291" s="69">
        <v>6469.21</v>
      </c>
      <c r="AL291" s="69">
        <v>5149.55</v>
      </c>
      <c r="AM291" s="69">
        <v>5077.1499999999996</v>
      </c>
      <c r="AN291" s="69">
        <v>5667.02</v>
      </c>
      <c r="AO291" s="69">
        <v>10629.128431761725</v>
      </c>
      <c r="AP291">
        <v>2842</v>
      </c>
      <c r="AQ291" t="s">
        <v>1499</v>
      </c>
      <c r="AR291">
        <v>7197</v>
      </c>
      <c r="AS291">
        <v>0</v>
      </c>
      <c r="AT291" t="s">
        <v>1501</v>
      </c>
      <c r="AU291" t="s">
        <v>1502</v>
      </c>
      <c r="AV291" t="s">
        <v>939</v>
      </c>
      <c r="AW291" t="s">
        <v>936</v>
      </c>
      <c r="AX291" t="s">
        <v>1501</v>
      </c>
      <c r="AY291" t="s">
        <v>1502</v>
      </c>
      <c r="AZ291">
        <v>2018</v>
      </c>
    </row>
    <row r="292" spans="1:52" x14ac:dyDescent="0.25">
      <c r="A292" s="70" t="s">
        <v>42</v>
      </c>
      <c r="B292" s="69">
        <v>291.64005199999997</v>
      </c>
      <c r="C292" s="69">
        <v>0</v>
      </c>
      <c r="D292" s="69"/>
      <c r="E292" s="69">
        <v>150</v>
      </c>
      <c r="F292" s="69">
        <v>80</v>
      </c>
      <c r="G292" s="69">
        <v>50</v>
      </c>
      <c r="H292" s="69">
        <v>995</v>
      </c>
      <c r="I292" s="69">
        <v>2251</v>
      </c>
      <c r="J292" s="69">
        <v>754.02</v>
      </c>
      <c r="K292" s="69">
        <v>28.28</v>
      </c>
      <c r="L292" s="69"/>
      <c r="M292" s="69">
        <v>91.7</v>
      </c>
      <c r="N292" s="69">
        <v>596.95000000000005</v>
      </c>
      <c r="O292" s="69">
        <v>0</v>
      </c>
      <c r="P292" s="69">
        <v>81</v>
      </c>
      <c r="Q292" s="69">
        <v>3220.7013884514722</v>
      </c>
      <c r="R292" s="69">
        <v>2000</v>
      </c>
      <c r="S292" s="69">
        <v>0</v>
      </c>
      <c r="T292" s="69"/>
      <c r="U292" s="69"/>
      <c r="V292" s="69">
        <v>0</v>
      </c>
      <c r="W292" s="69">
        <v>0</v>
      </c>
      <c r="X292" s="69"/>
      <c r="Y292" s="69">
        <v>1000</v>
      </c>
      <c r="Z292" s="69">
        <v>0.76826300000000003</v>
      </c>
      <c r="AA292" s="69">
        <v>0</v>
      </c>
      <c r="AB292" s="69"/>
      <c r="AC292" s="69"/>
      <c r="AD292" s="69">
        <v>0</v>
      </c>
      <c r="AE292" s="69">
        <v>0</v>
      </c>
      <c r="AF292" s="69"/>
      <c r="AG292" s="69">
        <v>0</v>
      </c>
      <c r="AH292" s="69">
        <v>3046.4283150000001</v>
      </c>
      <c r="AI292" s="69">
        <v>28.28</v>
      </c>
      <c r="AJ292" s="69">
        <v>0</v>
      </c>
      <c r="AK292" s="69">
        <v>241.7</v>
      </c>
      <c r="AL292" s="69">
        <v>676.95</v>
      </c>
      <c r="AM292" s="69">
        <v>50</v>
      </c>
      <c r="AN292" s="69">
        <v>1076</v>
      </c>
      <c r="AO292" s="69">
        <v>6471.7013884514727</v>
      </c>
      <c r="AP292">
        <v>7197</v>
      </c>
      <c r="AQ292" t="s">
        <v>1023</v>
      </c>
      <c r="AR292">
        <v>1422</v>
      </c>
      <c r="AS292">
        <v>0</v>
      </c>
      <c r="AT292" t="s">
        <v>1025</v>
      </c>
      <c r="AU292" t="s">
        <v>1026</v>
      </c>
      <c r="AV292" t="s">
        <v>939</v>
      </c>
      <c r="AW292" t="s">
        <v>936</v>
      </c>
      <c r="AX292" t="s">
        <v>1025</v>
      </c>
      <c r="AY292" t="s">
        <v>1026</v>
      </c>
      <c r="AZ292">
        <v>2018</v>
      </c>
    </row>
    <row r="293" spans="1:52" x14ac:dyDescent="0.25">
      <c r="A293" s="70" t="s">
        <v>106</v>
      </c>
      <c r="B293" s="69">
        <v>1613.7954800000002</v>
      </c>
      <c r="C293" s="69">
        <v>0</v>
      </c>
      <c r="D293" s="69"/>
      <c r="E293" s="69">
        <v>80</v>
      </c>
      <c r="F293" s="69">
        <v>8</v>
      </c>
      <c r="G293" s="69">
        <v>20</v>
      </c>
      <c r="H293" s="69">
        <v>400</v>
      </c>
      <c r="I293" s="69">
        <v>2068</v>
      </c>
      <c r="J293" s="69">
        <v>6233.1500000000005</v>
      </c>
      <c r="K293" s="69">
        <v>148.44999999999999</v>
      </c>
      <c r="L293" s="69"/>
      <c r="M293" s="69">
        <v>209.29</v>
      </c>
      <c r="N293" s="69">
        <v>0</v>
      </c>
      <c r="O293" s="69">
        <v>0</v>
      </c>
      <c r="P293" s="69">
        <v>67.95</v>
      </c>
      <c r="Q293" s="69">
        <v>3997.946241071917</v>
      </c>
      <c r="R293" s="69">
        <v>6000</v>
      </c>
      <c r="S293" s="69">
        <v>0</v>
      </c>
      <c r="T293" s="69"/>
      <c r="U293" s="69">
        <v>400</v>
      </c>
      <c r="V293" s="69">
        <v>0</v>
      </c>
      <c r="W293" s="69">
        <v>0</v>
      </c>
      <c r="X293" s="69"/>
      <c r="Y293" s="69">
        <v>2000</v>
      </c>
      <c r="Z293" s="69">
        <v>1.3782270000000001</v>
      </c>
      <c r="AA293" s="69">
        <v>0</v>
      </c>
      <c r="AB293" s="69"/>
      <c r="AC293" s="69"/>
      <c r="AD293" s="69">
        <v>0</v>
      </c>
      <c r="AE293" s="69">
        <v>0</v>
      </c>
      <c r="AF293" s="69"/>
      <c r="AG293" s="69">
        <v>0</v>
      </c>
      <c r="AH293" s="69">
        <v>13848.323707</v>
      </c>
      <c r="AI293" s="69">
        <v>148.44999999999999</v>
      </c>
      <c r="AJ293" s="69">
        <v>0</v>
      </c>
      <c r="AK293" s="69">
        <v>689.29</v>
      </c>
      <c r="AL293" s="69">
        <v>8</v>
      </c>
      <c r="AM293" s="69">
        <v>20</v>
      </c>
      <c r="AN293" s="69">
        <v>467.95</v>
      </c>
      <c r="AO293" s="69">
        <v>8065.946241071917</v>
      </c>
      <c r="AP293">
        <v>1422</v>
      </c>
      <c r="AQ293" t="s">
        <v>1153</v>
      </c>
      <c r="AR293">
        <v>2551</v>
      </c>
      <c r="AS293">
        <v>0</v>
      </c>
      <c r="AT293" t="s">
        <v>1155</v>
      </c>
      <c r="AU293" t="s">
        <v>1156</v>
      </c>
      <c r="AV293" t="s">
        <v>939</v>
      </c>
      <c r="AW293" t="s">
        <v>936</v>
      </c>
      <c r="AX293" t="s">
        <v>1155</v>
      </c>
      <c r="AY293" t="s">
        <v>1156</v>
      </c>
      <c r="AZ293">
        <v>2018</v>
      </c>
    </row>
    <row r="294" spans="1:52" x14ac:dyDescent="0.25">
      <c r="A294" s="70" t="s">
        <v>450</v>
      </c>
      <c r="B294" s="69">
        <v>1829.8714789999999</v>
      </c>
      <c r="C294" s="69">
        <v>0</v>
      </c>
      <c r="D294" s="69"/>
      <c r="E294" s="69">
        <v>775</v>
      </c>
      <c r="F294" s="69">
        <v>8995</v>
      </c>
      <c r="G294" s="69">
        <v>100</v>
      </c>
      <c r="H294" s="69">
        <v>1160</v>
      </c>
      <c r="I294" s="69">
        <v>4365</v>
      </c>
      <c r="J294" s="69">
        <v>6774.1025</v>
      </c>
      <c r="K294" s="69">
        <v>91.46</v>
      </c>
      <c r="L294" s="69"/>
      <c r="M294" s="69">
        <v>356.59</v>
      </c>
      <c r="N294" s="69">
        <v>3760.5</v>
      </c>
      <c r="O294" s="69">
        <v>587.14</v>
      </c>
      <c r="P294" s="69">
        <v>856.81</v>
      </c>
      <c r="Q294" s="69">
        <v>6009.9405112489221</v>
      </c>
      <c r="R294" s="69">
        <v>1700</v>
      </c>
      <c r="S294" s="69">
        <v>0</v>
      </c>
      <c r="T294" s="69"/>
      <c r="U294" s="69">
        <v>1000</v>
      </c>
      <c r="V294" s="69">
        <v>1400</v>
      </c>
      <c r="W294" s="69">
        <v>0</v>
      </c>
      <c r="X294" s="69">
        <v>500</v>
      </c>
      <c r="Y294" s="69">
        <v>500</v>
      </c>
      <c r="Z294" s="69">
        <v>1.2739549999999999</v>
      </c>
      <c r="AA294" s="69">
        <v>0</v>
      </c>
      <c r="AB294" s="69"/>
      <c r="AC294" s="69"/>
      <c r="AD294" s="69">
        <v>0</v>
      </c>
      <c r="AE294" s="69">
        <v>0</v>
      </c>
      <c r="AF294" s="69"/>
      <c r="AG294" s="69">
        <v>0</v>
      </c>
      <c r="AH294" s="69">
        <v>10305.247934000001</v>
      </c>
      <c r="AI294" s="69">
        <v>91.46</v>
      </c>
      <c r="AJ294" s="69">
        <v>0</v>
      </c>
      <c r="AK294" s="69">
        <v>2131.59</v>
      </c>
      <c r="AL294" s="69">
        <v>14155.5</v>
      </c>
      <c r="AM294" s="69">
        <v>687.14</v>
      </c>
      <c r="AN294" s="69">
        <v>2516.81</v>
      </c>
      <c r="AO294" s="69">
        <v>10874.940511248922</v>
      </c>
      <c r="AP294">
        <v>2551</v>
      </c>
      <c r="AQ294" t="s">
        <v>1803</v>
      </c>
      <c r="AR294">
        <v>2358</v>
      </c>
      <c r="AS294">
        <v>0</v>
      </c>
      <c r="AT294" t="s">
        <v>1805</v>
      </c>
      <c r="AU294" t="s">
        <v>1806</v>
      </c>
      <c r="AV294" t="s">
        <v>939</v>
      </c>
      <c r="AW294" t="s">
        <v>936</v>
      </c>
      <c r="AX294" t="s">
        <v>1805</v>
      </c>
      <c r="AY294" t="s">
        <v>1806</v>
      </c>
      <c r="AZ294">
        <v>2018</v>
      </c>
    </row>
    <row r="295" spans="1:52" x14ac:dyDescent="0.25">
      <c r="A295" s="70" t="s">
        <v>634</v>
      </c>
      <c r="B295" s="69">
        <v>1816.5589720000003</v>
      </c>
      <c r="C295" s="69">
        <v>0</v>
      </c>
      <c r="D295" s="69">
        <v>10544.6</v>
      </c>
      <c r="E295" s="69">
        <v>80</v>
      </c>
      <c r="F295" s="69">
        <v>0</v>
      </c>
      <c r="G295" s="69">
        <v>0</v>
      </c>
      <c r="H295" s="69"/>
      <c r="I295" s="69">
        <v>1324</v>
      </c>
      <c r="J295" s="69">
        <v>1296.55</v>
      </c>
      <c r="K295" s="69">
        <v>0</v>
      </c>
      <c r="L295" s="69">
        <v>1514.1</v>
      </c>
      <c r="M295" s="69">
        <v>74.849999999999994</v>
      </c>
      <c r="N295" s="69">
        <v>0</v>
      </c>
      <c r="O295" s="69">
        <v>0</v>
      </c>
      <c r="P295" s="69"/>
      <c r="Q295" s="69">
        <v>1906.1759970878672</v>
      </c>
      <c r="R295" s="69">
        <v>0</v>
      </c>
      <c r="S295" s="69">
        <v>0</v>
      </c>
      <c r="T295" s="69">
        <v>451.6</v>
      </c>
      <c r="U295" s="69"/>
      <c r="V295" s="69">
        <v>0</v>
      </c>
      <c r="W295" s="69">
        <v>0</v>
      </c>
      <c r="X295" s="69"/>
      <c r="Y295" s="69">
        <v>243.5</v>
      </c>
      <c r="Z295" s="69">
        <v>0.605101</v>
      </c>
      <c r="AA295" s="69">
        <v>0</v>
      </c>
      <c r="AB295" s="69">
        <v>0</v>
      </c>
      <c r="AC295" s="69"/>
      <c r="AD295" s="69">
        <v>0</v>
      </c>
      <c r="AE295" s="69">
        <v>0</v>
      </c>
      <c r="AF295" s="69"/>
      <c r="AG295" s="69">
        <v>0</v>
      </c>
      <c r="AH295" s="69">
        <v>3113.7140730000001</v>
      </c>
      <c r="AI295" s="69">
        <v>0</v>
      </c>
      <c r="AJ295" s="69">
        <v>12510.300000000001</v>
      </c>
      <c r="AK295" s="69">
        <v>154.85</v>
      </c>
      <c r="AL295" s="69">
        <v>0</v>
      </c>
      <c r="AM295" s="69">
        <v>0</v>
      </c>
      <c r="AN295" s="69">
        <v>0</v>
      </c>
      <c r="AO295" s="69">
        <v>3473.6759970878675</v>
      </c>
      <c r="AP295">
        <v>2358</v>
      </c>
      <c r="AQ295" t="s">
        <v>2144</v>
      </c>
      <c r="AR295">
        <v>1120</v>
      </c>
      <c r="AS295">
        <v>0</v>
      </c>
      <c r="AT295" t="s">
        <v>2066</v>
      </c>
      <c r="AU295" t="s">
        <v>2067</v>
      </c>
      <c r="AV295" t="s">
        <v>939</v>
      </c>
      <c r="AW295" t="s">
        <v>948</v>
      </c>
      <c r="AX295" t="s">
        <v>2066</v>
      </c>
      <c r="AY295" t="s">
        <v>2067</v>
      </c>
      <c r="AZ295">
        <v>2018</v>
      </c>
    </row>
    <row r="296" spans="1:52" x14ac:dyDescent="0.25">
      <c r="A296" s="70" t="s">
        <v>372</v>
      </c>
      <c r="B296" s="69">
        <v>1219.4825419999997</v>
      </c>
      <c r="C296" s="69">
        <v>0</v>
      </c>
      <c r="D296" s="69"/>
      <c r="E296" s="69">
        <v>270</v>
      </c>
      <c r="F296" s="69">
        <v>1484.45</v>
      </c>
      <c r="G296" s="69">
        <v>25</v>
      </c>
      <c r="H296" s="69">
        <v>320</v>
      </c>
      <c r="I296" s="69">
        <v>3219</v>
      </c>
      <c r="J296" s="69">
        <v>6982.1875</v>
      </c>
      <c r="K296" s="69">
        <v>127.8</v>
      </c>
      <c r="L296" s="69"/>
      <c r="M296" s="69">
        <v>402.51</v>
      </c>
      <c r="N296" s="69">
        <v>4121.47</v>
      </c>
      <c r="O296" s="69">
        <v>119.87</v>
      </c>
      <c r="P296" s="69">
        <v>1396.85</v>
      </c>
      <c r="Q296" s="69">
        <v>4695.641745432571</v>
      </c>
      <c r="R296" s="69">
        <v>5600</v>
      </c>
      <c r="S296" s="69">
        <v>0</v>
      </c>
      <c r="T296" s="69"/>
      <c r="U296" s="69">
        <v>300</v>
      </c>
      <c r="V296" s="69">
        <v>0</v>
      </c>
      <c r="W296" s="69">
        <v>300</v>
      </c>
      <c r="X296" s="69">
        <v>300</v>
      </c>
      <c r="Y296" s="69">
        <v>3300</v>
      </c>
      <c r="Z296" s="69">
        <v>0.98436999999999997</v>
      </c>
      <c r="AA296" s="69">
        <v>0</v>
      </c>
      <c r="AB296" s="69"/>
      <c r="AC296" s="69"/>
      <c r="AD296" s="69">
        <v>0</v>
      </c>
      <c r="AE296" s="69">
        <v>0</v>
      </c>
      <c r="AF296" s="69"/>
      <c r="AG296" s="69">
        <v>0</v>
      </c>
      <c r="AH296" s="69">
        <v>13802.654412</v>
      </c>
      <c r="AI296" s="69">
        <v>127.8</v>
      </c>
      <c r="AJ296" s="69">
        <v>0</v>
      </c>
      <c r="AK296" s="69">
        <v>972.51</v>
      </c>
      <c r="AL296" s="69">
        <v>5605.92</v>
      </c>
      <c r="AM296" s="69">
        <v>444.87</v>
      </c>
      <c r="AN296" s="69">
        <v>2016.85</v>
      </c>
      <c r="AO296" s="69">
        <v>11214.641745432571</v>
      </c>
      <c r="AP296">
        <v>1120</v>
      </c>
      <c r="AQ296" t="s">
        <v>1654</v>
      </c>
      <c r="AR296">
        <v>1822</v>
      </c>
      <c r="AS296">
        <v>0</v>
      </c>
      <c r="AT296" t="s">
        <v>1656</v>
      </c>
      <c r="AU296" t="s">
        <v>1657</v>
      </c>
      <c r="AV296" t="s">
        <v>939</v>
      </c>
      <c r="AW296" t="s">
        <v>936</v>
      </c>
      <c r="AX296" t="s">
        <v>1656</v>
      </c>
      <c r="AY296" t="s">
        <v>1657</v>
      </c>
      <c r="AZ296">
        <v>2018</v>
      </c>
    </row>
    <row r="297" spans="1:52" x14ac:dyDescent="0.25">
      <c r="A297" s="70" t="s">
        <v>374</v>
      </c>
      <c r="B297" s="69">
        <v>1199.360735</v>
      </c>
      <c r="C297" s="69">
        <v>530</v>
      </c>
      <c r="D297" s="69"/>
      <c r="E297" s="69">
        <v>30</v>
      </c>
      <c r="F297" s="69">
        <v>630</v>
      </c>
      <c r="G297" s="69">
        <v>3600</v>
      </c>
      <c r="H297" s="69">
        <v>965</v>
      </c>
      <c r="I297" s="69">
        <v>4549.1899999999996</v>
      </c>
      <c r="J297" s="69">
        <v>3793.39</v>
      </c>
      <c r="K297" s="69">
        <v>138.69999999999999</v>
      </c>
      <c r="L297" s="69"/>
      <c r="M297" s="69">
        <v>221.5</v>
      </c>
      <c r="N297" s="69">
        <v>0</v>
      </c>
      <c r="O297" s="69">
        <v>27.7</v>
      </c>
      <c r="P297" s="69">
        <v>152.1</v>
      </c>
      <c r="Q297" s="69">
        <v>1285.0748271076679</v>
      </c>
      <c r="R297" s="69">
        <v>2500</v>
      </c>
      <c r="S297" s="69">
        <v>0</v>
      </c>
      <c r="T297" s="69"/>
      <c r="U297" s="69">
        <v>500</v>
      </c>
      <c r="V297" s="69">
        <v>0</v>
      </c>
      <c r="W297" s="69">
        <v>0</v>
      </c>
      <c r="X297" s="69"/>
      <c r="Y297" s="69">
        <v>2000</v>
      </c>
      <c r="Z297" s="69">
        <v>2.1119129999999999</v>
      </c>
      <c r="AA297" s="69">
        <v>0</v>
      </c>
      <c r="AB297" s="69"/>
      <c r="AC297" s="69"/>
      <c r="AD297" s="69">
        <v>0</v>
      </c>
      <c r="AE297" s="69">
        <v>0</v>
      </c>
      <c r="AF297" s="69"/>
      <c r="AG297" s="69">
        <v>0</v>
      </c>
      <c r="AH297" s="69">
        <v>7494.8626479999994</v>
      </c>
      <c r="AI297" s="69">
        <v>668.7</v>
      </c>
      <c r="AJ297" s="69">
        <v>0</v>
      </c>
      <c r="AK297" s="69">
        <v>751.5</v>
      </c>
      <c r="AL297" s="69">
        <v>630</v>
      </c>
      <c r="AM297" s="69">
        <v>3627.7</v>
      </c>
      <c r="AN297" s="69">
        <v>1117.0999999999999</v>
      </c>
      <c r="AO297" s="69">
        <v>7834.2648271076678</v>
      </c>
      <c r="AP297">
        <v>1822</v>
      </c>
      <c r="AQ297" t="s">
        <v>1658</v>
      </c>
      <c r="AR297">
        <v>3909</v>
      </c>
      <c r="AS297">
        <v>0</v>
      </c>
      <c r="AT297" t="s">
        <v>1661</v>
      </c>
      <c r="AU297" t="s">
        <v>1662</v>
      </c>
      <c r="AV297" t="s">
        <v>939</v>
      </c>
      <c r="AW297" t="s">
        <v>936</v>
      </c>
      <c r="AX297" t="s">
        <v>1661</v>
      </c>
      <c r="AY297" t="s">
        <v>1662</v>
      </c>
      <c r="AZ297">
        <v>2018</v>
      </c>
    </row>
    <row r="298" spans="1:52" x14ac:dyDescent="0.25">
      <c r="A298" s="70" t="s">
        <v>292</v>
      </c>
      <c r="B298" s="69">
        <v>2798.5383830000001</v>
      </c>
      <c r="C298" s="69">
        <v>0</v>
      </c>
      <c r="D298" s="69"/>
      <c r="E298" s="69">
        <v>455</v>
      </c>
      <c r="F298" s="69">
        <v>0</v>
      </c>
      <c r="G298" s="69">
        <v>16</v>
      </c>
      <c r="H298" s="69"/>
      <c r="I298" s="69">
        <v>3461</v>
      </c>
      <c r="J298" s="69">
        <v>13977.789999999999</v>
      </c>
      <c r="K298" s="69">
        <v>477.35</v>
      </c>
      <c r="L298" s="69"/>
      <c r="M298" s="69">
        <v>74.349999999999994</v>
      </c>
      <c r="N298" s="69">
        <v>254.29999999999998</v>
      </c>
      <c r="O298" s="69">
        <v>207.55</v>
      </c>
      <c r="P298" s="69">
        <v>119.82</v>
      </c>
      <c r="Q298" s="69">
        <v>4299.3983625733499</v>
      </c>
      <c r="R298" s="69">
        <v>7000</v>
      </c>
      <c r="S298" s="69">
        <v>0</v>
      </c>
      <c r="T298" s="69"/>
      <c r="U298" s="69">
        <v>2000</v>
      </c>
      <c r="V298" s="69">
        <v>0</v>
      </c>
      <c r="W298" s="69">
        <v>0</v>
      </c>
      <c r="X298" s="69">
        <v>1000</v>
      </c>
      <c r="Y298" s="69">
        <v>1600</v>
      </c>
      <c r="Z298" s="69">
        <v>1.456566</v>
      </c>
      <c r="AA298" s="69">
        <v>0</v>
      </c>
      <c r="AB298" s="69"/>
      <c r="AC298" s="69"/>
      <c r="AD298" s="69">
        <v>0</v>
      </c>
      <c r="AE298" s="69">
        <v>0</v>
      </c>
      <c r="AF298" s="69"/>
      <c r="AG298" s="69">
        <v>0</v>
      </c>
      <c r="AH298" s="69">
        <v>23777.784949000001</v>
      </c>
      <c r="AI298" s="69">
        <v>477.35</v>
      </c>
      <c r="AJ298" s="69">
        <v>0</v>
      </c>
      <c r="AK298" s="69">
        <v>2529.35</v>
      </c>
      <c r="AL298" s="69">
        <v>254.29999999999998</v>
      </c>
      <c r="AM298" s="69">
        <v>223.55</v>
      </c>
      <c r="AN298" s="69">
        <v>1119.82</v>
      </c>
      <c r="AO298" s="69">
        <v>9360.398362573349</v>
      </c>
      <c r="AP298">
        <v>3909</v>
      </c>
      <c r="AQ298" t="s">
        <v>1503</v>
      </c>
      <c r="AR298">
        <v>2696</v>
      </c>
      <c r="AS298">
        <v>0</v>
      </c>
      <c r="AT298" t="s">
        <v>1505</v>
      </c>
      <c r="AU298" t="s">
        <v>1506</v>
      </c>
      <c r="AV298" t="s">
        <v>939</v>
      </c>
      <c r="AW298" t="s">
        <v>936</v>
      </c>
      <c r="AX298" t="s">
        <v>1505</v>
      </c>
      <c r="AY298" t="s">
        <v>1506</v>
      </c>
      <c r="AZ298">
        <v>2018</v>
      </c>
    </row>
    <row r="299" spans="1:52" x14ac:dyDescent="0.25">
      <c r="A299" s="70" t="s">
        <v>452</v>
      </c>
      <c r="B299" s="69">
        <v>4581.3913199999997</v>
      </c>
      <c r="C299" s="69">
        <v>10</v>
      </c>
      <c r="D299" s="69"/>
      <c r="E299" s="69">
        <v>535</v>
      </c>
      <c r="F299" s="69">
        <v>1645</v>
      </c>
      <c r="G299" s="69">
        <v>50</v>
      </c>
      <c r="H299" s="69">
        <v>880</v>
      </c>
      <c r="I299" s="69">
        <v>5712.95</v>
      </c>
      <c r="J299" s="69">
        <v>8126.39</v>
      </c>
      <c r="K299" s="69">
        <v>114.7</v>
      </c>
      <c r="L299" s="69"/>
      <c r="M299" s="69">
        <v>186.39</v>
      </c>
      <c r="N299" s="69">
        <v>381.15</v>
      </c>
      <c r="O299" s="69">
        <v>313.47000000000003</v>
      </c>
      <c r="P299" s="69">
        <v>230.67</v>
      </c>
      <c r="Q299" s="69">
        <v>5299.8481008214167</v>
      </c>
      <c r="R299" s="69">
        <v>21000</v>
      </c>
      <c r="S299" s="69">
        <v>0</v>
      </c>
      <c r="T299" s="69"/>
      <c r="U299" s="69">
        <v>3000</v>
      </c>
      <c r="V299" s="69">
        <v>2100</v>
      </c>
      <c r="W299" s="69">
        <v>0</v>
      </c>
      <c r="X299" s="69"/>
      <c r="Y299" s="69">
        <v>3000</v>
      </c>
      <c r="Z299" s="69">
        <v>2.4403959999999998</v>
      </c>
      <c r="AA299" s="69">
        <v>0</v>
      </c>
      <c r="AB299" s="69"/>
      <c r="AC299" s="69"/>
      <c r="AD299" s="69">
        <v>0</v>
      </c>
      <c r="AE299" s="69">
        <v>0</v>
      </c>
      <c r="AF299" s="69"/>
      <c r="AG299" s="69">
        <v>0</v>
      </c>
      <c r="AH299" s="69">
        <v>33710.221716</v>
      </c>
      <c r="AI299" s="69">
        <v>124.7</v>
      </c>
      <c r="AJ299" s="69">
        <v>0</v>
      </c>
      <c r="AK299" s="69">
        <v>3721.39</v>
      </c>
      <c r="AL299" s="69">
        <v>4126.1499999999996</v>
      </c>
      <c r="AM299" s="69">
        <v>363.47</v>
      </c>
      <c r="AN299" s="69">
        <v>1110.67</v>
      </c>
      <c r="AO299" s="69">
        <v>14012.798100821416</v>
      </c>
      <c r="AP299">
        <v>2696</v>
      </c>
      <c r="AQ299" t="s">
        <v>1807</v>
      </c>
      <c r="AR299">
        <v>4517</v>
      </c>
      <c r="AS299">
        <v>0</v>
      </c>
      <c r="AT299" t="s">
        <v>1809</v>
      </c>
      <c r="AU299" t="s">
        <v>1810</v>
      </c>
      <c r="AV299" t="s">
        <v>939</v>
      </c>
      <c r="AW299" t="s">
        <v>936</v>
      </c>
      <c r="AX299" t="s">
        <v>1809</v>
      </c>
      <c r="AY299" t="s">
        <v>1810</v>
      </c>
      <c r="AZ299">
        <v>2018</v>
      </c>
    </row>
    <row r="300" spans="1:52" x14ac:dyDescent="0.25">
      <c r="A300" s="70" t="s">
        <v>108</v>
      </c>
      <c r="B300" s="69">
        <v>725.92428199999995</v>
      </c>
      <c r="C300" s="69">
        <v>1070</v>
      </c>
      <c r="D300" s="69"/>
      <c r="E300" s="69"/>
      <c r="F300" s="69">
        <v>0</v>
      </c>
      <c r="G300" s="69">
        <v>120</v>
      </c>
      <c r="H300" s="69">
        <v>175</v>
      </c>
      <c r="I300" s="69">
        <v>674</v>
      </c>
      <c r="J300" s="69">
        <v>8001.7974999999997</v>
      </c>
      <c r="K300" s="69">
        <v>107.3</v>
      </c>
      <c r="L300" s="69"/>
      <c r="M300" s="69">
        <v>320.48</v>
      </c>
      <c r="N300" s="69">
        <v>0</v>
      </c>
      <c r="O300" s="69">
        <v>175.14</v>
      </c>
      <c r="P300" s="69">
        <v>92.9</v>
      </c>
      <c r="Q300" s="69">
        <v>1842.3810982343985</v>
      </c>
      <c r="R300" s="69">
        <v>1000</v>
      </c>
      <c r="S300" s="69">
        <v>0</v>
      </c>
      <c r="T300" s="69"/>
      <c r="U300" s="69"/>
      <c r="V300" s="69">
        <v>0</v>
      </c>
      <c r="W300" s="69">
        <v>0</v>
      </c>
      <c r="X300" s="69"/>
      <c r="Y300" s="69">
        <v>0</v>
      </c>
      <c r="Z300" s="69">
        <v>0.92710199999999998</v>
      </c>
      <c r="AA300" s="69">
        <v>0</v>
      </c>
      <c r="AB300" s="69"/>
      <c r="AC300" s="69"/>
      <c r="AD300" s="69">
        <v>0</v>
      </c>
      <c r="AE300" s="69">
        <v>0</v>
      </c>
      <c r="AF300" s="69"/>
      <c r="AG300" s="69">
        <v>0</v>
      </c>
      <c r="AH300" s="69">
        <v>9728.6488840000002</v>
      </c>
      <c r="AI300" s="69">
        <v>1177.3</v>
      </c>
      <c r="AJ300" s="69">
        <v>0</v>
      </c>
      <c r="AK300" s="69">
        <v>320.48</v>
      </c>
      <c r="AL300" s="69">
        <v>0</v>
      </c>
      <c r="AM300" s="69">
        <v>295.14</v>
      </c>
      <c r="AN300" s="69">
        <v>267.89999999999998</v>
      </c>
      <c r="AO300" s="69">
        <v>2516.3810982343985</v>
      </c>
      <c r="AP300">
        <v>4517</v>
      </c>
      <c r="AQ300" t="s">
        <v>1157</v>
      </c>
      <c r="AR300">
        <v>1716</v>
      </c>
      <c r="AS300">
        <v>0</v>
      </c>
      <c r="AT300" t="s">
        <v>1159</v>
      </c>
      <c r="AU300" t="s">
        <v>1160</v>
      </c>
      <c r="AV300" t="s">
        <v>939</v>
      </c>
      <c r="AW300" t="s">
        <v>936</v>
      </c>
      <c r="AX300" t="s">
        <v>1159</v>
      </c>
      <c r="AY300" t="s">
        <v>1160</v>
      </c>
      <c r="AZ300">
        <v>2018</v>
      </c>
    </row>
    <row r="301" spans="1:52" x14ac:dyDescent="0.25">
      <c r="A301" s="70" t="s">
        <v>454</v>
      </c>
      <c r="B301" s="69">
        <v>3148.3936619999999</v>
      </c>
      <c r="C301" s="69">
        <v>1093</v>
      </c>
      <c r="D301" s="69"/>
      <c r="E301" s="69">
        <v>1810</v>
      </c>
      <c r="F301" s="69">
        <v>120</v>
      </c>
      <c r="G301" s="69">
        <v>0</v>
      </c>
      <c r="H301" s="69">
        <v>710</v>
      </c>
      <c r="I301" s="69">
        <v>9492</v>
      </c>
      <c r="J301" s="69">
        <v>3535.2325000000001</v>
      </c>
      <c r="K301" s="69">
        <v>1403.05</v>
      </c>
      <c r="L301" s="69"/>
      <c r="M301" s="69">
        <v>267.56</v>
      </c>
      <c r="N301" s="69">
        <v>1618.7</v>
      </c>
      <c r="O301" s="69">
        <v>1173.26</v>
      </c>
      <c r="P301" s="69">
        <v>1881.82</v>
      </c>
      <c r="Q301" s="69">
        <v>1928.4951700755423</v>
      </c>
      <c r="R301" s="69">
        <v>2800</v>
      </c>
      <c r="S301" s="69">
        <v>1300</v>
      </c>
      <c r="T301" s="69"/>
      <c r="U301" s="69">
        <v>680</v>
      </c>
      <c r="V301" s="69">
        <v>1000</v>
      </c>
      <c r="W301" s="69">
        <v>400</v>
      </c>
      <c r="X301" s="69">
        <v>1200</v>
      </c>
      <c r="Y301" s="69">
        <v>1160</v>
      </c>
      <c r="Z301" s="69">
        <v>3.1643569999999999</v>
      </c>
      <c r="AA301" s="69">
        <v>71890.7</v>
      </c>
      <c r="AB301" s="69"/>
      <c r="AC301" s="69"/>
      <c r="AD301" s="69">
        <v>0</v>
      </c>
      <c r="AE301" s="69">
        <v>0</v>
      </c>
      <c r="AF301" s="69"/>
      <c r="AG301" s="69">
        <v>0</v>
      </c>
      <c r="AH301" s="69">
        <v>9486.7905190000001</v>
      </c>
      <c r="AI301" s="69">
        <v>75686.75</v>
      </c>
      <c r="AJ301" s="69">
        <v>0</v>
      </c>
      <c r="AK301" s="69">
        <v>2757.56</v>
      </c>
      <c r="AL301" s="69">
        <v>2738.7</v>
      </c>
      <c r="AM301" s="69">
        <v>1573.26</v>
      </c>
      <c r="AN301" s="69">
        <v>3791.8199999999997</v>
      </c>
      <c r="AO301" s="69">
        <v>12580.495170075543</v>
      </c>
      <c r="AP301">
        <v>1716</v>
      </c>
      <c r="AQ301" t="s">
        <v>1811</v>
      </c>
      <c r="AR301">
        <v>5857</v>
      </c>
      <c r="AS301">
        <v>0</v>
      </c>
      <c r="AT301" t="s">
        <v>1699</v>
      </c>
      <c r="AU301" t="s">
        <v>1700</v>
      </c>
      <c r="AV301" t="s">
        <v>939</v>
      </c>
      <c r="AW301" t="s">
        <v>948</v>
      </c>
      <c r="AX301" t="s">
        <v>1699</v>
      </c>
      <c r="AY301" t="s">
        <v>1700</v>
      </c>
      <c r="AZ301">
        <v>2018</v>
      </c>
    </row>
    <row r="302" spans="1:52" x14ac:dyDescent="0.25">
      <c r="A302" s="70" t="s">
        <v>198</v>
      </c>
      <c r="B302" s="69">
        <v>5535.6286719999998</v>
      </c>
      <c r="C302" s="69">
        <v>555</v>
      </c>
      <c r="D302" s="69"/>
      <c r="E302" s="69">
        <v>485</v>
      </c>
      <c r="F302" s="69">
        <v>1966</v>
      </c>
      <c r="G302" s="69">
        <v>1220</v>
      </c>
      <c r="H302" s="69">
        <v>1072</v>
      </c>
      <c r="I302" s="69">
        <v>5539</v>
      </c>
      <c r="J302" s="69">
        <v>9558.7224999999999</v>
      </c>
      <c r="K302" s="69">
        <v>2169.9499999999998</v>
      </c>
      <c r="L302" s="69"/>
      <c r="M302" s="69">
        <v>843.12</v>
      </c>
      <c r="N302" s="69">
        <v>11977.02</v>
      </c>
      <c r="O302" s="69">
        <v>3004.93</v>
      </c>
      <c r="P302" s="69">
        <v>3450.94</v>
      </c>
      <c r="Q302" s="69">
        <v>5702.0053866596791</v>
      </c>
      <c r="R302" s="69">
        <v>6127.9</v>
      </c>
      <c r="S302" s="69">
        <v>1536.25</v>
      </c>
      <c r="T302" s="69"/>
      <c r="U302" s="69">
        <v>296</v>
      </c>
      <c r="V302" s="69">
        <v>14212</v>
      </c>
      <c r="W302" s="69">
        <v>13019</v>
      </c>
      <c r="X302" s="69">
        <v>4264</v>
      </c>
      <c r="Y302" s="69">
        <v>0</v>
      </c>
      <c r="Z302" s="69">
        <v>2.8007559999999998</v>
      </c>
      <c r="AA302" s="69">
        <v>0</v>
      </c>
      <c r="AB302" s="69"/>
      <c r="AC302" s="69"/>
      <c r="AD302" s="69">
        <v>0</v>
      </c>
      <c r="AE302" s="69">
        <v>0</v>
      </c>
      <c r="AF302" s="69"/>
      <c r="AG302" s="69">
        <v>0</v>
      </c>
      <c r="AH302" s="69">
        <v>21225.051927999997</v>
      </c>
      <c r="AI302" s="69">
        <v>4261.2</v>
      </c>
      <c r="AJ302" s="69">
        <v>0</v>
      </c>
      <c r="AK302" s="69">
        <v>1624.12</v>
      </c>
      <c r="AL302" s="69">
        <v>28155.02</v>
      </c>
      <c r="AM302" s="69">
        <v>17243.93</v>
      </c>
      <c r="AN302" s="69">
        <v>8786.94</v>
      </c>
      <c r="AO302" s="69">
        <v>11241.005386659679</v>
      </c>
      <c r="AP302">
        <v>5857</v>
      </c>
      <c r="AQ302" t="s">
        <v>1308</v>
      </c>
      <c r="AR302">
        <v>5184</v>
      </c>
      <c r="AS302">
        <v>0</v>
      </c>
      <c r="AT302" t="s">
        <v>1310</v>
      </c>
      <c r="AU302" t="s">
        <v>1311</v>
      </c>
      <c r="AV302" t="s">
        <v>939</v>
      </c>
      <c r="AW302" t="s">
        <v>936</v>
      </c>
      <c r="AX302" t="s">
        <v>1310</v>
      </c>
      <c r="AY302" t="s">
        <v>1311</v>
      </c>
      <c r="AZ302">
        <v>2018</v>
      </c>
    </row>
    <row r="303" spans="1:52" x14ac:dyDescent="0.25">
      <c r="A303" s="70" t="s">
        <v>110</v>
      </c>
      <c r="B303" s="69">
        <v>4608.4435039999998</v>
      </c>
      <c r="C303" s="69">
        <v>3150.21</v>
      </c>
      <c r="D303" s="69"/>
      <c r="E303" s="69">
        <v>495</v>
      </c>
      <c r="F303" s="69">
        <v>43.5</v>
      </c>
      <c r="G303" s="69">
        <v>4430</v>
      </c>
      <c r="H303" s="69">
        <v>650</v>
      </c>
      <c r="I303" s="69">
        <v>11295</v>
      </c>
      <c r="J303" s="69">
        <v>6646.6525000000001</v>
      </c>
      <c r="K303" s="69">
        <v>7673.25</v>
      </c>
      <c r="L303" s="69"/>
      <c r="M303" s="69">
        <v>684.58</v>
      </c>
      <c r="N303" s="69">
        <v>0</v>
      </c>
      <c r="O303" s="69">
        <v>2153.77</v>
      </c>
      <c r="P303" s="69">
        <v>481.82</v>
      </c>
      <c r="Q303" s="69">
        <v>8737.8497727165595</v>
      </c>
      <c r="R303" s="69">
        <v>3922</v>
      </c>
      <c r="S303" s="69">
        <v>2058</v>
      </c>
      <c r="T303" s="69"/>
      <c r="U303" s="69"/>
      <c r="V303" s="69">
        <v>0</v>
      </c>
      <c r="W303" s="69">
        <v>2500</v>
      </c>
      <c r="X303" s="69"/>
      <c r="Y303" s="69">
        <v>0</v>
      </c>
      <c r="Z303" s="69">
        <v>4.3307989999999998</v>
      </c>
      <c r="AA303" s="69">
        <v>2000</v>
      </c>
      <c r="AB303" s="69"/>
      <c r="AC303" s="69"/>
      <c r="AD303" s="69">
        <v>0</v>
      </c>
      <c r="AE303" s="69">
        <v>0</v>
      </c>
      <c r="AF303" s="69"/>
      <c r="AG303" s="69">
        <v>0</v>
      </c>
      <c r="AH303" s="69">
        <v>15181.426802999998</v>
      </c>
      <c r="AI303" s="69">
        <v>14881.46</v>
      </c>
      <c r="AJ303" s="69">
        <v>0</v>
      </c>
      <c r="AK303" s="69">
        <v>1179.58</v>
      </c>
      <c r="AL303" s="69">
        <v>43.5</v>
      </c>
      <c r="AM303" s="69">
        <v>9083.77</v>
      </c>
      <c r="AN303" s="69">
        <v>1131.82</v>
      </c>
      <c r="AO303" s="69">
        <v>20032.84977271656</v>
      </c>
      <c r="AP303">
        <v>5184</v>
      </c>
      <c r="AQ303" t="s">
        <v>1161</v>
      </c>
      <c r="AR303">
        <v>8016</v>
      </c>
      <c r="AS303">
        <v>0</v>
      </c>
      <c r="AT303" t="s">
        <v>1163</v>
      </c>
      <c r="AU303" t="s">
        <v>1164</v>
      </c>
      <c r="AV303" t="s">
        <v>939</v>
      </c>
      <c r="AW303" t="s">
        <v>936</v>
      </c>
      <c r="AX303" t="s">
        <v>1163</v>
      </c>
      <c r="AY303" t="s">
        <v>1164</v>
      </c>
      <c r="AZ303">
        <v>2018</v>
      </c>
    </row>
    <row r="304" spans="1:52" x14ac:dyDescent="0.25">
      <c r="A304" s="70" t="s">
        <v>294</v>
      </c>
      <c r="B304" s="69">
        <v>13076.460827999999</v>
      </c>
      <c r="C304" s="69">
        <v>3498</v>
      </c>
      <c r="D304" s="69"/>
      <c r="E304" s="69">
        <v>2240</v>
      </c>
      <c r="F304" s="69">
        <v>5661</v>
      </c>
      <c r="G304" s="69">
        <v>6093</v>
      </c>
      <c r="H304" s="69">
        <v>1254</v>
      </c>
      <c r="I304" s="69">
        <v>22425.06</v>
      </c>
      <c r="J304" s="69">
        <v>19777.547500000001</v>
      </c>
      <c r="K304" s="69">
        <v>4063.94</v>
      </c>
      <c r="L304" s="69"/>
      <c r="M304" s="69">
        <v>2008.05</v>
      </c>
      <c r="N304" s="69">
        <v>5748.47</v>
      </c>
      <c r="O304" s="69">
        <v>12161.34</v>
      </c>
      <c r="P304" s="69">
        <v>1005.97</v>
      </c>
      <c r="Q304" s="69">
        <v>17714.697423617814</v>
      </c>
      <c r="R304" s="69">
        <v>33600</v>
      </c>
      <c r="S304" s="69">
        <v>15000</v>
      </c>
      <c r="T304" s="69"/>
      <c r="U304" s="69">
        <v>4000</v>
      </c>
      <c r="V304" s="69">
        <v>20000</v>
      </c>
      <c r="W304" s="69">
        <v>20000</v>
      </c>
      <c r="X304" s="69">
        <v>3000</v>
      </c>
      <c r="Y304" s="69">
        <v>5000</v>
      </c>
      <c r="Z304" s="69">
        <v>13.019411</v>
      </c>
      <c r="AA304" s="69">
        <v>0</v>
      </c>
      <c r="AB304" s="69"/>
      <c r="AC304" s="69"/>
      <c r="AD304" s="69">
        <v>0</v>
      </c>
      <c r="AE304" s="69">
        <v>0</v>
      </c>
      <c r="AF304" s="69"/>
      <c r="AG304" s="69">
        <v>0</v>
      </c>
      <c r="AH304" s="69">
        <v>66467.027738999997</v>
      </c>
      <c r="AI304" s="69">
        <v>22561.940000000002</v>
      </c>
      <c r="AJ304" s="69">
        <v>0</v>
      </c>
      <c r="AK304" s="69">
        <v>8248.0499999999993</v>
      </c>
      <c r="AL304" s="69">
        <v>31409.47</v>
      </c>
      <c r="AM304" s="69">
        <v>38254.339999999997</v>
      </c>
      <c r="AN304" s="69">
        <v>5259.97</v>
      </c>
      <c r="AO304" s="69">
        <v>45139.757423617819</v>
      </c>
      <c r="AP304">
        <v>8016</v>
      </c>
      <c r="AQ304" t="s">
        <v>1507</v>
      </c>
      <c r="AR304">
        <v>24098</v>
      </c>
      <c r="AS304">
        <v>0</v>
      </c>
      <c r="AT304" t="s">
        <v>1510</v>
      </c>
      <c r="AU304" t="s">
        <v>1511</v>
      </c>
      <c r="AV304" t="s">
        <v>939</v>
      </c>
      <c r="AW304" t="s">
        <v>936</v>
      </c>
      <c r="AX304" t="s">
        <v>1510</v>
      </c>
      <c r="AY304" t="s">
        <v>1511</v>
      </c>
      <c r="AZ304">
        <v>2018</v>
      </c>
    </row>
    <row r="305" spans="1:52" x14ac:dyDescent="0.25">
      <c r="A305" s="70" t="s">
        <v>848</v>
      </c>
      <c r="B305" s="69">
        <v>645.24447899999996</v>
      </c>
      <c r="C305" s="69">
        <v>25</v>
      </c>
      <c r="D305" s="69"/>
      <c r="E305" s="69"/>
      <c r="F305" s="69">
        <v>60</v>
      </c>
      <c r="G305" s="69">
        <v>600</v>
      </c>
      <c r="H305" s="69">
        <v>3210</v>
      </c>
      <c r="I305" s="69">
        <v>8482</v>
      </c>
      <c r="J305" s="69">
        <v>9655.0925000000007</v>
      </c>
      <c r="K305" s="69">
        <v>22</v>
      </c>
      <c r="L305" s="69"/>
      <c r="M305" s="69">
        <v>121.11</v>
      </c>
      <c r="N305" s="69">
        <v>0</v>
      </c>
      <c r="O305" s="69">
        <v>50</v>
      </c>
      <c r="P305" s="69">
        <v>68.8</v>
      </c>
      <c r="Q305" s="69">
        <v>2716.1909623635952</v>
      </c>
      <c r="R305" s="69">
        <v>1600</v>
      </c>
      <c r="S305" s="69">
        <v>0</v>
      </c>
      <c r="T305" s="69"/>
      <c r="U305" s="69"/>
      <c r="V305" s="69">
        <v>0</v>
      </c>
      <c r="W305" s="69">
        <v>0</v>
      </c>
      <c r="X305" s="69"/>
      <c r="Y305" s="69">
        <v>600</v>
      </c>
      <c r="Z305" s="69">
        <v>2.9574340000000001</v>
      </c>
      <c r="AA305" s="69">
        <v>0</v>
      </c>
      <c r="AB305" s="69"/>
      <c r="AC305" s="69"/>
      <c r="AD305" s="69">
        <v>0</v>
      </c>
      <c r="AE305" s="69">
        <v>0</v>
      </c>
      <c r="AF305" s="69"/>
      <c r="AG305" s="69">
        <v>0</v>
      </c>
      <c r="AH305" s="69">
        <v>11903.294413</v>
      </c>
      <c r="AI305" s="69">
        <v>47</v>
      </c>
      <c r="AJ305" s="69">
        <v>0</v>
      </c>
      <c r="AK305" s="69">
        <v>121.11</v>
      </c>
      <c r="AL305" s="69">
        <v>60</v>
      </c>
      <c r="AM305" s="69">
        <v>650</v>
      </c>
      <c r="AN305" s="69">
        <v>3278.8</v>
      </c>
      <c r="AO305" s="69">
        <v>11798.190962363595</v>
      </c>
      <c r="AP305">
        <v>24098</v>
      </c>
      <c r="AQ305" t="s">
        <v>2316</v>
      </c>
      <c r="AR305">
        <v>5474</v>
      </c>
      <c r="AS305">
        <v>0</v>
      </c>
      <c r="AT305" t="s">
        <v>2313</v>
      </c>
      <c r="AU305" t="s">
        <v>2314</v>
      </c>
      <c r="AV305" t="s">
        <v>939</v>
      </c>
      <c r="AW305" t="s">
        <v>948</v>
      </c>
      <c r="AX305" t="s">
        <v>2313</v>
      </c>
      <c r="AY305" t="s">
        <v>2314</v>
      </c>
      <c r="AZ305">
        <v>2018</v>
      </c>
    </row>
    <row r="306" spans="1:52" x14ac:dyDescent="0.25">
      <c r="A306" s="70" t="s">
        <v>112</v>
      </c>
      <c r="B306" s="69">
        <v>6959.9400770000002</v>
      </c>
      <c r="C306" s="69">
        <v>1105</v>
      </c>
      <c r="D306" s="69"/>
      <c r="E306" s="69">
        <v>809</v>
      </c>
      <c r="F306" s="69">
        <v>1997.5</v>
      </c>
      <c r="G306" s="69">
        <v>730</v>
      </c>
      <c r="H306" s="69">
        <v>3879</v>
      </c>
      <c r="I306" s="69">
        <v>27450</v>
      </c>
      <c r="J306" s="69">
        <v>20065.760000000002</v>
      </c>
      <c r="K306" s="69">
        <v>169</v>
      </c>
      <c r="L306" s="69"/>
      <c r="M306" s="69">
        <v>2303.46</v>
      </c>
      <c r="N306" s="69">
        <v>2000</v>
      </c>
      <c r="O306" s="69">
        <v>152.4</v>
      </c>
      <c r="P306" s="69">
        <v>233.65</v>
      </c>
      <c r="Q306" s="69">
        <v>6638.5332573327487</v>
      </c>
      <c r="R306" s="69">
        <v>34000</v>
      </c>
      <c r="S306" s="69">
        <v>1000</v>
      </c>
      <c r="T306" s="69"/>
      <c r="U306" s="69">
        <v>4000</v>
      </c>
      <c r="V306" s="69">
        <v>0</v>
      </c>
      <c r="W306" s="69">
        <v>2000</v>
      </c>
      <c r="X306" s="69">
        <v>2000</v>
      </c>
      <c r="Y306" s="69">
        <v>13000</v>
      </c>
      <c r="Z306" s="69">
        <v>9.2748039999999996</v>
      </c>
      <c r="AA306" s="69">
        <v>0</v>
      </c>
      <c r="AB306" s="69"/>
      <c r="AC306" s="69"/>
      <c r="AD306" s="69">
        <v>0</v>
      </c>
      <c r="AE306" s="69">
        <v>0</v>
      </c>
      <c r="AF306" s="69"/>
      <c r="AG306" s="69">
        <v>0</v>
      </c>
      <c r="AH306" s="69">
        <v>61034.974881000002</v>
      </c>
      <c r="AI306" s="69">
        <v>2274</v>
      </c>
      <c r="AJ306" s="69">
        <v>0</v>
      </c>
      <c r="AK306" s="69">
        <v>7112.46</v>
      </c>
      <c r="AL306" s="69">
        <v>3997.5</v>
      </c>
      <c r="AM306" s="69">
        <v>2882.4</v>
      </c>
      <c r="AN306" s="69">
        <v>6112.65</v>
      </c>
      <c r="AO306" s="69">
        <v>47088.533257332747</v>
      </c>
      <c r="AP306">
        <v>5474</v>
      </c>
      <c r="AQ306" t="s">
        <v>1165</v>
      </c>
      <c r="AR306">
        <v>17167</v>
      </c>
      <c r="AS306">
        <v>0</v>
      </c>
      <c r="AT306" t="s">
        <v>1167</v>
      </c>
      <c r="AU306" t="s">
        <v>1168</v>
      </c>
      <c r="AV306" t="s">
        <v>939</v>
      </c>
      <c r="AW306" t="s">
        <v>936</v>
      </c>
      <c r="AX306" t="s">
        <v>1167</v>
      </c>
      <c r="AY306" t="s">
        <v>1168</v>
      </c>
      <c r="AZ306">
        <v>2018</v>
      </c>
    </row>
    <row r="307" spans="1:52" x14ac:dyDescent="0.25">
      <c r="A307" s="70" t="s">
        <v>680</v>
      </c>
      <c r="B307" s="69">
        <v>6012.8462199999994</v>
      </c>
      <c r="C307" s="69">
        <v>2808.62</v>
      </c>
      <c r="D307" s="69"/>
      <c r="E307" s="69">
        <v>1110</v>
      </c>
      <c r="F307" s="69">
        <v>4360</v>
      </c>
      <c r="G307" s="69">
        <v>0</v>
      </c>
      <c r="H307" s="69">
        <v>1915</v>
      </c>
      <c r="I307" s="69">
        <v>17441.5</v>
      </c>
      <c r="J307" s="69">
        <v>11054.377499999999</v>
      </c>
      <c r="K307" s="69">
        <v>412.05</v>
      </c>
      <c r="L307" s="69"/>
      <c r="M307" s="69">
        <v>639.79</v>
      </c>
      <c r="N307" s="69">
        <v>1545.85</v>
      </c>
      <c r="O307" s="69">
        <v>1235.22</v>
      </c>
      <c r="P307" s="69">
        <v>849.35</v>
      </c>
      <c r="Q307" s="69">
        <v>4991.9134577079785</v>
      </c>
      <c r="R307" s="69">
        <v>13000</v>
      </c>
      <c r="S307" s="69">
        <v>1500</v>
      </c>
      <c r="T307" s="69"/>
      <c r="U307" s="69">
        <v>5000</v>
      </c>
      <c r="V307" s="69">
        <v>5000</v>
      </c>
      <c r="W307" s="69">
        <v>500</v>
      </c>
      <c r="X307" s="69">
        <v>5000</v>
      </c>
      <c r="Y307" s="69">
        <v>4500</v>
      </c>
      <c r="Z307" s="69">
        <v>5.7814220000000001</v>
      </c>
      <c r="AA307" s="69">
        <v>0</v>
      </c>
      <c r="AB307" s="69"/>
      <c r="AC307" s="69"/>
      <c r="AD307" s="69">
        <v>0</v>
      </c>
      <c r="AE307" s="69">
        <v>0</v>
      </c>
      <c r="AF307" s="69"/>
      <c r="AG307" s="69">
        <v>0</v>
      </c>
      <c r="AH307" s="69">
        <v>30073.005141999998</v>
      </c>
      <c r="AI307" s="69">
        <v>4720.67</v>
      </c>
      <c r="AJ307" s="69">
        <v>0</v>
      </c>
      <c r="AK307" s="69">
        <v>6749.79</v>
      </c>
      <c r="AL307" s="69">
        <v>10905.85</v>
      </c>
      <c r="AM307" s="69">
        <v>1735.22</v>
      </c>
      <c r="AN307" s="69">
        <v>7764.35</v>
      </c>
      <c r="AO307" s="69">
        <v>26933.413457707979</v>
      </c>
      <c r="AP307">
        <v>17167</v>
      </c>
      <c r="AQ307" t="s">
        <v>2198</v>
      </c>
      <c r="AR307">
        <v>10701</v>
      </c>
      <c r="AS307">
        <v>0</v>
      </c>
      <c r="AT307" t="s">
        <v>1699</v>
      </c>
      <c r="AU307" t="s">
        <v>1700</v>
      </c>
      <c r="AV307" t="s">
        <v>939</v>
      </c>
      <c r="AW307" t="s">
        <v>948</v>
      </c>
      <c r="AX307" t="s">
        <v>1699</v>
      </c>
      <c r="AY307" t="s">
        <v>1700</v>
      </c>
      <c r="AZ307">
        <v>2018</v>
      </c>
    </row>
    <row r="308" spans="1:52" x14ac:dyDescent="0.25">
      <c r="A308" s="70" t="s">
        <v>296</v>
      </c>
      <c r="B308" s="69">
        <v>677.28752899999995</v>
      </c>
      <c r="C308" s="69">
        <v>0</v>
      </c>
      <c r="D308" s="69"/>
      <c r="E308" s="69">
        <v>140</v>
      </c>
      <c r="F308" s="69">
        <v>0</v>
      </c>
      <c r="G308" s="69">
        <v>25</v>
      </c>
      <c r="H308" s="69"/>
      <c r="I308" s="69">
        <v>1880</v>
      </c>
      <c r="J308" s="69">
        <v>1150.6075000000001</v>
      </c>
      <c r="K308" s="69">
        <v>80</v>
      </c>
      <c r="L308" s="69"/>
      <c r="M308" s="69">
        <v>103.16</v>
      </c>
      <c r="N308" s="69">
        <v>1300</v>
      </c>
      <c r="O308" s="69">
        <v>59.87</v>
      </c>
      <c r="P308" s="69">
        <v>30.5</v>
      </c>
      <c r="Q308" s="69">
        <v>2596.7229298405787</v>
      </c>
      <c r="R308" s="69">
        <v>3500</v>
      </c>
      <c r="S308" s="69">
        <v>1200</v>
      </c>
      <c r="T308" s="69"/>
      <c r="U308" s="69">
        <v>1400</v>
      </c>
      <c r="V308" s="69">
        <v>0</v>
      </c>
      <c r="W308" s="69">
        <v>2500</v>
      </c>
      <c r="X308" s="69">
        <v>1700</v>
      </c>
      <c r="Y308" s="69">
        <v>1300</v>
      </c>
      <c r="Z308" s="69">
        <v>1.9379459999999999</v>
      </c>
      <c r="AA308" s="69">
        <v>0</v>
      </c>
      <c r="AB308" s="69"/>
      <c r="AC308" s="69"/>
      <c r="AD308" s="69">
        <v>0</v>
      </c>
      <c r="AE308" s="69">
        <v>0</v>
      </c>
      <c r="AF308" s="69"/>
      <c r="AG308" s="69">
        <v>0</v>
      </c>
      <c r="AH308" s="69">
        <v>5329.8329750000003</v>
      </c>
      <c r="AI308" s="69">
        <v>1280</v>
      </c>
      <c r="AJ308" s="69">
        <v>0</v>
      </c>
      <c r="AK308" s="69">
        <v>1643.16</v>
      </c>
      <c r="AL308" s="69">
        <v>1300</v>
      </c>
      <c r="AM308" s="69">
        <v>2584.87</v>
      </c>
      <c r="AN308" s="69">
        <v>1730.5</v>
      </c>
      <c r="AO308" s="69">
        <v>5776.7229298405782</v>
      </c>
      <c r="AP308">
        <v>10701</v>
      </c>
      <c r="AQ308" t="s">
        <v>1512</v>
      </c>
      <c r="AR308">
        <v>3587</v>
      </c>
      <c r="AS308">
        <v>0</v>
      </c>
      <c r="AT308" t="s">
        <v>1514</v>
      </c>
      <c r="AU308" t="s">
        <v>1515</v>
      </c>
      <c r="AV308" t="s">
        <v>939</v>
      </c>
      <c r="AW308" t="s">
        <v>936</v>
      </c>
      <c r="AX308" t="s">
        <v>1514</v>
      </c>
      <c r="AY308" t="s">
        <v>1515</v>
      </c>
      <c r="AZ308">
        <v>2018</v>
      </c>
    </row>
    <row r="309" spans="1:52" x14ac:dyDescent="0.25">
      <c r="A309" s="70" t="s">
        <v>856</v>
      </c>
      <c r="B309" s="69"/>
      <c r="C309" s="69">
        <v>0</v>
      </c>
      <c r="D309" s="69"/>
      <c r="E309" s="69"/>
      <c r="F309" s="69">
        <v>0</v>
      </c>
      <c r="G309" s="69">
        <v>0</v>
      </c>
      <c r="H309" s="69"/>
      <c r="I309" s="69">
        <v>0</v>
      </c>
      <c r="J309" s="69"/>
      <c r="K309" s="69">
        <v>0</v>
      </c>
      <c r="L309" s="69"/>
      <c r="M309" s="69"/>
      <c r="N309" s="69">
        <v>0</v>
      </c>
      <c r="O309" s="69">
        <v>0</v>
      </c>
      <c r="P309" s="69"/>
      <c r="Q309" s="69">
        <v>0</v>
      </c>
      <c r="R309" s="69"/>
      <c r="S309" s="69">
        <v>0</v>
      </c>
      <c r="T309" s="69"/>
      <c r="U309" s="69"/>
      <c r="V309" s="69">
        <v>0</v>
      </c>
      <c r="W309" s="69">
        <v>0</v>
      </c>
      <c r="X309" s="69"/>
      <c r="Y309" s="69">
        <v>0</v>
      </c>
      <c r="Z309" s="69"/>
      <c r="AA309" s="69">
        <v>0</v>
      </c>
      <c r="AB309" s="69"/>
      <c r="AC309" s="69"/>
      <c r="AD309" s="69">
        <v>0</v>
      </c>
      <c r="AE309" s="69">
        <v>0</v>
      </c>
      <c r="AF309" s="69"/>
      <c r="AG309" s="69">
        <v>0</v>
      </c>
      <c r="AH309" s="69">
        <v>0</v>
      </c>
      <c r="AI309" s="69">
        <v>0</v>
      </c>
      <c r="AJ309" s="69">
        <v>0</v>
      </c>
      <c r="AK309" s="69">
        <v>0</v>
      </c>
      <c r="AL309" s="69">
        <v>0</v>
      </c>
      <c r="AM309" s="69">
        <v>0</v>
      </c>
      <c r="AN309" s="69">
        <v>0</v>
      </c>
      <c r="AO309" s="69">
        <v>0</v>
      </c>
      <c r="AP309">
        <v>3587</v>
      </c>
      <c r="AQ309" t="s">
        <v>2311</v>
      </c>
      <c r="AR309">
        <v>0</v>
      </c>
      <c r="AS309">
        <v>20705</v>
      </c>
      <c r="AT309" t="s">
        <v>2313</v>
      </c>
      <c r="AU309" t="s">
        <v>2314</v>
      </c>
      <c r="AV309" t="s">
        <v>939</v>
      </c>
      <c r="AW309" t="s">
        <v>948</v>
      </c>
      <c r="AX309" t="s">
        <v>2313</v>
      </c>
      <c r="AY309" t="s">
        <v>2314</v>
      </c>
      <c r="AZ309">
        <v>2018</v>
      </c>
    </row>
    <row r="310" spans="1:52" x14ac:dyDescent="0.25">
      <c r="A310" s="70" t="s">
        <v>114</v>
      </c>
      <c r="B310" s="69">
        <v>20327.578436</v>
      </c>
      <c r="C310" s="69">
        <v>11423.4</v>
      </c>
      <c r="D310" s="69"/>
      <c r="E310" s="69">
        <v>3938.04</v>
      </c>
      <c r="F310" s="69">
        <v>21768.415000000001</v>
      </c>
      <c r="G310" s="69">
        <v>4849</v>
      </c>
      <c r="H310" s="69">
        <v>4188</v>
      </c>
      <c r="I310" s="69">
        <v>43350.76</v>
      </c>
      <c r="J310" s="69">
        <v>26857.037499999999</v>
      </c>
      <c r="K310" s="69">
        <v>7207.58</v>
      </c>
      <c r="L310" s="69"/>
      <c r="M310" s="69">
        <v>2889.57</v>
      </c>
      <c r="N310" s="69">
        <v>3053.3400000000006</v>
      </c>
      <c r="O310" s="69">
        <v>3271.89</v>
      </c>
      <c r="P310" s="69">
        <v>1434.41</v>
      </c>
      <c r="Q310" s="69">
        <v>13434.411082886807</v>
      </c>
      <c r="R310" s="69">
        <v>66000</v>
      </c>
      <c r="S310" s="69">
        <v>23684.21</v>
      </c>
      <c r="T310" s="69"/>
      <c r="U310" s="69">
        <v>5000</v>
      </c>
      <c r="V310" s="69">
        <v>20000</v>
      </c>
      <c r="W310" s="69">
        <v>7000</v>
      </c>
      <c r="X310" s="69">
        <v>7000</v>
      </c>
      <c r="Y310" s="69">
        <v>13955</v>
      </c>
      <c r="Z310" s="69">
        <v>116.699726</v>
      </c>
      <c r="AA310" s="69">
        <v>151200</v>
      </c>
      <c r="AB310" s="69"/>
      <c r="AC310" s="69"/>
      <c r="AD310" s="69">
        <v>0</v>
      </c>
      <c r="AE310" s="69">
        <v>0</v>
      </c>
      <c r="AF310" s="69"/>
      <c r="AG310" s="69">
        <v>0</v>
      </c>
      <c r="AH310" s="69">
        <v>113301.31566200001</v>
      </c>
      <c r="AI310" s="69">
        <v>193515.19</v>
      </c>
      <c r="AJ310" s="69">
        <v>0</v>
      </c>
      <c r="AK310" s="69">
        <v>11827.61</v>
      </c>
      <c r="AL310" s="69">
        <v>44821.755000000005</v>
      </c>
      <c r="AM310" s="69">
        <v>15120.89</v>
      </c>
      <c r="AN310" s="69">
        <v>12622.41</v>
      </c>
      <c r="AO310" s="69">
        <v>70740.171082886809</v>
      </c>
      <c r="AQ310" t="s">
        <v>1169</v>
      </c>
      <c r="AR310">
        <v>30910</v>
      </c>
      <c r="AS310">
        <v>0</v>
      </c>
      <c r="AT310" t="s">
        <v>1171</v>
      </c>
      <c r="AU310" t="s">
        <v>1172</v>
      </c>
      <c r="AV310" t="s">
        <v>939</v>
      </c>
      <c r="AW310" t="s">
        <v>936</v>
      </c>
      <c r="AX310" t="s">
        <v>1171</v>
      </c>
      <c r="AY310" t="s">
        <v>1172</v>
      </c>
      <c r="AZ310">
        <v>2018</v>
      </c>
    </row>
    <row r="311" spans="1:52" x14ac:dyDescent="0.25">
      <c r="A311" s="70" t="s">
        <v>456</v>
      </c>
      <c r="B311" s="69">
        <v>5064.11517</v>
      </c>
      <c r="C311" s="69">
        <v>0</v>
      </c>
      <c r="D311" s="69"/>
      <c r="E311" s="69">
        <v>105</v>
      </c>
      <c r="F311" s="69">
        <v>0</v>
      </c>
      <c r="G311" s="69">
        <v>50</v>
      </c>
      <c r="H311" s="69">
        <v>1355</v>
      </c>
      <c r="I311" s="69">
        <v>6373</v>
      </c>
      <c r="J311" s="69">
        <v>8490.56</v>
      </c>
      <c r="K311" s="69">
        <v>186.18</v>
      </c>
      <c r="L311" s="69"/>
      <c r="M311" s="69">
        <v>55.75</v>
      </c>
      <c r="N311" s="69">
        <v>0</v>
      </c>
      <c r="O311" s="69">
        <v>109.85</v>
      </c>
      <c r="P311" s="69">
        <v>31.95</v>
      </c>
      <c r="Q311" s="69">
        <v>3437.9995545868342</v>
      </c>
      <c r="R311" s="69">
        <v>12000</v>
      </c>
      <c r="S311" s="69">
        <v>0</v>
      </c>
      <c r="T311" s="69"/>
      <c r="U311" s="69">
        <v>2000</v>
      </c>
      <c r="V311" s="69">
        <v>0</v>
      </c>
      <c r="W311" s="69">
        <v>2000</v>
      </c>
      <c r="X311" s="69"/>
      <c r="Y311" s="69">
        <v>1500</v>
      </c>
      <c r="Z311" s="69">
        <v>1.351213</v>
      </c>
      <c r="AA311" s="69">
        <v>0</v>
      </c>
      <c r="AB311" s="69"/>
      <c r="AC311" s="69"/>
      <c r="AD311" s="69">
        <v>0</v>
      </c>
      <c r="AE311" s="69">
        <v>0</v>
      </c>
      <c r="AF311" s="69"/>
      <c r="AG311" s="69">
        <v>0</v>
      </c>
      <c r="AH311" s="69">
        <v>25556.026383</v>
      </c>
      <c r="AI311" s="69">
        <v>186.18</v>
      </c>
      <c r="AJ311" s="69">
        <v>0</v>
      </c>
      <c r="AK311" s="69">
        <v>2160.75</v>
      </c>
      <c r="AL311" s="69">
        <v>0</v>
      </c>
      <c r="AM311" s="69">
        <v>2159.85</v>
      </c>
      <c r="AN311" s="69">
        <v>1386.95</v>
      </c>
      <c r="AO311" s="69">
        <v>11310.999554586833</v>
      </c>
      <c r="AP311">
        <v>30910</v>
      </c>
      <c r="AQ311" t="s">
        <v>1812</v>
      </c>
      <c r="AR311">
        <v>2501</v>
      </c>
      <c r="AS311">
        <v>0</v>
      </c>
      <c r="AT311" t="s">
        <v>1814</v>
      </c>
      <c r="AU311" t="s">
        <v>1815</v>
      </c>
      <c r="AV311" t="s">
        <v>939</v>
      </c>
      <c r="AW311" t="s">
        <v>936</v>
      </c>
      <c r="AX311" t="s">
        <v>1814</v>
      </c>
      <c r="AY311" t="s">
        <v>1815</v>
      </c>
      <c r="AZ311">
        <v>2018</v>
      </c>
    </row>
    <row r="312" spans="1:52" x14ac:dyDescent="0.25">
      <c r="A312" s="70" t="s">
        <v>458</v>
      </c>
      <c r="B312" s="69">
        <v>163.43296400000003</v>
      </c>
      <c r="C312" s="69">
        <v>0</v>
      </c>
      <c r="D312" s="69"/>
      <c r="E312" s="69"/>
      <c r="F312" s="69">
        <v>5000</v>
      </c>
      <c r="G312" s="69">
        <v>0</v>
      </c>
      <c r="H312" s="69">
        <v>2138.25</v>
      </c>
      <c r="I312" s="69">
        <v>698</v>
      </c>
      <c r="J312" s="69">
        <v>1208.3499999999999</v>
      </c>
      <c r="K312" s="69">
        <v>101.25</v>
      </c>
      <c r="L312" s="69"/>
      <c r="M312" s="69">
        <v>22.75</v>
      </c>
      <c r="N312" s="69">
        <v>0</v>
      </c>
      <c r="O312" s="69">
        <v>136.25</v>
      </c>
      <c r="P312" s="69">
        <v>105.95</v>
      </c>
      <c r="Q312" s="69">
        <v>4383.6293439345118</v>
      </c>
      <c r="R312" s="69">
        <v>5000</v>
      </c>
      <c r="S312" s="69">
        <v>0</v>
      </c>
      <c r="T312" s="69"/>
      <c r="U312" s="69"/>
      <c r="V312" s="69">
        <v>0</v>
      </c>
      <c r="W312" s="69">
        <v>0</v>
      </c>
      <c r="X312" s="69"/>
      <c r="Y312" s="69">
        <v>0</v>
      </c>
      <c r="Z312" s="69">
        <v>0.77798699999999998</v>
      </c>
      <c r="AA312" s="69">
        <v>0</v>
      </c>
      <c r="AB312" s="69"/>
      <c r="AC312" s="69"/>
      <c r="AD312" s="69">
        <v>0</v>
      </c>
      <c r="AE312" s="69">
        <v>0</v>
      </c>
      <c r="AF312" s="69"/>
      <c r="AG312" s="69">
        <v>0</v>
      </c>
      <c r="AH312" s="69">
        <v>6372.5609510000004</v>
      </c>
      <c r="AI312" s="69">
        <v>101.25</v>
      </c>
      <c r="AJ312" s="69">
        <v>0</v>
      </c>
      <c r="AK312" s="69">
        <v>22.75</v>
      </c>
      <c r="AL312" s="69">
        <v>5000</v>
      </c>
      <c r="AM312" s="69">
        <v>136.25</v>
      </c>
      <c r="AN312" s="69">
        <v>2244.1999999999998</v>
      </c>
      <c r="AO312" s="69">
        <v>5081.6293439345118</v>
      </c>
      <c r="AP312">
        <v>2501</v>
      </c>
      <c r="AQ312" t="s">
        <v>1816</v>
      </c>
      <c r="AR312">
        <v>1440</v>
      </c>
      <c r="AS312">
        <v>0</v>
      </c>
      <c r="AT312" t="s">
        <v>1818</v>
      </c>
      <c r="AU312" t="s">
        <v>1819</v>
      </c>
      <c r="AV312" t="s">
        <v>939</v>
      </c>
      <c r="AW312" t="s">
        <v>936</v>
      </c>
      <c r="AX312" t="s">
        <v>1818</v>
      </c>
      <c r="AY312" t="s">
        <v>1819</v>
      </c>
      <c r="AZ312">
        <v>2018</v>
      </c>
    </row>
    <row r="313" spans="1:52" x14ac:dyDescent="0.25">
      <c r="A313" s="70" t="s">
        <v>376</v>
      </c>
      <c r="B313" s="69">
        <v>3980.590737</v>
      </c>
      <c r="C313" s="69">
        <v>0</v>
      </c>
      <c r="D313" s="69"/>
      <c r="E313" s="69">
        <v>1003</v>
      </c>
      <c r="F313" s="69">
        <v>9314.25</v>
      </c>
      <c r="G313" s="69">
        <v>1876</v>
      </c>
      <c r="H313" s="69">
        <v>4125</v>
      </c>
      <c r="I313" s="69">
        <v>4090</v>
      </c>
      <c r="J313" s="69">
        <v>2404.17</v>
      </c>
      <c r="K313" s="69">
        <v>186.76</v>
      </c>
      <c r="L313" s="69"/>
      <c r="M313" s="69">
        <v>6783.18</v>
      </c>
      <c r="N313" s="69">
        <v>7091.5</v>
      </c>
      <c r="O313" s="69">
        <v>8192.33</v>
      </c>
      <c r="P313" s="69">
        <v>7606.7</v>
      </c>
      <c r="Q313" s="69">
        <v>5102.4748627152303</v>
      </c>
      <c r="R313" s="69">
        <v>0</v>
      </c>
      <c r="S313" s="69">
        <v>0</v>
      </c>
      <c r="T313" s="69"/>
      <c r="U313" s="69">
        <v>4875</v>
      </c>
      <c r="V313" s="69">
        <v>4875</v>
      </c>
      <c r="W313" s="69">
        <v>4875</v>
      </c>
      <c r="X313" s="69">
        <v>4875</v>
      </c>
      <c r="Y313" s="69">
        <v>0</v>
      </c>
      <c r="Z313" s="69">
        <v>1.521938</v>
      </c>
      <c r="AA313" s="69">
        <v>0</v>
      </c>
      <c r="AB313" s="69"/>
      <c r="AC313" s="69"/>
      <c r="AD313" s="69">
        <v>0</v>
      </c>
      <c r="AE313" s="69">
        <v>0</v>
      </c>
      <c r="AF313" s="69"/>
      <c r="AG313" s="69">
        <v>0</v>
      </c>
      <c r="AH313" s="69">
        <v>6386.2826750000004</v>
      </c>
      <c r="AI313" s="69">
        <v>186.76</v>
      </c>
      <c r="AJ313" s="69">
        <v>0</v>
      </c>
      <c r="AK313" s="69">
        <v>12661.18</v>
      </c>
      <c r="AL313" s="69">
        <v>21280.75</v>
      </c>
      <c r="AM313" s="69">
        <v>14943.33</v>
      </c>
      <c r="AN313" s="69">
        <v>16606.7</v>
      </c>
      <c r="AO313" s="69">
        <v>9192.4748627152294</v>
      </c>
      <c r="AP313">
        <v>1440</v>
      </c>
      <c r="AQ313" t="s">
        <v>1663</v>
      </c>
      <c r="AR313">
        <v>2817</v>
      </c>
      <c r="AS313">
        <v>0</v>
      </c>
      <c r="AT313" t="s">
        <v>1665</v>
      </c>
      <c r="AU313" t="s">
        <v>1666</v>
      </c>
      <c r="AV313" t="s">
        <v>939</v>
      </c>
      <c r="AW313" t="s">
        <v>936</v>
      </c>
      <c r="AX313" t="s">
        <v>1665</v>
      </c>
      <c r="AY313" t="s">
        <v>1666</v>
      </c>
      <c r="AZ313">
        <v>2018</v>
      </c>
    </row>
    <row r="314" spans="1:52" x14ac:dyDescent="0.25">
      <c r="A314" s="70" t="s">
        <v>298</v>
      </c>
      <c r="B314" s="69">
        <v>1532.2828800000002</v>
      </c>
      <c r="C314" s="69">
        <v>83.75</v>
      </c>
      <c r="D314" s="69"/>
      <c r="E314" s="69">
        <v>260</v>
      </c>
      <c r="F314" s="69">
        <v>0</v>
      </c>
      <c r="G314" s="69">
        <v>1160</v>
      </c>
      <c r="H314" s="69">
        <v>2355</v>
      </c>
      <c r="I314" s="69">
        <v>4163</v>
      </c>
      <c r="J314" s="69">
        <v>3836.13</v>
      </c>
      <c r="K314" s="69">
        <v>4379.05</v>
      </c>
      <c r="L314" s="69"/>
      <c r="M314" s="69">
        <v>279.39999999999998</v>
      </c>
      <c r="N314" s="69">
        <v>0</v>
      </c>
      <c r="O314" s="69">
        <v>153.19999999999999</v>
      </c>
      <c r="P314" s="69">
        <v>196.42</v>
      </c>
      <c r="Q314" s="69">
        <v>2264.5962352462711</v>
      </c>
      <c r="R314" s="69">
        <v>2000</v>
      </c>
      <c r="S314" s="69">
        <v>4000</v>
      </c>
      <c r="T314" s="69"/>
      <c r="U314" s="69"/>
      <c r="V314" s="69">
        <v>0</v>
      </c>
      <c r="W314" s="69">
        <v>1200</v>
      </c>
      <c r="X314" s="69"/>
      <c r="Y314" s="69">
        <v>1000</v>
      </c>
      <c r="Z314" s="69">
        <v>1.3955150000000001</v>
      </c>
      <c r="AA314" s="69">
        <v>0</v>
      </c>
      <c r="AB314" s="69"/>
      <c r="AC314" s="69"/>
      <c r="AD314" s="69">
        <v>0</v>
      </c>
      <c r="AE314" s="69">
        <v>0</v>
      </c>
      <c r="AF314" s="69"/>
      <c r="AG314" s="69">
        <v>0</v>
      </c>
      <c r="AH314" s="69">
        <v>7369.808395</v>
      </c>
      <c r="AI314" s="69">
        <v>8462.7999999999993</v>
      </c>
      <c r="AJ314" s="69">
        <v>0</v>
      </c>
      <c r="AK314" s="69">
        <v>539.4</v>
      </c>
      <c r="AL314" s="69">
        <v>0</v>
      </c>
      <c r="AM314" s="69">
        <v>2513.1999999999998</v>
      </c>
      <c r="AN314" s="69">
        <v>2551.42</v>
      </c>
      <c r="AO314" s="69">
        <v>7427.5962352462711</v>
      </c>
      <c r="AP314">
        <v>2817</v>
      </c>
      <c r="AQ314" t="s">
        <v>1516</v>
      </c>
      <c r="AR314">
        <v>2583</v>
      </c>
      <c r="AS314">
        <v>0</v>
      </c>
      <c r="AT314" t="s">
        <v>1518</v>
      </c>
      <c r="AU314" t="s">
        <v>1519</v>
      </c>
      <c r="AV314" t="s">
        <v>939</v>
      </c>
      <c r="AW314" t="s">
        <v>936</v>
      </c>
      <c r="AX314" t="s">
        <v>1518</v>
      </c>
      <c r="AY314" t="s">
        <v>1519</v>
      </c>
      <c r="AZ314">
        <v>2018</v>
      </c>
    </row>
    <row r="315" spans="1:52" x14ac:dyDescent="0.25">
      <c r="A315" s="70" t="s">
        <v>684</v>
      </c>
      <c r="B315" s="69">
        <v>5323.6872710000007</v>
      </c>
      <c r="C315" s="69">
        <v>340</v>
      </c>
      <c r="D315" s="69"/>
      <c r="E315" s="69">
        <v>1839</v>
      </c>
      <c r="F315" s="69">
        <v>3197</v>
      </c>
      <c r="G315" s="69">
        <v>11599</v>
      </c>
      <c r="H315" s="69">
        <v>3344.75</v>
      </c>
      <c r="I315" s="69">
        <v>27361.96</v>
      </c>
      <c r="J315" s="69">
        <v>5569.2325000000001</v>
      </c>
      <c r="K315" s="69">
        <v>204.96</v>
      </c>
      <c r="L315" s="69"/>
      <c r="M315" s="69">
        <v>1942.79</v>
      </c>
      <c r="N315" s="69">
        <v>3066.7900000000004</v>
      </c>
      <c r="O315" s="69">
        <v>2304.4699999999998</v>
      </c>
      <c r="P315" s="69">
        <v>2565.8200000000002</v>
      </c>
      <c r="Q315" s="69">
        <v>5487.214888247996</v>
      </c>
      <c r="R315" s="69">
        <v>16748.45</v>
      </c>
      <c r="S315" s="69">
        <v>2611.13</v>
      </c>
      <c r="T315" s="69"/>
      <c r="U315" s="69">
        <v>5870.25</v>
      </c>
      <c r="V315" s="69">
        <v>7254</v>
      </c>
      <c r="W315" s="69">
        <v>19137</v>
      </c>
      <c r="X315" s="69">
        <v>7800.41</v>
      </c>
      <c r="Y315" s="69">
        <v>12731.69</v>
      </c>
      <c r="Z315" s="69">
        <v>6.7404000000000002</v>
      </c>
      <c r="AA315" s="69">
        <v>0</v>
      </c>
      <c r="AB315" s="69"/>
      <c r="AC315" s="69"/>
      <c r="AD315" s="69">
        <v>0</v>
      </c>
      <c r="AE315" s="69">
        <v>0</v>
      </c>
      <c r="AF315" s="69"/>
      <c r="AG315" s="69">
        <v>0</v>
      </c>
      <c r="AH315" s="69">
        <v>27648.110171</v>
      </c>
      <c r="AI315" s="69">
        <v>3156.09</v>
      </c>
      <c r="AJ315" s="69">
        <v>0</v>
      </c>
      <c r="AK315" s="69">
        <v>9652.0400000000009</v>
      </c>
      <c r="AL315" s="69">
        <v>13517.79</v>
      </c>
      <c r="AM315" s="69">
        <v>33040.47</v>
      </c>
      <c r="AN315" s="69">
        <v>13710.98</v>
      </c>
      <c r="AO315" s="69">
        <v>45580.864888247997</v>
      </c>
      <c r="AP315">
        <v>2583</v>
      </c>
      <c r="AQ315" t="s">
        <v>2200</v>
      </c>
      <c r="AR315">
        <v>12476</v>
      </c>
      <c r="AS315">
        <v>0</v>
      </c>
      <c r="AT315" t="s">
        <v>965</v>
      </c>
      <c r="AU315" t="s">
        <v>966</v>
      </c>
      <c r="AV315" t="s">
        <v>939</v>
      </c>
      <c r="AW315" t="s">
        <v>948</v>
      </c>
      <c r="AX315" t="s">
        <v>965</v>
      </c>
      <c r="AY315" t="s">
        <v>966</v>
      </c>
      <c r="AZ315">
        <v>2018</v>
      </c>
    </row>
    <row r="316" spans="1:52" x14ac:dyDescent="0.25">
      <c r="A316" s="70" t="s">
        <v>636</v>
      </c>
      <c r="B316" s="69">
        <v>2932.5573589999999</v>
      </c>
      <c r="C316" s="69">
        <v>0</v>
      </c>
      <c r="D316" s="69">
        <v>2151.8200000000002</v>
      </c>
      <c r="E316" s="69"/>
      <c r="F316" s="69">
        <v>50</v>
      </c>
      <c r="G316" s="69">
        <v>0</v>
      </c>
      <c r="H316" s="69"/>
      <c r="I316" s="69">
        <v>1610</v>
      </c>
      <c r="J316" s="69">
        <v>2763.7</v>
      </c>
      <c r="K316" s="69">
        <v>0</v>
      </c>
      <c r="L316" s="69">
        <v>2416.06</v>
      </c>
      <c r="M316" s="69">
        <v>144.15</v>
      </c>
      <c r="N316" s="69">
        <v>0</v>
      </c>
      <c r="O316" s="69">
        <v>0</v>
      </c>
      <c r="P316" s="69"/>
      <c r="Q316" s="69">
        <v>1073.0328100601114</v>
      </c>
      <c r="R316" s="69">
        <v>3360</v>
      </c>
      <c r="S316" s="69">
        <v>0</v>
      </c>
      <c r="T316" s="69">
        <v>2736</v>
      </c>
      <c r="U316" s="69"/>
      <c r="V316" s="69">
        <v>0</v>
      </c>
      <c r="W316" s="69">
        <v>0</v>
      </c>
      <c r="X316" s="69"/>
      <c r="Y316" s="69">
        <v>735</v>
      </c>
      <c r="Z316" s="69">
        <v>0.88171900000000003</v>
      </c>
      <c r="AA316" s="69">
        <v>0</v>
      </c>
      <c r="AB316" s="69">
        <v>0</v>
      </c>
      <c r="AC316" s="69"/>
      <c r="AD316" s="69">
        <v>0</v>
      </c>
      <c r="AE316" s="69">
        <v>0</v>
      </c>
      <c r="AF316" s="69"/>
      <c r="AG316" s="69">
        <v>0</v>
      </c>
      <c r="AH316" s="69">
        <v>9057.1390780000002</v>
      </c>
      <c r="AI316" s="69">
        <v>0</v>
      </c>
      <c r="AJ316" s="69">
        <v>7303.88</v>
      </c>
      <c r="AK316" s="69">
        <v>144.15</v>
      </c>
      <c r="AL316" s="69">
        <v>50</v>
      </c>
      <c r="AM316" s="69">
        <v>0</v>
      </c>
      <c r="AN316" s="69">
        <v>0</v>
      </c>
      <c r="AO316" s="69">
        <v>3418.0328100601114</v>
      </c>
      <c r="AP316">
        <v>12476</v>
      </c>
      <c r="AQ316" t="s">
        <v>2145</v>
      </c>
      <c r="AR316">
        <v>1632</v>
      </c>
      <c r="AS316">
        <v>0</v>
      </c>
      <c r="AT316" t="s">
        <v>2101</v>
      </c>
      <c r="AU316" t="s">
        <v>2102</v>
      </c>
      <c r="AV316" t="s">
        <v>939</v>
      </c>
      <c r="AW316" t="s">
        <v>948</v>
      </c>
      <c r="AX316" t="s">
        <v>2101</v>
      </c>
      <c r="AY316" t="s">
        <v>2102</v>
      </c>
      <c r="AZ316">
        <v>2018</v>
      </c>
    </row>
    <row r="317" spans="1:52" x14ac:dyDescent="0.25">
      <c r="A317" s="70" t="s">
        <v>200</v>
      </c>
      <c r="B317" s="69">
        <v>14723.205144</v>
      </c>
      <c r="C317" s="69">
        <v>6612.2</v>
      </c>
      <c r="D317" s="69"/>
      <c r="E317" s="69">
        <v>3325</v>
      </c>
      <c r="F317" s="69">
        <v>18737.8</v>
      </c>
      <c r="G317" s="69">
        <v>520</v>
      </c>
      <c r="H317" s="69">
        <v>8293.4</v>
      </c>
      <c r="I317" s="69">
        <v>27481</v>
      </c>
      <c r="J317" s="69">
        <v>16162.494999999999</v>
      </c>
      <c r="K317" s="69">
        <v>9000.11</v>
      </c>
      <c r="L317" s="69"/>
      <c r="M317" s="69">
        <v>2449.6</v>
      </c>
      <c r="N317" s="69">
        <v>4083.66</v>
      </c>
      <c r="O317" s="69">
        <v>1117.06</v>
      </c>
      <c r="P317" s="69">
        <v>12645</v>
      </c>
      <c r="Q317" s="69">
        <v>12999.23833053793</v>
      </c>
      <c r="R317" s="69">
        <v>27000</v>
      </c>
      <c r="S317" s="69">
        <v>15500</v>
      </c>
      <c r="T317" s="69"/>
      <c r="U317" s="69">
        <v>4600</v>
      </c>
      <c r="V317" s="69">
        <v>19000</v>
      </c>
      <c r="W317" s="69">
        <v>2300</v>
      </c>
      <c r="X317" s="69"/>
      <c r="Y317" s="69">
        <v>4500</v>
      </c>
      <c r="Z317" s="69">
        <v>11.380774000000001</v>
      </c>
      <c r="AA317" s="69">
        <v>0</v>
      </c>
      <c r="AB317" s="69"/>
      <c r="AC317" s="69"/>
      <c r="AD317" s="69">
        <v>753.7</v>
      </c>
      <c r="AE317" s="69">
        <v>0</v>
      </c>
      <c r="AF317" s="69"/>
      <c r="AG317" s="69">
        <v>0</v>
      </c>
      <c r="AH317" s="69">
        <v>57897.080918</v>
      </c>
      <c r="AI317" s="69">
        <v>31112.31</v>
      </c>
      <c r="AJ317" s="69">
        <v>0</v>
      </c>
      <c r="AK317" s="69">
        <v>10374.6</v>
      </c>
      <c r="AL317" s="69">
        <v>42575.159999999996</v>
      </c>
      <c r="AM317" s="69">
        <v>3937.06</v>
      </c>
      <c r="AN317" s="69">
        <v>20938.400000000001</v>
      </c>
      <c r="AO317" s="69">
        <v>44980.238330537934</v>
      </c>
      <c r="AP317">
        <v>1632</v>
      </c>
      <c r="AQ317" t="s">
        <v>1312</v>
      </c>
      <c r="AR317">
        <v>21065</v>
      </c>
      <c r="AS317">
        <v>0</v>
      </c>
      <c r="AT317" t="s">
        <v>1314</v>
      </c>
      <c r="AU317" t="s">
        <v>1315</v>
      </c>
      <c r="AV317" t="s">
        <v>939</v>
      </c>
      <c r="AW317" t="s">
        <v>936</v>
      </c>
      <c r="AX317" t="s">
        <v>1314</v>
      </c>
      <c r="AY317" t="s">
        <v>1315</v>
      </c>
      <c r="AZ317">
        <v>2018</v>
      </c>
    </row>
    <row r="318" spans="1:52" x14ac:dyDescent="0.25">
      <c r="A318" s="70" t="s">
        <v>460</v>
      </c>
      <c r="B318" s="69">
        <v>1847.8538520000002</v>
      </c>
      <c r="C318" s="69">
        <v>680</v>
      </c>
      <c r="D318" s="69"/>
      <c r="E318" s="69">
        <v>790</v>
      </c>
      <c r="F318" s="69">
        <v>160</v>
      </c>
      <c r="G318" s="69">
        <v>0</v>
      </c>
      <c r="H318" s="69">
        <v>925</v>
      </c>
      <c r="I318" s="69">
        <v>2134</v>
      </c>
      <c r="J318" s="69">
        <v>1195.81</v>
      </c>
      <c r="K318" s="69">
        <v>414.95</v>
      </c>
      <c r="L318" s="69"/>
      <c r="M318" s="69">
        <v>640.9</v>
      </c>
      <c r="N318" s="69">
        <v>0</v>
      </c>
      <c r="O318" s="69">
        <v>500</v>
      </c>
      <c r="P318" s="69">
        <v>994.25</v>
      </c>
      <c r="Q318" s="69">
        <v>3435.8428937397421</v>
      </c>
      <c r="R318" s="69">
        <v>0</v>
      </c>
      <c r="S318" s="69">
        <v>0</v>
      </c>
      <c r="T318" s="69"/>
      <c r="U318" s="69"/>
      <c r="V318" s="69">
        <v>0</v>
      </c>
      <c r="W318" s="69">
        <v>0</v>
      </c>
      <c r="X318" s="69"/>
      <c r="Y318" s="69">
        <v>0</v>
      </c>
      <c r="Z318" s="69">
        <v>0.61212500000000003</v>
      </c>
      <c r="AA318" s="69">
        <v>0</v>
      </c>
      <c r="AB318" s="69"/>
      <c r="AC318" s="69"/>
      <c r="AD318" s="69">
        <v>0</v>
      </c>
      <c r="AE318" s="69">
        <v>0</v>
      </c>
      <c r="AF318" s="69"/>
      <c r="AG318" s="69">
        <v>0</v>
      </c>
      <c r="AH318" s="69">
        <v>3044.2759770000002</v>
      </c>
      <c r="AI318" s="69">
        <v>1094.95</v>
      </c>
      <c r="AJ318" s="69">
        <v>0</v>
      </c>
      <c r="AK318" s="69">
        <v>1430.9</v>
      </c>
      <c r="AL318" s="69">
        <v>160</v>
      </c>
      <c r="AM318" s="69">
        <v>500</v>
      </c>
      <c r="AN318" s="69">
        <v>1919.25</v>
      </c>
      <c r="AO318" s="69">
        <v>5569.8428937397421</v>
      </c>
      <c r="AP318">
        <v>21065</v>
      </c>
      <c r="AQ318" t="s">
        <v>1820</v>
      </c>
      <c r="AR318">
        <v>1133</v>
      </c>
      <c r="AS318">
        <v>0</v>
      </c>
      <c r="AT318" t="s">
        <v>1822</v>
      </c>
      <c r="AU318" t="s">
        <v>1823</v>
      </c>
      <c r="AV318" t="s">
        <v>939</v>
      </c>
      <c r="AW318" t="s">
        <v>936</v>
      </c>
      <c r="AX318" t="s">
        <v>1822</v>
      </c>
      <c r="AY318" t="s">
        <v>1823</v>
      </c>
      <c r="AZ318">
        <v>2018</v>
      </c>
    </row>
    <row r="319" spans="1:52" x14ac:dyDescent="0.25">
      <c r="A319" s="70" t="s">
        <v>734</v>
      </c>
      <c r="B319" s="69">
        <v>12170.451083</v>
      </c>
      <c r="C319" s="69">
        <v>865</v>
      </c>
      <c r="D319" s="69"/>
      <c r="E319" s="69">
        <v>2563.9299999999998</v>
      </c>
      <c r="F319" s="69">
        <v>2405</v>
      </c>
      <c r="G319" s="69">
        <v>5210</v>
      </c>
      <c r="H319" s="69">
        <v>10766</v>
      </c>
      <c r="I319" s="69">
        <v>63530</v>
      </c>
      <c r="J319" s="69">
        <v>15736.382500000002</v>
      </c>
      <c r="K319" s="69">
        <v>572.58000000000004</v>
      </c>
      <c r="L319" s="69"/>
      <c r="M319" s="69">
        <v>5118.03</v>
      </c>
      <c r="N319" s="69">
        <v>0</v>
      </c>
      <c r="O319" s="69">
        <v>1367.67</v>
      </c>
      <c r="P319" s="69">
        <v>9228.5</v>
      </c>
      <c r="Q319" s="69">
        <v>16378.497146553429</v>
      </c>
      <c r="R319" s="69">
        <v>91514.81</v>
      </c>
      <c r="S319" s="69">
        <v>0</v>
      </c>
      <c r="T319" s="69"/>
      <c r="U319" s="69">
        <v>9275.2000000000007</v>
      </c>
      <c r="V319" s="69">
        <v>0</v>
      </c>
      <c r="W319" s="69">
        <v>0</v>
      </c>
      <c r="X319" s="69"/>
      <c r="Y319" s="69">
        <v>36240.86</v>
      </c>
      <c r="Z319" s="69">
        <v>9.3969050000000003</v>
      </c>
      <c r="AA319" s="69">
        <v>0</v>
      </c>
      <c r="AB319" s="69"/>
      <c r="AC319" s="69"/>
      <c r="AD319" s="69">
        <v>0</v>
      </c>
      <c r="AE319" s="69">
        <v>0</v>
      </c>
      <c r="AF319" s="69"/>
      <c r="AG319" s="69">
        <v>0</v>
      </c>
      <c r="AH319" s="69">
        <v>119431.040488</v>
      </c>
      <c r="AI319" s="69">
        <v>1437.58</v>
      </c>
      <c r="AJ319" s="69">
        <v>0</v>
      </c>
      <c r="AK319" s="69">
        <v>16957.16</v>
      </c>
      <c r="AL319" s="69">
        <v>2405</v>
      </c>
      <c r="AM319" s="69">
        <v>6577.67</v>
      </c>
      <c r="AN319" s="69">
        <v>19994.5</v>
      </c>
      <c r="AO319" s="69">
        <v>116149.35714655343</v>
      </c>
      <c r="AP319">
        <v>1133</v>
      </c>
      <c r="AQ319" t="s">
        <v>2241</v>
      </c>
      <c r="AR319">
        <v>17393</v>
      </c>
      <c r="AS319">
        <v>0</v>
      </c>
      <c r="AT319" t="s">
        <v>2179</v>
      </c>
      <c r="AU319" t="s">
        <v>2180</v>
      </c>
      <c r="AV319" t="s">
        <v>939</v>
      </c>
      <c r="AW319" t="s">
        <v>948</v>
      </c>
      <c r="AX319" t="s">
        <v>2179</v>
      </c>
      <c r="AY319" t="s">
        <v>2180</v>
      </c>
      <c r="AZ319">
        <v>2018</v>
      </c>
    </row>
    <row r="320" spans="1:52" x14ac:dyDescent="0.25">
      <c r="A320" s="70" t="s">
        <v>300</v>
      </c>
      <c r="B320" s="69">
        <v>112307.46558500001</v>
      </c>
      <c r="C320" s="69">
        <v>922.05</v>
      </c>
      <c r="D320" s="69"/>
      <c r="E320" s="69">
        <v>2986.2</v>
      </c>
      <c r="F320" s="69">
        <v>14285</v>
      </c>
      <c r="G320" s="69">
        <v>4966.25</v>
      </c>
      <c r="H320" s="69">
        <v>4224.8</v>
      </c>
      <c r="I320" s="69">
        <v>56109.919999999998</v>
      </c>
      <c r="J320" s="69">
        <v>25147.607499999998</v>
      </c>
      <c r="K320" s="69">
        <v>742.35</v>
      </c>
      <c r="L320" s="69"/>
      <c r="M320" s="69">
        <v>1976.02</v>
      </c>
      <c r="N320" s="69">
        <v>150</v>
      </c>
      <c r="O320" s="69">
        <v>1781.06</v>
      </c>
      <c r="P320" s="69">
        <v>5556.15</v>
      </c>
      <c r="Q320" s="69">
        <v>14025.686026221854</v>
      </c>
      <c r="R320" s="69">
        <v>89000</v>
      </c>
      <c r="S320" s="69">
        <v>1500</v>
      </c>
      <c r="T320" s="69"/>
      <c r="U320" s="69">
        <v>10000</v>
      </c>
      <c r="V320" s="69">
        <v>18000</v>
      </c>
      <c r="W320" s="69">
        <v>6000</v>
      </c>
      <c r="X320" s="69">
        <v>12000</v>
      </c>
      <c r="Y320" s="69">
        <v>18000</v>
      </c>
      <c r="Z320" s="69">
        <v>25.512060000000002</v>
      </c>
      <c r="AA320" s="69">
        <v>0</v>
      </c>
      <c r="AB320" s="69"/>
      <c r="AC320" s="69"/>
      <c r="AD320" s="69">
        <v>0</v>
      </c>
      <c r="AE320" s="69">
        <v>0</v>
      </c>
      <c r="AF320" s="69"/>
      <c r="AG320" s="69">
        <v>0</v>
      </c>
      <c r="AH320" s="69">
        <v>226480.58514500002</v>
      </c>
      <c r="AI320" s="69">
        <v>3164.4</v>
      </c>
      <c r="AJ320" s="69">
        <v>0</v>
      </c>
      <c r="AK320" s="69">
        <v>14962.22</v>
      </c>
      <c r="AL320" s="69">
        <v>32435</v>
      </c>
      <c r="AM320" s="69">
        <v>12747.31</v>
      </c>
      <c r="AN320" s="69">
        <v>21780.95</v>
      </c>
      <c r="AO320" s="69">
        <v>88135.606026221853</v>
      </c>
      <c r="AP320">
        <v>17393</v>
      </c>
      <c r="AQ320" t="s">
        <v>1520</v>
      </c>
      <c r="AR320">
        <v>47221</v>
      </c>
      <c r="AS320">
        <v>0</v>
      </c>
      <c r="AT320" t="s">
        <v>1522</v>
      </c>
      <c r="AU320" t="s">
        <v>1523</v>
      </c>
      <c r="AV320" t="s">
        <v>939</v>
      </c>
      <c r="AW320" t="s">
        <v>936</v>
      </c>
      <c r="AX320" t="s">
        <v>1522</v>
      </c>
      <c r="AY320" t="s">
        <v>1523</v>
      </c>
      <c r="AZ320">
        <v>2018</v>
      </c>
    </row>
    <row r="321" spans="1:52" x14ac:dyDescent="0.25">
      <c r="A321" s="70" t="s">
        <v>378</v>
      </c>
      <c r="B321" s="69">
        <v>2063.644965</v>
      </c>
      <c r="C321" s="69">
        <v>468</v>
      </c>
      <c r="D321" s="69"/>
      <c r="E321" s="69">
        <v>565</v>
      </c>
      <c r="F321" s="69">
        <v>10169.349999999999</v>
      </c>
      <c r="G321" s="69">
        <v>3598</v>
      </c>
      <c r="H321" s="69">
        <v>580</v>
      </c>
      <c r="I321" s="69">
        <v>5683</v>
      </c>
      <c r="J321" s="69">
        <v>11992.325000000001</v>
      </c>
      <c r="K321" s="69">
        <v>414.15</v>
      </c>
      <c r="L321" s="69"/>
      <c r="M321" s="69">
        <v>2317.81</v>
      </c>
      <c r="N321" s="69">
        <v>1000</v>
      </c>
      <c r="O321" s="69">
        <v>294.05</v>
      </c>
      <c r="P321" s="69">
        <v>5287.73</v>
      </c>
      <c r="Q321" s="69">
        <v>7225.0992493781214</v>
      </c>
      <c r="R321" s="69">
        <v>13000</v>
      </c>
      <c r="S321" s="69">
        <v>0</v>
      </c>
      <c r="T321" s="69"/>
      <c r="U321" s="69">
        <v>3000</v>
      </c>
      <c r="V321" s="69">
        <v>0</v>
      </c>
      <c r="W321" s="69">
        <v>0</v>
      </c>
      <c r="X321" s="69">
        <v>3000</v>
      </c>
      <c r="Y321" s="69">
        <v>0</v>
      </c>
      <c r="Z321" s="69">
        <v>2.2707519999999999</v>
      </c>
      <c r="AA321" s="69">
        <v>0</v>
      </c>
      <c r="AB321" s="69"/>
      <c r="AC321" s="69"/>
      <c r="AD321" s="69">
        <v>0</v>
      </c>
      <c r="AE321" s="69">
        <v>0</v>
      </c>
      <c r="AF321" s="69"/>
      <c r="AG321" s="69">
        <v>0</v>
      </c>
      <c r="AH321" s="69">
        <v>27058.240717000001</v>
      </c>
      <c r="AI321" s="69">
        <v>882.15</v>
      </c>
      <c r="AJ321" s="69">
        <v>0</v>
      </c>
      <c r="AK321" s="69">
        <v>5882.8099999999995</v>
      </c>
      <c r="AL321" s="69">
        <v>11169.349999999999</v>
      </c>
      <c r="AM321" s="69">
        <v>3892.05</v>
      </c>
      <c r="AN321" s="69">
        <v>8867.73</v>
      </c>
      <c r="AO321" s="69">
        <v>12908.099249378121</v>
      </c>
      <c r="AP321">
        <v>47221</v>
      </c>
      <c r="AQ321" t="s">
        <v>1667</v>
      </c>
      <c r="AR321">
        <v>4203</v>
      </c>
      <c r="AS321">
        <v>0</v>
      </c>
      <c r="AT321" t="s">
        <v>1669</v>
      </c>
      <c r="AU321" t="s">
        <v>1670</v>
      </c>
      <c r="AV321" t="s">
        <v>939</v>
      </c>
      <c r="AW321" t="s">
        <v>936</v>
      </c>
      <c r="AX321" t="s">
        <v>1669</v>
      </c>
      <c r="AY321" t="s">
        <v>1670</v>
      </c>
      <c r="AZ321">
        <v>2018</v>
      </c>
    </row>
    <row r="322" spans="1:52" x14ac:dyDescent="0.25">
      <c r="A322" s="70" t="s">
        <v>380</v>
      </c>
      <c r="B322" s="69">
        <v>1320.865215</v>
      </c>
      <c r="C322" s="69">
        <v>0</v>
      </c>
      <c r="D322" s="69"/>
      <c r="E322" s="69"/>
      <c r="F322" s="69">
        <v>100</v>
      </c>
      <c r="G322" s="69">
        <v>0</v>
      </c>
      <c r="H322" s="69">
        <v>210</v>
      </c>
      <c r="I322" s="69">
        <v>2397</v>
      </c>
      <c r="J322" s="69">
        <v>1619.7400000000002</v>
      </c>
      <c r="K322" s="69">
        <v>119.8</v>
      </c>
      <c r="L322" s="69"/>
      <c r="M322" s="69">
        <v>81.03</v>
      </c>
      <c r="N322" s="69">
        <v>0</v>
      </c>
      <c r="O322" s="69">
        <v>129.87</v>
      </c>
      <c r="P322" s="69">
        <v>276.26</v>
      </c>
      <c r="Q322" s="69">
        <v>1092.0669630834234</v>
      </c>
      <c r="R322" s="69">
        <v>4000</v>
      </c>
      <c r="S322" s="69">
        <v>0</v>
      </c>
      <c r="T322" s="69"/>
      <c r="U322" s="69"/>
      <c r="V322" s="69">
        <v>0</v>
      </c>
      <c r="W322" s="69">
        <v>0</v>
      </c>
      <c r="X322" s="69"/>
      <c r="Y322" s="69">
        <v>0</v>
      </c>
      <c r="Z322" s="69">
        <v>1.0081420000000001</v>
      </c>
      <c r="AA322" s="69">
        <v>0</v>
      </c>
      <c r="AB322" s="69"/>
      <c r="AC322" s="69"/>
      <c r="AD322" s="69">
        <v>0</v>
      </c>
      <c r="AE322" s="69">
        <v>0</v>
      </c>
      <c r="AF322" s="69"/>
      <c r="AG322" s="69">
        <v>0</v>
      </c>
      <c r="AH322" s="69">
        <v>6941.6133570000002</v>
      </c>
      <c r="AI322" s="69">
        <v>119.8</v>
      </c>
      <c r="AJ322" s="69">
        <v>0</v>
      </c>
      <c r="AK322" s="69">
        <v>81.03</v>
      </c>
      <c r="AL322" s="69">
        <v>100</v>
      </c>
      <c r="AM322" s="69">
        <v>129.87</v>
      </c>
      <c r="AN322" s="69">
        <v>486.26</v>
      </c>
      <c r="AO322" s="69">
        <v>3489.0669630834236</v>
      </c>
      <c r="AP322">
        <v>4203</v>
      </c>
      <c r="AQ322" t="s">
        <v>1671</v>
      </c>
      <c r="AR322">
        <v>1866</v>
      </c>
      <c r="AS322">
        <v>0</v>
      </c>
      <c r="AT322" t="s">
        <v>995</v>
      </c>
      <c r="AU322" t="s">
        <v>996</v>
      </c>
      <c r="AV322" t="s">
        <v>939</v>
      </c>
      <c r="AW322" t="s">
        <v>948</v>
      </c>
      <c r="AX322" t="s">
        <v>995</v>
      </c>
      <c r="AY322" t="s">
        <v>996</v>
      </c>
      <c r="AZ322">
        <v>2018</v>
      </c>
    </row>
    <row r="323" spans="1:52" x14ac:dyDescent="0.25">
      <c r="A323" s="70" t="s">
        <v>202</v>
      </c>
      <c r="B323" s="69">
        <v>2152.9847730000001</v>
      </c>
      <c r="C323" s="69">
        <v>100</v>
      </c>
      <c r="D323" s="69"/>
      <c r="E323" s="69">
        <v>760</v>
      </c>
      <c r="F323" s="69">
        <v>440</v>
      </c>
      <c r="G323" s="69">
        <v>2650</v>
      </c>
      <c r="H323" s="69"/>
      <c r="I323" s="69">
        <v>4990.84</v>
      </c>
      <c r="J323" s="69">
        <v>4989.2950000000001</v>
      </c>
      <c r="K323" s="69">
        <v>476.15</v>
      </c>
      <c r="L323" s="69"/>
      <c r="M323" s="69">
        <v>401.12</v>
      </c>
      <c r="N323" s="69">
        <v>300</v>
      </c>
      <c r="O323" s="69">
        <v>833.55</v>
      </c>
      <c r="P323" s="69">
        <v>97.95</v>
      </c>
      <c r="Q323" s="69">
        <v>2662.2989045315553</v>
      </c>
      <c r="R323" s="69">
        <v>7500</v>
      </c>
      <c r="S323" s="69">
        <v>800</v>
      </c>
      <c r="T323" s="69"/>
      <c r="U323" s="69">
        <v>1100</v>
      </c>
      <c r="V323" s="69">
        <v>0</v>
      </c>
      <c r="W323" s="69">
        <v>2500</v>
      </c>
      <c r="X323" s="69">
        <v>500</v>
      </c>
      <c r="Y323" s="69">
        <v>500</v>
      </c>
      <c r="Z323" s="69">
        <v>1.9417279999999999</v>
      </c>
      <c r="AA323" s="69">
        <v>0</v>
      </c>
      <c r="AB323" s="69"/>
      <c r="AC323" s="69"/>
      <c r="AD323" s="69">
        <v>0</v>
      </c>
      <c r="AE323" s="69">
        <v>0</v>
      </c>
      <c r="AF323" s="69"/>
      <c r="AG323" s="69">
        <v>0</v>
      </c>
      <c r="AH323" s="69">
        <v>14644.221501</v>
      </c>
      <c r="AI323" s="69">
        <v>1376.15</v>
      </c>
      <c r="AJ323" s="69">
        <v>0</v>
      </c>
      <c r="AK323" s="69">
        <v>2261.12</v>
      </c>
      <c r="AL323" s="69">
        <v>740</v>
      </c>
      <c r="AM323" s="69">
        <v>5983.55</v>
      </c>
      <c r="AN323" s="69">
        <v>597.95000000000005</v>
      </c>
      <c r="AO323" s="69">
        <v>8153.1389045315555</v>
      </c>
      <c r="AP323">
        <v>1866</v>
      </c>
      <c r="AQ323" t="s">
        <v>1316</v>
      </c>
      <c r="AR323">
        <v>3594</v>
      </c>
      <c r="AS323">
        <v>0</v>
      </c>
      <c r="AT323" t="s">
        <v>1318</v>
      </c>
      <c r="AU323" t="s">
        <v>1319</v>
      </c>
      <c r="AV323" t="s">
        <v>939</v>
      </c>
      <c r="AW323" t="s">
        <v>936</v>
      </c>
      <c r="AX323" t="s">
        <v>1318</v>
      </c>
      <c r="AY323" t="s">
        <v>1319</v>
      </c>
      <c r="AZ323">
        <v>2018</v>
      </c>
    </row>
    <row r="324" spans="1:52" x14ac:dyDescent="0.25">
      <c r="A324" s="70" t="s">
        <v>116</v>
      </c>
      <c r="B324" s="69">
        <v>1485.023252</v>
      </c>
      <c r="C324" s="69">
        <v>44.7</v>
      </c>
      <c r="D324" s="69"/>
      <c r="E324" s="69">
        <v>385</v>
      </c>
      <c r="F324" s="69">
        <v>297.5</v>
      </c>
      <c r="G324" s="69">
        <v>0</v>
      </c>
      <c r="H324" s="69">
        <v>428.3</v>
      </c>
      <c r="I324" s="69">
        <v>9604</v>
      </c>
      <c r="J324" s="69">
        <v>6990.8450000000003</v>
      </c>
      <c r="K324" s="69">
        <v>4290.5</v>
      </c>
      <c r="L324" s="69"/>
      <c r="M324" s="69">
        <v>237.72</v>
      </c>
      <c r="N324" s="69">
        <v>139.4</v>
      </c>
      <c r="O324" s="69">
        <v>36.049999999999997</v>
      </c>
      <c r="P324" s="69">
        <v>40.9</v>
      </c>
      <c r="Q324" s="69">
        <v>2906.5135875078468</v>
      </c>
      <c r="R324" s="69">
        <v>3000</v>
      </c>
      <c r="S324" s="69">
        <v>3000</v>
      </c>
      <c r="T324" s="69"/>
      <c r="U324" s="69"/>
      <c r="V324" s="69">
        <v>0</v>
      </c>
      <c r="W324" s="69">
        <v>0</v>
      </c>
      <c r="X324" s="69"/>
      <c r="Y324" s="69">
        <v>2500</v>
      </c>
      <c r="Z324" s="69">
        <v>2.7121520000000001</v>
      </c>
      <c r="AA324" s="69">
        <v>0</v>
      </c>
      <c r="AB324" s="69"/>
      <c r="AC324" s="69"/>
      <c r="AD324" s="69">
        <v>0</v>
      </c>
      <c r="AE324" s="69">
        <v>0</v>
      </c>
      <c r="AF324" s="69"/>
      <c r="AG324" s="69">
        <v>0</v>
      </c>
      <c r="AH324" s="69">
        <v>11478.580404</v>
      </c>
      <c r="AI324" s="69">
        <v>7335.2</v>
      </c>
      <c r="AJ324" s="69">
        <v>0</v>
      </c>
      <c r="AK324" s="69">
        <v>622.72</v>
      </c>
      <c r="AL324" s="69">
        <v>436.9</v>
      </c>
      <c r="AM324" s="69">
        <v>36.049999999999997</v>
      </c>
      <c r="AN324" s="69">
        <v>469.2</v>
      </c>
      <c r="AO324" s="69">
        <v>15010.513587507847</v>
      </c>
      <c r="AP324">
        <v>3594</v>
      </c>
      <c r="AQ324" t="s">
        <v>1173</v>
      </c>
      <c r="AR324">
        <v>5020</v>
      </c>
      <c r="AS324">
        <v>0</v>
      </c>
      <c r="AT324" t="s">
        <v>1175</v>
      </c>
      <c r="AU324" t="s">
        <v>1176</v>
      </c>
      <c r="AV324" t="s">
        <v>939</v>
      </c>
      <c r="AW324" t="s">
        <v>936</v>
      </c>
      <c r="AX324" t="s">
        <v>1175</v>
      </c>
      <c r="AY324" t="s">
        <v>1176</v>
      </c>
      <c r="AZ324">
        <v>2018</v>
      </c>
    </row>
    <row r="325" spans="1:52" x14ac:dyDescent="0.25">
      <c r="A325" s="70" t="s">
        <v>118</v>
      </c>
      <c r="B325" s="69">
        <v>2405.8250699999999</v>
      </c>
      <c r="C325" s="69">
        <v>1000</v>
      </c>
      <c r="D325" s="69"/>
      <c r="E325" s="69"/>
      <c r="F325" s="69">
        <v>187</v>
      </c>
      <c r="G325" s="69">
        <v>0</v>
      </c>
      <c r="H325" s="69">
        <v>180</v>
      </c>
      <c r="I325" s="69">
        <v>2731</v>
      </c>
      <c r="J325" s="69">
        <v>3643.6424999999999</v>
      </c>
      <c r="K325" s="69">
        <v>62.95</v>
      </c>
      <c r="L325" s="69"/>
      <c r="M325" s="69">
        <v>83.54</v>
      </c>
      <c r="N325" s="69">
        <v>0</v>
      </c>
      <c r="O325" s="69">
        <v>36.5</v>
      </c>
      <c r="P325" s="69">
        <v>76.75</v>
      </c>
      <c r="Q325" s="69">
        <v>1950.0347699375152</v>
      </c>
      <c r="R325" s="69">
        <v>1500</v>
      </c>
      <c r="S325" s="69">
        <v>0</v>
      </c>
      <c r="T325" s="69"/>
      <c r="U325" s="69">
        <v>845</v>
      </c>
      <c r="V325" s="69">
        <v>0</v>
      </c>
      <c r="W325" s="69">
        <v>0</v>
      </c>
      <c r="X325" s="69"/>
      <c r="Y325" s="69">
        <v>1440</v>
      </c>
      <c r="Z325" s="69">
        <v>0.92602099999999998</v>
      </c>
      <c r="AA325" s="69">
        <v>0</v>
      </c>
      <c r="AB325" s="69"/>
      <c r="AC325" s="69"/>
      <c r="AD325" s="69">
        <v>0</v>
      </c>
      <c r="AE325" s="69">
        <v>0</v>
      </c>
      <c r="AF325" s="69"/>
      <c r="AG325" s="69">
        <v>0</v>
      </c>
      <c r="AH325" s="69">
        <v>7550.393591</v>
      </c>
      <c r="AI325" s="69">
        <v>1062.95</v>
      </c>
      <c r="AJ325" s="69">
        <v>0</v>
      </c>
      <c r="AK325" s="69">
        <v>928.54</v>
      </c>
      <c r="AL325" s="69">
        <v>187</v>
      </c>
      <c r="AM325" s="69">
        <v>36.5</v>
      </c>
      <c r="AN325" s="69">
        <v>256.75</v>
      </c>
      <c r="AO325" s="69">
        <v>6121.0347699375152</v>
      </c>
      <c r="AP325">
        <v>5020</v>
      </c>
      <c r="AQ325" t="s">
        <v>1177</v>
      </c>
      <c r="AR325">
        <v>1714</v>
      </c>
      <c r="AS325">
        <v>0</v>
      </c>
      <c r="AT325" t="s">
        <v>1113</v>
      </c>
      <c r="AU325" t="s">
        <v>1114</v>
      </c>
      <c r="AV325" t="s">
        <v>939</v>
      </c>
      <c r="AW325" t="s">
        <v>948</v>
      </c>
      <c r="AX325" t="s">
        <v>1113</v>
      </c>
      <c r="AY325" t="s">
        <v>1114</v>
      </c>
      <c r="AZ325">
        <v>2018</v>
      </c>
    </row>
    <row r="326" spans="1:52" x14ac:dyDescent="0.25">
      <c r="A326" s="70" t="s">
        <v>542</v>
      </c>
      <c r="B326" s="69">
        <v>9588.2732820000001</v>
      </c>
      <c r="C326" s="69">
        <v>4470.1499999999996</v>
      </c>
      <c r="D326" s="69"/>
      <c r="E326" s="69">
        <v>732</v>
      </c>
      <c r="F326" s="69">
        <v>2600.73</v>
      </c>
      <c r="G326" s="69">
        <v>3436</v>
      </c>
      <c r="H326" s="69">
        <v>1290</v>
      </c>
      <c r="I326" s="69">
        <v>15657.46</v>
      </c>
      <c r="J326" s="69">
        <v>11268.820000000002</v>
      </c>
      <c r="K326" s="69">
        <v>5352.17</v>
      </c>
      <c r="L326" s="69"/>
      <c r="M326" s="69">
        <v>593.20000000000005</v>
      </c>
      <c r="N326" s="69">
        <v>3071.99</v>
      </c>
      <c r="O326" s="69">
        <v>6682.38</v>
      </c>
      <c r="P326" s="69">
        <v>1454.3</v>
      </c>
      <c r="Q326" s="69">
        <v>9332.5877290594253</v>
      </c>
      <c r="R326" s="69">
        <v>12825</v>
      </c>
      <c r="S326" s="69">
        <v>3135</v>
      </c>
      <c r="T326" s="69"/>
      <c r="U326" s="69">
        <v>1995</v>
      </c>
      <c r="V326" s="69">
        <v>1995</v>
      </c>
      <c r="W326" s="69">
        <v>6555</v>
      </c>
      <c r="X326" s="69">
        <v>1995</v>
      </c>
      <c r="Y326" s="69">
        <v>4000</v>
      </c>
      <c r="Z326" s="69">
        <v>5.3875659999999996</v>
      </c>
      <c r="AA326" s="69">
        <v>0</v>
      </c>
      <c r="AB326" s="69"/>
      <c r="AC326" s="69"/>
      <c r="AD326" s="69">
        <v>0</v>
      </c>
      <c r="AE326" s="69">
        <v>0</v>
      </c>
      <c r="AF326" s="69"/>
      <c r="AG326" s="69">
        <v>0</v>
      </c>
      <c r="AH326" s="69">
        <v>33687.480847999999</v>
      </c>
      <c r="AI326" s="69">
        <v>12957.32</v>
      </c>
      <c r="AJ326" s="69">
        <v>0</v>
      </c>
      <c r="AK326" s="69">
        <v>3320.2</v>
      </c>
      <c r="AL326" s="69">
        <v>7667.7199999999993</v>
      </c>
      <c r="AM326" s="69">
        <v>16673.38</v>
      </c>
      <c r="AN326" s="69">
        <v>4739.3</v>
      </c>
      <c r="AO326" s="69">
        <v>28990.047729059424</v>
      </c>
      <c r="AP326">
        <v>1714</v>
      </c>
      <c r="AQ326" t="s">
        <v>1992</v>
      </c>
      <c r="AR326">
        <v>9972</v>
      </c>
      <c r="AS326">
        <v>0</v>
      </c>
      <c r="AT326" t="s">
        <v>1994</v>
      </c>
      <c r="AU326" t="s">
        <v>1995</v>
      </c>
      <c r="AV326" t="s">
        <v>939</v>
      </c>
      <c r="AW326" t="s">
        <v>936</v>
      </c>
      <c r="AX326" t="s">
        <v>1994</v>
      </c>
      <c r="AY326" t="s">
        <v>1995</v>
      </c>
      <c r="AZ326">
        <v>2018</v>
      </c>
    </row>
    <row r="327" spans="1:52" x14ac:dyDescent="0.25">
      <c r="A327" s="70" t="s">
        <v>302</v>
      </c>
      <c r="B327" s="69">
        <v>831.96553500000005</v>
      </c>
      <c r="C327" s="69">
        <v>190</v>
      </c>
      <c r="D327" s="69"/>
      <c r="E327" s="69">
        <v>246</v>
      </c>
      <c r="F327" s="69">
        <v>115</v>
      </c>
      <c r="G327" s="69">
        <v>365.9</v>
      </c>
      <c r="H327" s="69">
        <v>4030</v>
      </c>
      <c r="I327" s="69">
        <v>2007</v>
      </c>
      <c r="J327" s="69">
        <v>2083.44</v>
      </c>
      <c r="K327" s="69">
        <v>75.5</v>
      </c>
      <c r="L327" s="69"/>
      <c r="M327" s="69">
        <v>71.3</v>
      </c>
      <c r="N327" s="69">
        <v>1553.94</v>
      </c>
      <c r="O327" s="69">
        <v>128.05000000000001</v>
      </c>
      <c r="P327" s="69">
        <v>277.35000000000002</v>
      </c>
      <c r="Q327" s="69">
        <v>3213.8482976608043</v>
      </c>
      <c r="R327" s="69">
        <v>1000</v>
      </c>
      <c r="S327" s="69">
        <v>0</v>
      </c>
      <c r="T327" s="69"/>
      <c r="U327" s="69">
        <v>600</v>
      </c>
      <c r="V327" s="69">
        <v>3600</v>
      </c>
      <c r="W327" s="69">
        <v>0</v>
      </c>
      <c r="X327" s="69"/>
      <c r="Y327" s="69">
        <v>0</v>
      </c>
      <c r="Z327" s="69">
        <v>1.556516</v>
      </c>
      <c r="AA327" s="69">
        <v>0</v>
      </c>
      <c r="AB327" s="69"/>
      <c r="AC327" s="69"/>
      <c r="AD327" s="69">
        <v>40000</v>
      </c>
      <c r="AE327" s="69">
        <v>0</v>
      </c>
      <c r="AF327" s="69"/>
      <c r="AG327" s="69">
        <v>0</v>
      </c>
      <c r="AH327" s="69">
        <v>3916.962051</v>
      </c>
      <c r="AI327" s="69">
        <v>265.5</v>
      </c>
      <c r="AJ327" s="69">
        <v>0</v>
      </c>
      <c r="AK327" s="69">
        <v>917.3</v>
      </c>
      <c r="AL327" s="69">
        <v>45268.94</v>
      </c>
      <c r="AM327" s="69">
        <v>493.95</v>
      </c>
      <c r="AN327" s="69">
        <v>4307.3500000000004</v>
      </c>
      <c r="AO327" s="69">
        <v>5220.8482976608047</v>
      </c>
      <c r="AP327">
        <v>9972</v>
      </c>
      <c r="AQ327" t="s">
        <v>1524</v>
      </c>
      <c r="AR327">
        <v>2881</v>
      </c>
      <c r="AS327">
        <v>0</v>
      </c>
      <c r="AT327" t="s">
        <v>1526</v>
      </c>
      <c r="AU327" t="s">
        <v>1527</v>
      </c>
      <c r="AV327" t="s">
        <v>939</v>
      </c>
      <c r="AW327" t="s">
        <v>936</v>
      </c>
      <c r="AX327" t="s">
        <v>1526</v>
      </c>
      <c r="AY327" t="s">
        <v>1527</v>
      </c>
      <c r="AZ327">
        <v>2018</v>
      </c>
    </row>
    <row r="328" spans="1:52" x14ac:dyDescent="0.25">
      <c r="A328" s="70" t="s">
        <v>808</v>
      </c>
      <c r="B328" s="69">
        <v>38378.177883999997</v>
      </c>
      <c r="C328" s="69">
        <v>3521.85</v>
      </c>
      <c r="D328" s="69"/>
      <c r="E328" s="69">
        <v>4313</v>
      </c>
      <c r="F328" s="69">
        <v>8606.75</v>
      </c>
      <c r="G328" s="69">
        <v>6699.35</v>
      </c>
      <c r="H328" s="69">
        <v>7871</v>
      </c>
      <c r="I328" s="69">
        <v>54125.66</v>
      </c>
      <c r="J328" s="69">
        <v>43765.332500000004</v>
      </c>
      <c r="K328" s="69">
        <v>2419.34</v>
      </c>
      <c r="L328" s="69"/>
      <c r="M328" s="69">
        <v>3385.5</v>
      </c>
      <c r="N328" s="69">
        <v>6546.7</v>
      </c>
      <c r="O328" s="69">
        <v>5009.05</v>
      </c>
      <c r="P328" s="69">
        <v>8901.09</v>
      </c>
      <c r="Q328" s="69">
        <v>36888.420444146417</v>
      </c>
      <c r="R328" s="69">
        <v>61000</v>
      </c>
      <c r="S328" s="69">
        <v>840</v>
      </c>
      <c r="T328" s="69"/>
      <c r="U328" s="69">
        <v>2775</v>
      </c>
      <c r="V328" s="69">
        <v>18000</v>
      </c>
      <c r="W328" s="69">
        <v>10000</v>
      </c>
      <c r="X328" s="69">
        <v>12000</v>
      </c>
      <c r="Y328" s="69">
        <v>18204</v>
      </c>
      <c r="Z328" s="69">
        <v>106476.997913</v>
      </c>
      <c r="AA328" s="69">
        <v>0</v>
      </c>
      <c r="AB328" s="69"/>
      <c r="AC328" s="69"/>
      <c r="AD328" s="69">
        <v>0</v>
      </c>
      <c r="AE328" s="69">
        <v>0</v>
      </c>
      <c r="AF328" s="69">
        <v>70641.14</v>
      </c>
      <c r="AG328" s="69">
        <v>0</v>
      </c>
      <c r="AH328" s="69">
        <v>249620.50829699999</v>
      </c>
      <c r="AI328" s="69">
        <v>6781.1900000000005</v>
      </c>
      <c r="AJ328" s="69">
        <v>0</v>
      </c>
      <c r="AK328" s="69">
        <v>10473.5</v>
      </c>
      <c r="AL328" s="69">
        <v>33153.449999999997</v>
      </c>
      <c r="AM328" s="69">
        <v>21708.400000000001</v>
      </c>
      <c r="AN328" s="69">
        <v>99413.23</v>
      </c>
      <c r="AO328" s="69">
        <v>109218.08044414641</v>
      </c>
      <c r="AP328">
        <v>2881</v>
      </c>
      <c r="AQ328" t="s">
        <v>2266</v>
      </c>
      <c r="AR328">
        <v>40587</v>
      </c>
      <c r="AS328">
        <v>0</v>
      </c>
      <c r="AT328" t="s">
        <v>2268</v>
      </c>
      <c r="AU328" t="s">
        <v>2269</v>
      </c>
      <c r="AV328" t="s">
        <v>939</v>
      </c>
      <c r="AW328" t="s">
        <v>936</v>
      </c>
      <c r="AX328" t="s">
        <v>2268</v>
      </c>
      <c r="AY328" t="s">
        <v>2269</v>
      </c>
      <c r="AZ328">
        <v>2018</v>
      </c>
    </row>
    <row r="329" spans="1:52" x14ac:dyDescent="0.25">
      <c r="A329" s="70" t="s">
        <v>182</v>
      </c>
      <c r="B329" s="69">
        <v>6331.1558340000001</v>
      </c>
      <c r="C329" s="69">
        <v>6428.8</v>
      </c>
      <c r="D329" s="69"/>
      <c r="E329" s="69">
        <v>2180</v>
      </c>
      <c r="F329" s="69">
        <v>11432.571999999998</v>
      </c>
      <c r="G329" s="69">
        <v>9319</v>
      </c>
      <c r="H329" s="69">
        <v>2567.3200000000002</v>
      </c>
      <c r="I329" s="69">
        <v>25244</v>
      </c>
      <c r="J329" s="69">
        <v>12864.5825</v>
      </c>
      <c r="K329" s="69">
        <v>0</v>
      </c>
      <c r="L329" s="69"/>
      <c r="M329" s="69">
        <v>1362.17</v>
      </c>
      <c r="N329" s="69">
        <v>3994.59</v>
      </c>
      <c r="O329" s="69">
        <v>2459.83</v>
      </c>
      <c r="P329" s="69">
        <v>489.18</v>
      </c>
      <c r="Q329" s="69">
        <v>8437.5826076595022</v>
      </c>
      <c r="R329" s="69">
        <v>23532</v>
      </c>
      <c r="S329" s="69">
        <v>636</v>
      </c>
      <c r="T329" s="69"/>
      <c r="U329" s="69">
        <v>3816</v>
      </c>
      <c r="V329" s="69">
        <v>20988</v>
      </c>
      <c r="W329" s="69">
        <v>12720</v>
      </c>
      <c r="X329" s="69">
        <v>1908</v>
      </c>
      <c r="Y329" s="69">
        <v>24733</v>
      </c>
      <c r="Z329" s="69">
        <v>6.3033219999999996</v>
      </c>
      <c r="AA329" s="69">
        <v>0</v>
      </c>
      <c r="AB329" s="69"/>
      <c r="AC329" s="69"/>
      <c r="AD329" s="69">
        <v>0</v>
      </c>
      <c r="AE329" s="69">
        <v>0</v>
      </c>
      <c r="AF329" s="69"/>
      <c r="AG329" s="69">
        <v>0</v>
      </c>
      <c r="AH329" s="69">
        <v>42734.041656000001</v>
      </c>
      <c r="AI329" s="69">
        <v>7064.8</v>
      </c>
      <c r="AJ329" s="69">
        <v>0</v>
      </c>
      <c r="AK329" s="69">
        <v>7358.17</v>
      </c>
      <c r="AL329" s="69">
        <v>36415.161999999997</v>
      </c>
      <c r="AM329" s="69">
        <v>24498.83</v>
      </c>
      <c r="AN329" s="69">
        <v>4964.5</v>
      </c>
      <c r="AO329" s="69">
        <v>58414.582607659504</v>
      </c>
      <c r="AP329">
        <v>40587</v>
      </c>
      <c r="AQ329" t="s">
        <v>1285</v>
      </c>
      <c r="AR329">
        <v>11667</v>
      </c>
      <c r="AS329">
        <v>0</v>
      </c>
      <c r="AT329" t="s">
        <v>1281</v>
      </c>
      <c r="AU329" t="s">
        <v>1282</v>
      </c>
      <c r="AV329" t="s">
        <v>939</v>
      </c>
      <c r="AW329" t="s">
        <v>948</v>
      </c>
      <c r="AX329" t="s">
        <v>1281</v>
      </c>
      <c r="AY329" t="s">
        <v>1282</v>
      </c>
      <c r="AZ329">
        <v>2018</v>
      </c>
    </row>
    <row r="330" spans="1:52" x14ac:dyDescent="0.25">
      <c r="A330" s="70" t="s">
        <v>638</v>
      </c>
      <c r="B330" s="69">
        <v>154.88767899999999</v>
      </c>
      <c r="C330" s="69">
        <v>0</v>
      </c>
      <c r="D330" s="69">
        <v>0</v>
      </c>
      <c r="E330" s="69"/>
      <c r="F330" s="69">
        <v>0</v>
      </c>
      <c r="G330" s="69">
        <v>0</v>
      </c>
      <c r="H330" s="69"/>
      <c r="I330" s="69">
        <v>762</v>
      </c>
      <c r="J330" s="69">
        <v>1050.73</v>
      </c>
      <c r="K330" s="69">
        <v>0</v>
      </c>
      <c r="L330" s="69">
        <v>134.30000000000001</v>
      </c>
      <c r="M330" s="69">
        <v>73</v>
      </c>
      <c r="N330" s="69">
        <v>0</v>
      </c>
      <c r="O330" s="69">
        <v>0</v>
      </c>
      <c r="P330" s="69"/>
      <c r="Q330" s="69">
        <v>1602.1869826245365</v>
      </c>
      <c r="R330" s="69">
        <v>0</v>
      </c>
      <c r="S330" s="69">
        <v>0</v>
      </c>
      <c r="T330" s="69">
        <v>0</v>
      </c>
      <c r="U330" s="69"/>
      <c r="V330" s="69">
        <v>0</v>
      </c>
      <c r="W330" s="69">
        <v>0</v>
      </c>
      <c r="X330" s="69"/>
      <c r="Y330" s="69">
        <v>0</v>
      </c>
      <c r="Z330" s="69">
        <v>0.84011800000000003</v>
      </c>
      <c r="AA330" s="69">
        <v>0</v>
      </c>
      <c r="AB330" s="69">
        <v>0</v>
      </c>
      <c r="AC330" s="69"/>
      <c r="AD330" s="69">
        <v>0</v>
      </c>
      <c r="AE330" s="69">
        <v>0</v>
      </c>
      <c r="AF330" s="69"/>
      <c r="AG330" s="69">
        <v>0</v>
      </c>
      <c r="AH330" s="69">
        <v>1206.457797</v>
      </c>
      <c r="AI330" s="69">
        <v>0</v>
      </c>
      <c r="AJ330" s="69">
        <v>134.30000000000001</v>
      </c>
      <c r="AK330" s="69">
        <v>73</v>
      </c>
      <c r="AL330" s="69">
        <v>0</v>
      </c>
      <c r="AM330" s="69">
        <v>0</v>
      </c>
      <c r="AN330" s="69">
        <v>0</v>
      </c>
      <c r="AO330" s="69">
        <v>2364.1869826245365</v>
      </c>
      <c r="AP330">
        <v>11667</v>
      </c>
      <c r="AQ330" t="s">
        <v>2146</v>
      </c>
      <c r="AR330">
        <v>1555</v>
      </c>
      <c r="AS330">
        <v>0</v>
      </c>
      <c r="AT330" t="s">
        <v>2148</v>
      </c>
      <c r="AU330" t="s">
        <v>2149</v>
      </c>
      <c r="AV330" t="s">
        <v>939</v>
      </c>
      <c r="AW330" t="s">
        <v>936</v>
      </c>
      <c r="AX330" t="s">
        <v>2148</v>
      </c>
      <c r="AY330" t="s">
        <v>2149</v>
      </c>
      <c r="AZ330">
        <v>2018</v>
      </c>
    </row>
    <row r="331" spans="1:52" x14ac:dyDescent="0.25">
      <c r="A331" s="70" t="s">
        <v>688</v>
      </c>
      <c r="B331" s="69">
        <v>3275.4993460000001</v>
      </c>
      <c r="C331" s="69">
        <v>995</v>
      </c>
      <c r="D331" s="69"/>
      <c r="E331" s="69">
        <v>485</v>
      </c>
      <c r="F331" s="69">
        <v>5700</v>
      </c>
      <c r="G331" s="69">
        <v>4039</v>
      </c>
      <c r="H331" s="69">
        <v>100</v>
      </c>
      <c r="I331" s="69">
        <v>10719</v>
      </c>
      <c r="J331" s="69">
        <v>8234.369999999999</v>
      </c>
      <c r="K331" s="69">
        <v>1565.31</v>
      </c>
      <c r="L331" s="69"/>
      <c r="M331" s="69">
        <v>188.28</v>
      </c>
      <c r="N331" s="69">
        <v>3559.3799999999997</v>
      </c>
      <c r="O331" s="69">
        <v>1937.64</v>
      </c>
      <c r="P331" s="69">
        <v>1828.09</v>
      </c>
      <c r="Q331" s="69">
        <v>4073.665383028027</v>
      </c>
      <c r="R331" s="69">
        <v>14700</v>
      </c>
      <c r="S331" s="69">
        <v>0</v>
      </c>
      <c r="T331" s="69"/>
      <c r="U331" s="69">
        <v>500</v>
      </c>
      <c r="V331" s="69">
        <v>6000</v>
      </c>
      <c r="W331" s="69">
        <v>3000</v>
      </c>
      <c r="X331" s="69">
        <v>4150</v>
      </c>
      <c r="Y331" s="69">
        <v>0</v>
      </c>
      <c r="Z331" s="69">
        <v>4.802994</v>
      </c>
      <c r="AA331" s="69">
        <v>0</v>
      </c>
      <c r="AB331" s="69"/>
      <c r="AC331" s="69"/>
      <c r="AD331" s="69">
        <v>0</v>
      </c>
      <c r="AE331" s="69">
        <v>0</v>
      </c>
      <c r="AF331" s="69"/>
      <c r="AG331" s="69">
        <v>0</v>
      </c>
      <c r="AH331" s="69">
        <v>26214.672340000001</v>
      </c>
      <c r="AI331" s="69">
        <v>2560.31</v>
      </c>
      <c r="AJ331" s="69">
        <v>0</v>
      </c>
      <c r="AK331" s="69">
        <v>1173.28</v>
      </c>
      <c r="AL331" s="69">
        <v>15259.38</v>
      </c>
      <c r="AM331" s="69">
        <v>8976.64</v>
      </c>
      <c r="AN331" s="69">
        <v>6078.09</v>
      </c>
      <c r="AO331" s="69">
        <v>14792.665383028027</v>
      </c>
      <c r="AP331">
        <v>1555</v>
      </c>
      <c r="AQ331" t="s">
        <v>2202</v>
      </c>
      <c r="AR331">
        <v>8890</v>
      </c>
      <c r="AS331">
        <v>0</v>
      </c>
      <c r="AT331" t="s">
        <v>1618</v>
      </c>
      <c r="AU331" t="s">
        <v>1619</v>
      </c>
      <c r="AV331" t="s">
        <v>939</v>
      </c>
      <c r="AW331" t="s">
        <v>948</v>
      </c>
      <c r="AX331" t="s">
        <v>1618</v>
      </c>
      <c r="AY331" t="s">
        <v>1619</v>
      </c>
      <c r="AZ331">
        <v>2018</v>
      </c>
    </row>
    <row r="332" spans="1:52" x14ac:dyDescent="0.25">
      <c r="A332" s="70" t="s">
        <v>812</v>
      </c>
      <c r="B332" s="69">
        <v>14069.317939</v>
      </c>
      <c r="C332" s="69">
        <v>47791.06</v>
      </c>
      <c r="D332" s="69"/>
      <c r="E332" s="69">
        <v>3958.68</v>
      </c>
      <c r="F332" s="69">
        <v>30242.275000000001</v>
      </c>
      <c r="G332" s="69">
        <v>5114.5</v>
      </c>
      <c r="H332" s="69">
        <v>8547.39</v>
      </c>
      <c r="I332" s="69">
        <v>27910.18</v>
      </c>
      <c r="J332" s="69">
        <v>22934.252500000002</v>
      </c>
      <c r="K332" s="69">
        <v>17833.62</v>
      </c>
      <c r="L332" s="69"/>
      <c r="M332" s="69">
        <v>3986.25</v>
      </c>
      <c r="N332" s="69">
        <v>5166.5</v>
      </c>
      <c r="O332" s="69">
        <v>5587.79</v>
      </c>
      <c r="P332" s="69">
        <v>4062.64</v>
      </c>
      <c r="Q332" s="69">
        <v>20651.346372676158</v>
      </c>
      <c r="R332" s="69">
        <v>4250</v>
      </c>
      <c r="S332" s="69">
        <v>5312</v>
      </c>
      <c r="T332" s="69"/>
      <c r="U332" s="69">
        <v>1062</v>
      </c>
      <c r="V332" s="69">
        <v>3190</v>
      </c>
      <c r="W332" s="69">
        <v>1062</v>
      </c>
      <c r="X332" s="69">
        <v>1062</v>
      </c>
      <c r="Y332" s="69">
        <v>1062</v>
      </c>
      <c r="Z332" s="69">
        <v>10.512561</v>
      </c>
      <c r="AA332" s="69">
        <v>0</v>
      </c>
      <c r="AB332" s="69"/>
      <c r="AC332" s="69"/>
      <c r="AD332" s="69">
        <v>0</v>
      </c>
      <c r="AE332" s="69">
        <v>0</v>
      </c>
      <c r="AF332" s="69"/>
      <c r="AG332" s="69">
        <v>0</v>
      </c>
      <c r="AH332" s="69">
        <v>41264.083000000006</v>
      </c>
      <c r="AI332" s="69">
        <v>70936.679999999993</v>
      </c>
      <c r="AJ332" s="69">
        <v>0</v>
      </c>
      <c r="AK332" s="69">
        <v>9006.93</v>
      </c>
      <c r="AL332" s="69">
        <v>38598.775000000001</v>
      </c>
      <c r="AM332" s="69">
        <v>11764.29</v>
      </c>
      <c r="AN332" s="69">
        <v>13672.029999999999</v>
      </c>
      <c r="AO332" s="69">
        <v>49623.526372676162</v>
      </c>
      <c r="AP332">
        <v>8890</v>
      </c>
      <c r="AQ332" t="s">
        <v>2274</v>
      </c>
      <c r="AR332">
        <v>19458</v>
      </c>
      <c r="AS332">
        <v>0</v>
      </c>
      <c r="AT332" t="s">
        <v>2276</v>
      </c>
      <c r="AU332" t="s">
        <v>2277</v>
      </c>
      <c r="AV332" t="s">
        <v>939</v>
      </c>
      <c r="AW332" t="s">
        <v>936</v>
      </c>
      <c r="AX332" t="s">
        <v>2276</v>
      </c>
      <c r="AY332" t="s">
        <v>2277</v>
      </c>
      <c r="AZ332">
        <v>2018</v>
      </c>
    </row>
    <row r="333" spans="1:52" x14ac:dyDescent="0.25">
      <c r="A333" s="70" t="s">
        <v>120</v>
      </c>
      <c r="B333" s="69">
        <v>1491.5844729999999</v>
      </c>
      <c r="C333" s="69">
        <v>260</v>
      </c>
      <c r="D333" s="69"/>
      <c r="E333" s="69">
        <v>450</v>
      </c>
      <c r="F333" s="69">
        <v>1442.6</v>
      </c>
      <c r="G333" s="69">
        <v>0</v>
      </c>
      <c r="H333" s="69">
        <v>120</v>
      </c>
      <c r="I333" s="69">
        <v>4528.8</v>
      </c>
      <c r="J333" s="69">
        <v>2306.96</v>
      </c>
      <c r="K333" s="69">
        <v>49.4</v>
      </c>
      <c r="L333" s="69"/>
      <c r="M333" s="69">
        <v>158.94999999999999</v>
      </c>
      <c r="N333" s="69">
        <v>0</v>
      </c>
      <c r="O333" s="69">
        <v>185.45</v>
      </c>
      <c r="P333" s="69">
        <v>30.52</v>
      </c>
      <c r="Q333" s="69">
        <v>2745.0122666640782</v>
      </c>
      <c r="R333" s="69">
        <v>10296.23</v>
      </c>
      <c r="S333" s="69">
        <v>0</v>
      </c>
      <c r="T333" s="69"/>
      <c r="U333" s="69"/>
      <c r="V333" s="69">
        <v>0</v>
      </c>
      <c r="W333" s="69">
        <v>0</v>
      </c>
      <c r="X333" s="69"/>
      <c r="Y333" s="69">
        <v>8500</v>
      </c>
      <c r="Z333" s="69">
        <v>1.2561260000000001</v>
      </c>
      <c r="AA333" s="69">
        <v>0</v>
      </c>
      <c r="AB333" s="69"/>
      <c r="AC333" s="69"/>
      <c r="AD333" s="69">
        <v>0</v>
      </c>
      <c r="AE333" s="69">
        <v>0</v>
      </c>
      <c r="AF333" s="69"/>
      <c r="AG333" s="69">
        <v>0</v>
      </c>
      <c r="AH333" s="69">
        <v>14096.030599</v>
      </c>
      <c r="AI333" s="69">
        <v>309.39999999999998</v>
      </c>
      <c r="AJ333" s="69">
        <v>0</v>
      </c>
      <c r="AK333" s="69">
        <v>608.95000000000005</v>
      </c>
      <c r="AL333" s="69">
        <v>1442.6</v>
      </c>
      <c r="AM333" s="69">
        <v>185.45</v>
      </c>
      <c r="AN333" s="69">
        <v>150.52000000000001</v>
      </c>
      <c r="AO333" s="69">
        <v>15773.812266664077</v>
      </c>
      <c r="AP333">
        <v>19458</v>
      </c>
      <c r="AQ333" t="s">
        <v>1178</v>
      </c>
      <c r="AR333">
        <v>2325</v>
      </c>
      <c r="AS333">
        <v>0</v>
      </c>
      <c r="AT333" t="s">
        <v>1180</v>
      </c>
      <c r="AU333" t="s">
        <v>1181</v>
      </c>
      <c r="AV333" t="s">
        <v>939</v>
      </c>
      <c r="AW333" t="s">
        <v>936</v>
      </c>
      <c r="AX333" t="s">
        <v>1180</v>
      </c>
      <c r="AY333" t="s">
        <v>1181</v>
      </c>
      <c r="AZ333">
        <v>2018</v>
      </c>
    </row>
    <row r="334" spans="1:52" x14ac:dyDescent="0.25">
      <c r="A334" s="70" t="s">
        <v>382</v>
      </c>
      <c r="B334" s="69">
        <v>4429.5958370000008</v>
      </c>
      <c r="C334" s="69">
        <v>150</v>
      </c>
      <c r="D334" s="69"/>
      <c r="E334" s="69">
        <v>900</v>
      </c>
      <c r="F334" s="69">
        <v>1247.55</v>
      </c>
      <c r="G334" s="69">
        <v>3556</v>
      </c>
      <c r="H334" s="69">
        <v>2405</v>
      </c>
      <c r="I334" s="69">
        <v>7880.9</v>
      </c>
      <c r="J334" s="69">
        <v>19851.442500000005</v>
      </c>
      <c r="K334" s="69">
        <v>3470.45</v>
      </c>
      <c r="L334" s="69"/>
      <c r="M334" s="69">
        <v>4624.3100000000004</v>
      </c>
      <c r="N334" s="69">
        <v>6665</v>
      </c>
      <c r="O334" s="69">
        <v>3875.31</v>
      </c>
      <c r="P334" s="69">
        <v>1456.35</v>
      </c>
      <c r="Q334" s="69">
        <v>8678.8206774908831</v>
      </c>
      <c r="R334" s="69">
        <v>6600</v>
      </c>
      <c r="S334" s="69">
        <v>1600</v>
      </c>
      <c r="T334" s="69"/>
      <c r="U334" s="69"/>
      <c r="V334" s="69">
        <v>2600</v>
      </c>
      <c r="W334" s="69">
        <v>2600</v>
      </c>
      <c r="X334" s="69"/>
      <c r="Y334" s="69">
        <v>0</v>
      </c>
      <c r="Z334" s="69">
        <v>1.6521429999999999</v>
      </c>
      <c r="AA334" s="69">
        <v>0</v>
      </c>
      <c r="AB334" s="69"/>
      <c r="AC334" s="69"/>
      <c r="AD334" s="69">
        <v>0</v>
      </c>
      <c r="AE334" s="69">
        <v>0</v>
      </c>
      <c r="AF334" s="69"/>
      <c r="AG334" s="69">
        <v>0</v>
      </c>
      <c r="AH334" s="69">
        <v>30882.690480000005</v>
      </c>
      <c r="AI334" s="69">
        <v>5220.45</v>
      </c>
      <c r="AJ334" s="69">
        <v>0</v>
      </c>
      <c r="AK334" s="69">
        <v>5524.31</v>
      </c>
      <c r="AL334" s="69">
        <v>10512.55</v>
      </c>
      <c r="AM334" s="69">
        <v>10031.31</v>
      </c>
      <c r="AN334" s="69">
        <v>3861.35</v>
      </c>
      <c r="AO334" s="69">
        <v>16559.720677490885</v>
      </c>
      <c r="AP334">
        <v>2325</v>
      </c>
      <c r="AQ334" t="s">
        <v>1672</v>
      </c>
      <c r="AR334">
        <v>3058</v>
      </c>
      <c r="AS334">
        <v>0</v>
      </c>
      <c r="AT334" t="s">
        <v>1674</v>
      </c>
      <c r="AU334" t="s">
        <v>1675</v>
      </c>
      <c r="AV334" t="s">
        <v>939</v>
      </c>
      <c r="AW334" t="s">
        <v>936</v>
      </c>
      <c r="AX334" t="s">
        <v>1674</v>
      </c>
      <c r="AY334" t="s">
        <v>1675</v>
      </c>
      <c r="AZ334">
        <v>2018</v>
      </c>
    </row>
    <row r="335" spans="1:52" x14ac:dyDescent="0.25">
      <c r="A335" s="70" t="s">
        <v>832</v>
      </c>
      <c r="B335" s="69">
        <v>19218.383171000001</v>
      </c>
      <c r="C335" s="69">
        <v>2511.84</v>
      </c>
      <c r="D335" s="69"/>
      <c r="E335" s="69">
        <v>5794</v>
      </c>
      <c r="F335" s="69">
        <v>109384.8</v>
      </c>
      <c r="G335" s="69">
        <v>15877</v>
      </c>
      <c r="H335" s="69">
        <v>14013.85</v>
      </c>
      <c r="I335" s="69">
        <v>45162.26</v>
      </c>
      <c r="J335" s="69">
        <v>43220.782500000001</v>
      </c>
      <c r="K335" s="69">
        <v>9538.23</v>
      </c>
      <c r="L335" s="69"/>
      <c r="M335" s="69">
        <v>8936.58</v>
      </c>
      <c r="N335" s="69">
        <v>14775.49</v>
      </c>
      <c r="O335" s="69">
        <v>12720.24</v>
      </c>
      <c r="P335" s="69">
        <v>11780.25</v>
      </c>
      <c r="Q335" s="69">
        <v>22987.254313709545</v>
      </c>
      <c r="R335" s="69">
        <v>31967</v>
      </c>
      <c r="S335" s="69">
        <v>6615.78</v>
      </c>
      <c r="T335" s="69"/>
      <c r="U335" s="69">
        <v>9608.66</v>
      </c>
      <c r="V335" s="69">
        <v>92123.73000000001</v>
      </c>
      <c r="W335" s="69">
        <v>18787.2</v>
      </c>
      <c r="X335" s="69">
        <v>23608.45</v>
      </c>
      <c r="Y335" s="69">
        <v>2900</v>
      </c>
      <c r="Z335" s="69">
        <v>126919.344629</v>
      </c>
      <c r="AA335" s="69">
        <v>0</v>
      </c>
      <c r="AB335" s="69"/>
      <c r="AC335" s="69"/>
      <c r="AD335" s="69">
        <v>0</v>
      </c>
      <c r="AE335" s="69">
        <v>0</v>
      </c>
      <c r="AF335" s="69">
        <v>458.7</v>
      </c>
      <c r="AG335" s="69">
        <v>0</v>
      </c>
      <c r="AH335" s="69">
        <v>221325.51029999999</v>
      </c>
      <c r="AI335" s="69">
        <v>18665.849999999999</v>
      </c>
      <c r="AJ335" s="69">
        <v>0</v>
      </c>
      <c r="AK335" s="69">
        <v>24339.239999999998</v>
      </c>
      <c r="AL335" s="69">
        <v>216284.02000000002</v>
      </c>
      <c r="AM335" s="69">
        <v>47384.44</v>
      </c>
      <c r="AN335" s="69">
        <v>49861.25</v>
      </c>
      <c r="AO335" s="69">
        <v>71049.514313709544</v>
      </c>
      <c r="AP335">
        <v>3058</v>
      </c>
      <c r="AQ335" t="s">
        <v>2298</v>
      </c>
      <c r="AR335">
        <v>30771</v>
      </c>
      <c r="AS335">
        <v>0</v>
      </c>
      <c r="AT335" t="s">
        <v>2300</v>
      </c>
      <c r="AU335" t="s">
        <v>2301</v>
      </c>
      <c r="AV335" t="s">
        <v>939</v>
      </c>
      <c r="AW335" t="s">
        <v>936</v>
      </c>
      <c r="AX335" t="s">
        <v>2300</v>
      </c>
      <c r="AY335" t="s">
        <v>2301</v>
      </c>
      <c r="AZ335">
        <v>2018</v>
      </c>
    </row>
    <row r="336" spans="1:52" x14ac:dyDescent="0.25">
      <c r="A336" s="70" t="s">
        <v>544</v>
      </c>
      <c r="B336" s="69">
        <v>45748.026202000001</v>
      </c>
      <c r="C336" s="69">
        <v>38836.42</v>
      </c>
      <c r="D336" s="69"/>
      <c r="E336" s="69">
        <v>3480.29</v>
      </c>
      <c r="F336" s="69">
        <v>46632.568500000001</v>
      </c>
      <c r="G336" s="69">
        <v>9887</v>
      </c>
      <c r="H336" s="69">
        <v>11229.92</v>
      </c>
      <c r="I336" s="69">
        <v>70654.61</v>
      </c>
      <c r="J336" s="69">
        <v>46155.957499999997</v>
      </c>
      <c r="K336" s="69">
        <v>14405.44</v>
      </c>
      <c r="L336" s="69"/>
      <c r="M336" s="69">
        <v>9146.99</v>
      </c>
      <c r="N336" s="69">
        <v>11470.76</v>
      </c>
      <c r="O336" s="69">
        <v>4829.59</v>
      </c>
      <c r="P336" s="69">
        <v>9566.7999999999993</v>
      </c>
      <c r="Q336" s="69">
        <v>44399.025246017438</v>
      </c>
      <c r="R336" s="69">
        <v>74043.37</v>
      </c>
      <c r="S336" s="69">
        <v>50589.63</v>
      </c>
      <c r="T336" s="69"/>
      <c r="U336" s="69">
        <v>14986.35</v>
      </c>
      <c r="V336" s="69">
        <v>56763.85</v>
      </c>
      <c r="W336" s="69">
        <v>9525.44</v>
      </c>
      <c r="X336" s="69">
        <v>23632.78</v>
      </c>
      <c r="Y336" s="69">
        <v>32000</v>
      </c>
      <c r="Z336" s="69">
        <v>27.925984</v>
      </c>
      <c r="AA336" s="69">
        <v>0</v>
      </c>
      <c r="AB336" s="69"/>
      <c r="AC336" s="69"/>
      <c r="AD336" s="69">
        <v>0</v>
      </c>
      <c r="AE336" s="69">
        <v>0</v>
      </c>
      <c r="AF336" s="69"/>
      <c r="AG336" s="69">
        <v>0</v>
      </c>
      <c r="AH336" s="69">
        <v>165975.27968599999</v>
      </c>
      <c r="AI336" s="69">
        <v>103831.48999999999</v>
      </c>
      <c r="AJ336" s="69">
        <v>0</v>
      </c>
      <c r="AK336" s="69">
        <v>27613.629999999997</v>
      </c>
      <c r="AL336" s="69">
        <v>114867.17850000001</v>
      </c>
      <c r="AM336" s="69">
        <v>24242.03</v>
      </c>
      <c r="AN336" s="69">
        <v>44429.5</v>
      </c>
      <c r="AO336" s="69">
        <v>147053.63524601742</v>
      </c>
      <c r="AP336">
        <v>30771</v>
      </c>
      <c r="AQ336" t="s">
        <v>1996</v>
      </c>
      <c r="AR336">
        <v>51689</v>
      </c>
      <c r="AS336">
        <v>0</v>
      </c>
      <c r="AT336" t="s">
        <v>1998</v>
      </c>
      <c r="AU336" t="s">
        <v>1999</v>
      </c>
      <c r="AV336" t="s">
        <v>939</v>
      </c>
      <c r="AW336" t="s">
        <v>936</v>
      </c>
      <c r="AX336" t="s">
        <v>1998</v>
      </c>
      <c r="AY336" t="s">
        <v>1999</v>
      </c>
      <c r="AZ336">
        <v>2018</v>
      </c>
    </row>
    <row r="337" spans="1:52" x14ac:dyDescent="0.25">
      <c r="A337" s="70" t="s">
        <v>640</v>
      </c>
      <c r="B337" s="69">
        <v>8538.1661170000007</v>
      </c>
      <c r="C337" s="69">
        <v>0</v>
      </c>
      <c r="D337" s="69">
        <v>20</v>
      </c>
      <c r="E337" s="69">
        <v>15</v>
      </c>
      <c r="F337" s="69">
        <v>0</v>
      </c>
      <c r="G337" s="69">
        <v>20</v>
      </c>
      <c r="H337" s="69"/>
      <c r="I337" s="69">
        <v>11398.16</v>
      </c>
      <c r="J337" s="69">
        <v>17402.47</v>
      </c>
      <c r="K337" s="69">
        <v>0</v>
      </c>
      <c r="L337" s="69">
        <v>256.06</v>
      </c>
      <c r="M337" s="69">
        <v>380.82</v>
      </c>
      <c r="N337" s="69">
        <v>0</v>
      </c>
      <c r="O337" s="69">
        <v>0</v>
      </c>
      <c r="P337" s="69"/>
      <c r="Q337" s="69">
        <v>6571.9856051744928</v>
      </c>
      <c r="R337" s="69">
        <v>10000</v>
      </c>
      <c r="S337" s="69">
        <v>0</v>
      </c>
      <c r="T337" s="69">
        <v>0</v>
      </c>
      <c r="U337" s="69"/>
      <c r="V337" s="69">
        <v>0</v>
      </c>
      <c r="W337" s="69">
        <v>0</v>
      </c>
      <c r="X337" s="69"/>
      <c r="Y337" s="69">
        <v>6000</v>
      </c>
      <c r="Z337" s="69">
        <v>5003.0649480000002</v>
      </c>
      <c r="AA337" s="69">
        <v>0</v>
      </c>
      <c r="AB337" s="69">
        <v>0</v>
      </c>
      <c r="AC337" s="69"/>
      <c r="AD337" s="69">
        <v>0</v>
      </c>
      <c r="AE337" s="69">
        <v>0</v>
      </c>
      <c r="AF337" s="69"/>
      <c r="AG337" s="69">
        <v>0</v>
      </c>
      <c r="AH337" s="69">
        <v>40943.701065000001</v>
      </c>
      <c r="AI337" s="69">
        <v>0</v>
      </c>
      <c r="AJ337" s="69">
        <v>276.06</v>
      </c>
      <c r="AK337" s="69">
        <v>395.82</v>
      </c>
      <c r="AL337" s="69">
        <v>0</v>
      </c>
      <c r="AM337" s="69">
        <v>20</v>
      </c>
      <c r="AN337" s="69">
        <v>0</v>
      </c>
      <c r="AO337" s="69">
        <v>23970.145605174494</v>
      </c>
      <c r="AP337">
        <v>51689</v>
      </c>
      <c r="AQ337" t="s">
        <v>2150</v>
      </c>
      <c r="AR337">
        <v>5673</v>
      </c>
      <c r="AS337">
        <v>0</v>
      </c>
      <c r="AT337" t="s">
        <v>2153</v>
      </c>
      <c r="AU337" t="s">
        <v>2154</v>
      </c>
      <c r="AV337" t="s">
        <v>939</v>
      </c>
      <c r="AW337" t="s">
        <v>948</v>
      </c>
      <c r="AX337" t="s">
        <v>2153</v>
      </c>
      <c r="AY337" t="s">
        <v>2154</v>
      </c>
      <c r="AZ337">
        <v>2018</v>
      </c>
    </row>
    <row r="338" spans="1:52" x14ac:dyDescent="0.25">
      <c r="A338" s="70" t="s">
        <v>304</v>
      </c>
      <c r="B338" s="69">
        <v>1476.813838</v>
      </c>
      <c r="C338" s="69">
        <v>331</v>
      </c>
      <c r="D338" s="69"/>
      <c r="E338" s="69">
        <v>120</v>
      </c>
      <c r="F338" s="69">
        <v>20</v>
      </c>
      <c r="G338" s="69">
        <v>0</v>
      </c>
      <c r="H338" s="69"/>
      <c r="I338" s="69">
        <v>2713</v>
      </c>
      <c r="J338" s="69">
        <v>6771.41</v>
      </c>
      <c r="K338" s="69">
        <v>711.4</v>
      </c>
      <c r="L338" s="69"/>
      <c r="M338" s="69">
        <v>1122.45</v>
      </c>
      <c r="N338" s="69">
        <v>0</v>
      </c>
      <c r="O338" s="69">
        <v>77.5</v>
      </c>
      <c r="P338" s="69">
        <v>949.35</v>
      </c>
      <c r="Q338" s="69">
        <v>5992.8672056784444</v>
      </c>
      <c r="R338" s="69">
        <v>6880</v>
      </c>
      <c r="S338" s="69">
        <v>560</v>
      </c>
      <c r="T338" s="69"/>
      <c r="U338" s="69">
        <v>1280</v>
      </c>
      <c r="V338" s="69">
        <v>0</v>
      </c>
      <c r="W338" s="69">
        <v>0</v>
      </c>
      <c r="X338" s="69">
        <v>810</v>
      </c>
      <c r="Y338" s="69">
        <v>0</v>
      </c>
      <c r="Z338" s="69">
        <v>2.4506610000000002</v>
      </c>
      <c r="AA338" s="69">
        <v>0</v>
      </c>
      <c r="AB338" s="69"/>
      <c r="AC338" s="69"/>
      <c r="AD338" s="69">
        <v>0</v>
      </c>
      <c r="AE338" s="69">
        <v>0</v>
      </c>
      <c r="AF338" s="69"/>
      <c r="AG338" s="69">
        <v>0</v>
      </c>
      <c r="AH338" s="69">
        <v>15130.674499000001</v>
      </c>
      <c r="AI338" s="69">
        <v>1602.4</v>
      </c>
      <c r="AJ338" s="69">
        <v>0</v>
      </c>
      <c r="AK338" s="69">
        <v>2522.4499999999998</v>
      </c>
      <c r="AL338" s="69">
        <v>20</v>
      </c>
      <c r="AM338" s="69">
        <v>77.5</v>
      </c>
      <c r="AN338" s="69">
        <v>1759.35</v>
      </c>
      <c r="AO338" s="69">
        <v>8705.8672056784453</v>
      </c>
      <c r="AP338">
        <v>5673</v>
      </c>
      <c r="AQ338" t="s">
        <v>1528</v>
      </c>
      <c r="AR338">
        <v>4536</v>
      </c>
      <c r="AS338">
        <v>0</v>
      </c>
      <c r="AT338" t="s">
        <v>1530</v>
      </c>
      <c r="AU338" t="s">
        <v>1531</v>
      </c>
      <c r="AV338" t="s">
        <v>939</v>
      </c>
      <c r="AW338" t="s">
        <v>936</v>
      </c>
      <c r="AX338" t="s">
        <v>1530</v>
      </c>
      <c r="AY338" t="s">
        <v>1531</v>
      </c>
      <c r="AZ338">
        <v>2018</v>
      </c>
    </row>
    <row r="339" spans="1:52" x14ac:dyDescent="0.25">
      <c r="A339" s="70" t="s">
        <v>122</v>
      </c>
      <c r="B339" s="69">
        <v>672.91408100000001</v>
      </c>
      <c r="C339" s="69">
        <v>0</v>
      </c>
      <c r="D339" s="69"/>
      <c r="E339" s="69">
        <v>130</v>
      </c>
      <c r="F339" s="69">
        <v>4375.2124999999996</v>
      </c>
      <c r="G339" s="69">
        <v>535</v>
      </c>
      <c r="H339" s="69">
        <v>61</v>
      </c>
      <c r="I339" s="69">
        <v>1764</v>
      </c>
      <c r="J339" s="69">
        <v>1847.9</v>
      </c>
      <c r="K339" s="69">
        <v>0</v>
      </c>
      <c r="L339" s="69"/>
      <c r="M339" s="69">
        <v>102.83</v>
      </c>
      <c r="N339" s="69">
        <v>0</v>
      </c>
      <c r="O339" s="69">
        <v>298.52</v>
      </c>
      <c r="P339" s="69">
        <v>534.73</v>
      </c>
      <c r="Q339" s="69">
        <v>1602.8462930950946</v>
      </c>
      <c r="R339" s="69">
        <v>2000</v>
      </c>
      <c r="S339" s="69">
        <v>0</v>
      </c>
      <c r="T339" s="69"/>
      <c r="U339" s="69">
        <v>333</v>
      </c>
      <c r="V339" s="69">
        <v>0</v>
      </c>
      <c r="W339" s="69">
        <v>0</v>
      </c>
      <c r="X339" s="69">
        <v>1350</v>
      </c>
      <c r="Y339" s="69">
        <v>400</v>
      </c>
      <c r="Z339" s="69">
        <v>0.66669199999999995</v>
      </c>
      <c r="AA339" s="69">
        <v>0</v>
      </c>
      <c r="AB339" s="69"/>
      <c r="AC339" s="69"/>
      <c r="AD339" s="69">
        <v>0</v>
      </c>
      <c r="AE339" s="69">
        <v>0</v>
      </c>
      <c r="AF339" s="69"/>
      <c r="AG339" s="69">
        <v>0</v>
      </c>
      <c r="AH339" s="69">
        <v>4521.4807730000002</v>
      </c>
      <c r="AI339" s="69">
        <v>0</v>
      </c>
      <c r="AJ339" s="69">
        <v>0</v>
      </c>
      <c r="AK339" s="69">
        <v>565.82999999999993</v>
      </c>
      <c r="AL339" s="69">
        <v>4375.2124999999996</v>
      </c>
      <c r="AM339" s="69">
        <v>833.52</v>
      </c>
      <c r="AN339" s="69">
        <v>1945.73</v>
      </c>
      <c r="AO339" s="69">
        <v>3766.8462930950946</v>
      </c>
      <c r="AP339">
        <v>4536</v>
      </c>
      <c r="AQ339" t="s">
        <v>1182</v>
      </c>
      <c r="AR339">
        <v>1234</v>
      </c>
      <c r="AS339">
        <v>0</v>
      </c>
      <c r="AT339" t="s">
        <v>1184</v>
      </c>
      <c r="AU339" t="s">
        <v>1185</v>
      </c>
      <c r="AV339" t="s">
        <v>939</v>
      </c>
      <c r="AW339" t="s">
        <v>936</v>
      </c>
      <c r="AX339" t="s">
        <v>1184</v>
      </c>
      <c r="AY339" t="s">
        <v>1185</v>
      </c>
      <c r="AZ339">
        <v>2018</v>
      </c>
    </row>
    <row r="340" spans="1:52" x14ac:dyDescent="0.25">
      <c r="A340" s="70" t="s">
        <v>750</v>
      </c>
      <c r="B340" s="69">
        <v>2893.4826270000003</v>
      </c>
      <c r="C340" s="69">
        <v>691.75</v>
      </c>
      <c r="D340" s="69"/>
      <c r="E340" s="69">
        <v>2152.4</v>
      </c>
      <c r="F340" s="69">
        <v>150</v>
      </c>
      <c r="G340" s="69">
        <v>485</v>
      </c>
      <c r="H340" s="69">
        <v>740.4</v>
      </c>
      <c r="I340" s="69">
        <v>5422</v>
      </c>
      <c r="J340" s="69">
        <v>9265.2474999999995</v>
      </c>
      <c r="K340" s="69">
        <v>1977.67</v>
      </c>
      <c r="L340" s="69"/>
      <c r="M340" s="69">
        <v>1674.11</v>
      </c>
      <c r="N340" s="69">
        <v>2264.35</v>
      </c>
      <c r="O340" s="69">
        <v>43.5</v>
      </c>
      <c r="P340" s="69">
        <v>93</v>
      </c>
      <c r="Q340" s="69">
        <v>3251.4526064952361</v>
      </c>
      <c r="R340" s="69">
        <v>3900</v>
      </c>
      <c r="S340" s="69">
        <v>300</v>
      </c>
      <c r="T340" s="69"/>
      <c r="U340" s="69">
        <v>1200</v>
      </c>
      <c r="V340" s="69">
        <v>400</v>
      </c>
      <c r="W340" s="69">
        <v>0</v>
      </c>
      <c r="X340" s="69"/>
      <c r="Y340" s="69">
        <v>800</v>
      </c>
      <c r="Z340" s="69">
        <v>3.2480989999999998</v>
      </c>
      <c r="AA340" s="69">
        <v>0</v>
      </c>
      <c r="AB340" s="69"/>
      <c r="AC340" s="69"/>
      <c r="AD340" s="69">
        <v>0</v>
      </c>
      <c r="AE340" s="69">
        <v>0</v>
      </c>
      <c r="AF340" s="69"/>
      <c r="AG340" s="69">
        <v>0</v>
      </c>
      <c r="AH340" s="69">
        <v>16061.978225999999</v>
      </c>
      <c r="AI340" s="69">
        <v>2969.42</v>
      </c>
      <c r="AJ340" s="69">
        <v>0</v>
      </c>
      <c r="AK340" s="69">
        <v>5026.51</v>
      </c>
      <c r="AL340" s="69">
        <v>2814.35</v>
      </c>
      <c r="AM340" s="69">
        <v>528.5</v>
      </c>
      <c r="AN340" s="69">
        <v>833.4</v>
      </c>
      <c r="AO340" s="69">
        <v>9473.452606495237</v>
      </c>
      <c r="AP340">
        <v>1234</v>
      </c>
      <c r="AQ340" t="s">
        <v>2252</v>
      </c>
      <c r="AR340">
        <v>6012</v>
      </c>
      <c r="AS340">
        <v>0</v>
      </c>
      <c r="AT340" t="s">
        <v>2254</v>
      </c>
      <c r="AU340" t="s">
        <v>2255</v>
      </c>
      <c r="AV340" t="s">
        <v>939</v>
      </c>
      <c r="AW340" t="s">
        <v>936</v>
      </c>
      <c r="AX340" t="s">
        <v>2254</v>
      </c>
      <c r="AY340" t="s">
        <v>2255</v>
      </c>
      <c r="AZ340">
        <v>2018</v>
      </c>
    </row>
    <row r="341" spans="1:52" x14ac:dyDescent="0.25">
      <c r="A341" s="70" t="s">
        <v>462</v>
      </c>
      <c r="B341" s="69">
        <v>10542.414975</v>
      </c>
      <c r="C341" s="69">
        <v>758.2</v>
      </c>
      <c r="D341" s="69"/>
      <c r="E341" s="69">
        <v>641</v>
      </c>
      <c r="F341" s="69">
        <v>12016.215</v>
      </c>
      <c r="G341" s="69">
        <v>2360</v>
      </c>
      <c r="H341" s="69">
        <v>510</v>
      </c>
      <c r="I341" s="69">
        <v>18588</v>
      </c>
      <c r="J341" s="69">
        <v>16089.27</v>
      </c>
      <c r="K341" s="69">
        <v>1281.8599999999999</v>
      </c>
      <c r="L341" s="69"/>
      <c r="M341" s="69">
        <v>1361.93</v>
      </c>
      <c r="N341" s="69">
        <v>2227.52</v>
      </c>
      <c r="O341" s="69">
        <v>2719.42</v>
      </c>
      <c r="P341" s="69">
        <v>1526.88</v>
      </c>
      <c r="Q341" s="69">
        <v>11134.279736068747</v>
      </c>
      <c r="R341" s="69">
        <v>37000</v>
      </c>
      <c r="S341" s="69">
        <v>10000</v>
      </c>
      <c r="T341" s="69"/>
      <c r="U341" s="69">
        <v>6000</v>
      </c>
      <c r="V341" s="69">
        <v>20000</v>
      </c>
      <c r="W341" s="69">
        <v>10340</v>
      </c>
      <c r="X341" s="69">
        <v>6000</v>
      </c>
      <c r="Y341" s="69">
        <v>9000</v>
      </c>
      <c r="Z341" s="69">
        <v>9.1445989999999995</v>
      </c>
      <c r="AA341" s="69">
        <v>0</v>
      </c>
      <c r="AB341" s="69"/>
      <c r="AC341" s="69"/>
      <c r="AD341" s="69">
        <v>0</v>
      </c>
      <c r="AE341" s="69">
        <v>0</v>
      </c>
      <c r="AF341" s="69"/>
      <c r="AG341" s="69">
        <v>0</v>
      </c>
      <c r="AH341" s="69">
        <v>63640.829573999996</v>
      </c>
      <c r="AI341" s="69">
        <v>12040.06</v>
      </c>
      <c r="AJ341" s="69">
        <v>0</v>
      </c>
      <c r="AK341" s="69">
        <v>8002.93</v>
      </c>
      <c r="AL341" s="69">
        <v>34243.735000000001</v>
      </c>
      <c r="AM341" s="69">
        <v>15419.42</v>
      </c>
      <c r="AN341" s="69">
        <v>8036.88</v>
      </c>
      <c r="AO341" s="69">
        <v>38722.279736068747</v>
      </c>
      <c r="AP341">
        <v>6012</v>
      </c>
      <c r="AQ341" t="s">
        <v>1824</v>
      </c>
      <c r="AR341">
        <v>16926</v>
      </c>
      <c r="AS341">
        <v>0</v>
      </c>
      <c r="AT341" t="s">
        <v>1826</v>
      </c>
      <c r="AU341" t="s">
        <v>1827</v>
      </c>
      <c r="AV341" t="s">
        <v>939</v>
      </c>
      <c r="AW341" t="s">
        <v>936</v>
      </c>
      <c r="AX341" t="s">
        <v>1826</v>
      </c>
      <c r="AY341" t="s">
        <v>1827</v>
      </c>
      <c r="AZ341">
        <v>2018</v>
      </c>
    </row>
    <row r="342" spans="1:52" x14ac:dyDescent="0.25">
      <c r="A342" s="70" t="s">
        <v>306</v>
      </c>
      <c r="B342" s="69">
        <v>371.505719</v>
      </c>
      <c r="C342" s="69">
        <v>0</v>
      </c>
      <c r="D342" s="69"/>
      <c r="E342" s="69">
        <v>30</v>
      </c>
      <c r="F342" s="69">
        <v>550</v>
      </c>
      <c r="G342" s="69">
        <v>180</v>
      </c>
      <c r="H342" s="69"/>
      <c r="I342" s="69">
        <v>1399</v>
      </c>
      <c r="J342" s="69">
        <v>1006.8699999999999</v>
      </c>
      <c r="K342" s="69">
        <v>380.71</v>
      </c>
      <c r="L342" s="69"/>
      <c r="M342" s="69">
        <v>40.15</v>
      </c>
      <c r="N342" s="69">
        <v>430.55</v>
      </c>
      <c r="O342" s="69">
        <v>34.549999999999997</v>
      </c>
      <c r="P342" s="69">
        <v>15.8</v>
      </c>
      <c r="Q342" s="69">
        <v>1391.792892548689</v>
      </c>
      <c r="R342" s="69">
        <v>1650</v>
      </c>
      <c r="S342" s="69">
        <v>2200</v>
      </c>
      <c r="T342" s="69"/>
      <c r="U342" s="69">
        <v>550</v>
      </c>
      <c r="V342" s="69">
        <v>4400</v>
      </c>
      <c r="W342" s="69">
        <v>0</v>
      </c>
      <c r="X342" s="69"/>
      <c r="Y342" s="69">
        <v>200</v>
      </c>
      <c r="Z342" s="69">
        <v>1.3641799999999999</v>
      </c>
      <c r="AA342" s="69">
        <v>0</v>
      </c>
      <c r="AB342" s="69"/>
      <c r="AC342" s="69"/>
      <c r="AD342" s="69">
        <v>0</v>
      </c>
      <c r="AE342" s="69">
        <v>0</v>
      </c>
      <c r="AF342" s="69"/>
      <c r="AG342" s="69">
        <v>0</v>
      </c>
      <c r="AH342" s="69">
        <v>3029.7398989999997</v>
      </c>
      <c r="AI342" s="69">
        <v>2580.71</v>
      </c>
      <c r="AJ342" s="69">
        <v>0</v>
      </c>
      <c r="AK342" s="69">
        <v>620.15</v>
      </c>
      <c r="AL342" s="69">
        <v>5380.55</v>
      </c>
      <c r="AM342" s="69">
        <v>214.55</v>
      </c>
      <c r="AN342" s="69">
        <v>15.8</v>
      </c>
      <c r="AO342" s="69">
        <v>2990.792892548689</v>
      </c>
      <c r="AP342">
        <v>16926</v>
      </c>
      <c r="AQ342" t="s">
        <v>1532</v>
      </c>
      <c r="AR342">
        <v>2525</v>
      </c>
      <c r="AS342">
        <v>0</v>
      </c>
      <c r="AT342" t="s">
        <v>1534</v>
      </c>
      <c r="AU342" t="s">
        <v>1535</v>
      </c>
      <c r="AV342" t="s">
        <v>939</v>
      </c>
      <c r="AW342" t="s">
        <v>936</v>
      </c>
      <c r="AX342" t="s">
        <v>1534</v>
      </c>
      <c r="AY342" t="s">
        <v>1535</v>
      </c>
      <c r="AZ342">
        <v>2018</v>
      </c>
    </row>
    <row r="343" spans="1:52" x14ac:dyDescent="0.25">
      <c r="A343" s="70" t="s">
        <v>788</v>
      </c>
      <c r="B343" s="69"/>
      <c r="C343" s="69">
        <v>0</v>
      </c>
      <c r="D343" s="69"/>
      <c r="E343" s="69"/>
      <c r="F343" s="69">
        <v>57.95</v>
      </c>
      <c r="G343" s="69">
        <v>0</v>
      </c>
      <c r="H343" s="69"/>
      <c r="I343" s="69">
        <v>0</v>
      </c>
      <c r="J343" s="69"/>
      <c r="K343" s="69">
        <v>0</v>
      </c>
      <c r="L343" s="69"/>
      <c r="M343" s="69"/>
      <c r="N343" s="69">
        <v>209.72</v>
      </c>
      <c r="O343" s="69">
        <v>0</v>
      </c>
      <c r="P343" s="69"/>
      <c r="Q343" s="69">
        <v>0</v>
      </c>
      <c r="R343" s="69"/>
      <c r="S343" s="69">
        <v>0</v>
      </c>
      <c r="T343" s="69"/>
      <c r="U343" s="69"/>
      <c r="V343" s="69">
        <v>0</v>
      </c>
      <c r="W343" s="69">
        <v>0</v>
      </c>
      <c r="X343" s="69"/>
      <c r="Y343" s="69">
        <v>0</v>
      </c>
      <c r="Z343" s="69"/>
      <c r="AA343" s="69">
        <v>0</v>
      </c>
      <c r="AB343" s="69"/>
      <c r="AC343" s="69"/>
      <c r="AD343" s="69">
        <v>0</v>
      </c>
      <c r="AE343" s="69">
        <v>0</v>
      </c>
      <c r="AF343" s="69"/>
      <c r="AG343" s="69">
        <v>0</v>
      </c>
      <c r="AH343" s="69">
        <v>0</v>
      </c>
      <c r="AI343" s="69">
        <v>0</v>
      </c>
      <c r="AJ343" s="69">
        <v>0</v>
      </c>
      <c r="AK343" s="69">
        <v>0</v>
      </c>
      <c r="AL343" s="69">
        <v>267.67</v>
      </c>
      <c r="AM343" s="69">
        <v>0</v>
      </c>
      <c r="AN343" s="69">
        <v>0</v>
      </c>
      <c r="AO343" s="69">
        <v>0</v>
      </c>
      <c r="AP343">
        <v>2525</v>
      </c>
      <c r="AQ343" t="s">
        <v>2151</v>
      </c>
      <c r="AR343">
        <v>0</v>
      </c>
      <c r="AS343">
        <v>2525</v>
      </c>
      <c r="AT343" t="s">
        <v>2153</v>
      </c>
      <c r="AU343" t="s">
        <v>2154</v>
      </c>
      <c r="AV343" t="s">
        <v>939</v>
      </c>
      <c r="AW343" t="s">
        <v>948</v>
      </c>
      <c r="AX343" t="s">
        <v>2153</v>
      </c>
      <c r="AY343" t="s">
        <v>2154</v>
      </c>
      <c r="AZ343">
        <v>2018</v>
      </c>
    </row>
    <row r="344" spans="1:52" x14ac:dyDescent="0.25">
      <c r="A344" s="70" t="s">
        <v>664</v>
      </c>
      <c r="B344" s="69">
        <v>5876.8590249999997</v>
      </c>
      <c r="C344" s="69">
        <v>155</v>
      </c>
      <c r="D344" s="69"/>
      <c r="E344" s="69">
        <v>292</v>
      </c>
      <c r="F344" s="69">
        <v>3325.5</v>
      </c>
      <c r="G344" s="69">
        <v>1136</v>
      </c>
      <c r="H344" s="69">
        <v>761</v>
      </c>
      <c r="I344" s="69">
        <v>33665.480000000003</v>
      </c>
      <c r="J344" s="69">
        <v>9512.18</v>
      </c>
      <c r="K344" s="69">
        <v>151.15</v>
      </c>
      <c r="L344" s="69"/>
      <c r="M344" s="69">
        <v>313.86</v>
      </c>
      <c r="N344" s="69">
        <v>1457.9</v>
      </c>
      <c r="O344" s="69">
        <v>257.7</v>
      </c>
      <c r="P344" s="69">
        <v>153.4</v>
      </c>
      <c r="Q344" s="69">
        <v>7201.8869734427326</v>
      </c>
      <c r="R344" s="69">
        <v>14500</v>
      </c>
      <c r="S344" s="69">
        <v>0</v>
      </c>
      <c r="T344" s="69"/>
      <c r="U344" s="69">
        <v>1500</v>
      </c>
      <c r="V344" s="69">
        <v>3500</v>
      </c>
      <c r="W344" s="69">
        <v>0</v>
      </c>
      <c r="X344" s="69"/>
      <c r="Y344" s="69">
        <v>3500</v>
      </c>
      <c r="Z344" s="69">
        <v>4.844595</v>
      </c>
      <c r="AA344" s="69">
        <v>0</v>
      </c>
      <c r="AB344" s="69"/>
      <c r="AC344" s="69"/>
      <c r="AD344" s="69">
        <v>0</v>
      </c>
      <c r="AE344" s="69">
        <v>0</v>
      </c>
      <c r="AF344" s="69"/>
      <c r="AG344" s="69">
        <v>0</v>
      </c>
      <c r="AH344" s="69">
        <v>29893.883619999997</v>
      </c>
      <c r="AI344" s="69">
        <v>306.14999999999998</v>
      </c>
      <c r="AJ344" s="69">
        <v>0</v>
      </c>
      <c r="AK344" s="69">
        <v>2105.86</v>
      </c>
      <c r="AL344" s="69">
        <v>8283.4</v>
      </c>
      <c r="AM344" s="69">
        <v>1393.7</v>
      </c>
      <c r="AN344" s="69">
        <v>914.4</v>
      </c>
      <c r="AO344" s="69">
        <v>44367.366973442739</v>
      </c>
      <c r="AQ344" t="s">
        <v>2183</v>
      </c>
      <c r="AR344">
        <v>8967</v>
      </c>
      <c r="AS344">
        <v>0</v>
      </c>
      <c r="AT344" t="s">
        <v>2153</v>
      </c>
      <c r="AU344" t="s">
        <v>2154</v>
      </c>
      <c r="AV344" t="s">
        <v>939</v>
      </c>
      <c r="AW344" t="s">
        <v>948</v>
      </c>
      <c r="AX344" t="s">
        <v>2153</v>
      </c>
      <c r="AY344" t="s">
        <v>2154</v>
      </c>
      <c r="AZ344">
        <v>2018</v>
      </c>
    </row>
    <row r="345" spans="1:52" x14ac:dyDescent="0.25">
      <c r="A345" s="70" t="s">
        <v>806</v>
      </c>
      <c r="B345" s="69"/>
      <c r="C345" s="69">
        <v>0</v>
      </c>
      <c r="D345" s="69"/>
      <c r="E345" s="69"/>
      <c r="F345" s="69">
        <v>0</v>
      </c>
      <c r="G345" s="69">
        <v>0</v>
      </c>
      <c r="H345" s="69"/>
      <c r="I345" s="69">
        <v>0</v>
      </c>
      <c r="J345" s="69"/>
      <c r="K345" s="69">
        <v>0</v>
      </c>
      <c r="L345" s="69"/>
      <c r="M345" s="69"/>
      <c r="N345" s="69">
        <v>0</v>
      </c>
      <c r="O345" s="69">
        <v>0</v>
      </c>
      <c r="P345" s="69"/>
      <c r="Q345" s="69">
        <v>0</v>
      </c>
      <c r="R345" s="69"/>
      <c r="S345" s="69">
        <v>0</v>
      </c>
      <c r="T345" s="69"/>
      <c r="U345" s="69"/>
      <c r="V345" s="69">
        <v>0</v>
      </c>
      <c r="W345" s="69">
        <v>0</v>
      </c>
      <c r="X345" s="69"/>
      <c r="Y345" s="69">
        <v>0</v>
      </c>
      <c r="Z345" s="69"/>
      <c r="AA345" s="69">
        <v>0</v>
      </c>
      <c r="AB345" s="69"/>
      <c r="AC345" s="69"/>
      <c r="AD345" s="69">
        <v>0</v>
      </c>
      <c r="AE345" s="69">
        <v>0</v>
      </c>
      <c r="AF345" s="69"/>
      <c r="AG345" s="69">
        <v>0</v>
      </c>
      <c r="AH345" s="69">
        <v>0</v>
      </c>
      <c r="AI345" s="69">
        <v>0</v>
      </c>
      <c r="AJ345" s="69">
        <v>0</v>
      </c>
      <c r="AK345" s="69">
        <v>0</v>
      </c>
      <c r="AL345" s="69">
        <v>0</v>
      </c>
      <c r="AM345" s="69">
        <v>0</v>
      </c>
      <c r="AN345" s="69">
        <v>0</v>
      </c>
      <c r="AO345" s="69">
        <v>0</v>
      </c>
      <c r="AP345">
        <v>8967</v>
      </c>
      <c r="AQ345" t="s">
        <v>2156</v>
      </c>
      <c r="AR345">
        <v>0</v>
      </c>
      <c r="AS345">
        <v>4274</v>
      </c>
      <c r="AT345" t="s">
        <v>2158</v>
      </c>
      <c r="AU345" t="s">
        <v>2159</v>
      </c>
      <c r="AV345" t="s">
        <v>939</v>
      </c>
      <c r="AW345" t="s">
        <v>948</v>
      </c>
      <c r="AX345" t="s">
        <v>2158</v>
      </c>
      <c r="AY345" t="s">
        <v>2159</v>
      </c>
      <c r="AZ345">
        <v>2018</v>
      </c>
    </row>
    <row r="346" spans="1:52" x14ac:dyDescent="0.25">
      <c r="A346" s="70" t="s">
        <v>756</v>
      </c>
      <c r="B346" s="69">
        <v>1809.2958560000002</v>
      </c>
      <c r="C346" s="69">
        <v>0</v>
      </c>
      <c r="D346" s="69"/>
      <c r="E346" s="69"/>
      <c r="F346" s="69">
        <v>40</v>
      </c>
      <c r="G346" s="69">
        <v>0</v>
      </c>
      <c r="H346" s="69">
        <v>490</v>
      </c>
      <c r="I346" s="69">
        <v>3915</v>
      </c>
      <c r="J346" s="69">
        <v>2768.09</v>
      </c>
      <c r="K346" s="69">
        <v>45.6</v>
      </c>
      <c r="L346" s="69"/>
      <c r="M346" s="69">
        <v>57.03</v>
      </c>
      <c r="N346" s="69">
        <v>0</v>
      </c>
      <c r="O346" s="69">
        <v>142.26</v>
      </c>
      <c r="P346" s="69">
        <v>27.2</v>
      </c>
      <c r="Q346" s="69">
        <v>739.74287961573623</v>
      </c>
      <c r="R346" s="69">
        <v>4000</v>
      </c>
      <c r="S346" s="69">
        <v>0</v>
      </c>
      <c r="T346" s="69"/>
      <c r="U346" s="69"/>
      <c r="V346" s="69">
        <v>0</v>
      </c>
      <c r="W346" s="69">
        <v>0</v>
      </c>
      <c r="X346" s="69"/>
      <c r="Y346" s="69">
        <v>2700</v>
      </c>
      <c r="Z346" s="69">
        <v>1.514915</v>
      </c>
      <c r="AA346" s="69">
        <v>0</v>
      </c>
      <c r="AB346" s="69"/>
      <c r="AC346" s="69"/>
      <c r="AD346" s="69">
        <v>0</v>
      </c>
      <c r="AE346" s="69">
        <v>0</v>
      </c>
      <c r="AF346" s="69"/>
      <c r="AG346" s="69">
        <v>0</v>
      </c>
      <c r="AH346" s="69">
        <v>8578.9007710000005</v>
      </c>
      <c r="AI346" s="69">
        <v>45.6</v>
      </c>
      <c r="AJ346" s="69">
        <v>0</v>
      </c>
      <c r="AK346" s="69">
        <v>57.03</v>
      </c>
      <c r="AL346" s="69">
        <v>40</v>
      </c>
      <c r="AM346" s="69">
        <v>142.26</v>
      </c>
      <c r="AN346" s="69">
        <v>517.20000000000005</v>
      </c>
      <c r="AO346" s="69">
        <v>7354.7428796157365</v>
      </c>
      <c r="AQ346" t="s">
        <v>2261</v>
      </c>
      <c r="AR346">
        <v>2804</v>
      </c>
      <c r="AS346">
        <v>0</v>
      </c>
      <c r="AT346" t="s">
        <v>2158</v>
      </c>
      <c r="AU346" t="s">
        <v>2159</v>
      </c>
      <c r="AV346" t="s">
        <v>939</v>
      </c>
      <c r="AW346" t="s">
        <v>948</v>
      </c>
      <c r="AX346" t="s">
        <v>2158</v>
      </c>
      <c r="AY346" t="s">
        <v>2159</v>
      </c>
      <c r="AZ346">
        <v>2018</v>
      </c>
    </row>
    <row r="347" spans="1:52" x14ac:dyDescent="0.25">
      <c r="A347" s="70" t="s">
        <v>642</v>
      </c>
      <c r="B347" s="69">
        <v>1046.951151</v>
      </c>
      <c r="C347" s="69">
        <v>0</v>
      </c>
      <c r="D347" s="69">
        <v>0</v>
      </c>
      <c r="E347" s="69">
        <v>20</v>
      </c>
      <c r="F347" s="69">
        <v>0</v>
      </c>
      <c r="G347" s="69">
        <v>0</v>
      </c>
      <c r="H347" s="69"/>
      <c r="I347" s="69">
        <v>1270</v>
      </c>
      <c r="J347" s="69">
        <v>2526.9175</v>
      </c>
      <c r="K347" s="69">
        <v>0</v>
      </c>
      <c r="L347" s="69">
        <v>50</v>
      </c>
      <c r="M347" s="69">
        <v>95.94</v>
      </c>
      <c r="N347" s="69">
        <v>0</v>
      </c>
      <c r="O347" s="69">
        <v>0</v>
      </c>
      <c r="P347" s="69"/>
      <c r="Q347" s="69">
        <v>2656.8732465619228</v>
      </c>
      <c r="R347" s="69">
        <v>3000</v>
      </c>
      <c r="S347" s="69">
        <v>0</v>
      </c>
      <c r="T347" s="69">
        <v>0</v>
      </c>
      <c r="U347" s="69"/>
      <c r="V347" s="69">
        <v>0</v>
      </c>
      <c r="W347" s="69">
        <v>0</v>
      </c>
      <c r="X347" s="69"/>
      <c r="Y347" s="69">
        <v>1500</v>
      </c>
      <c r="Z347" s="69">
        <v>0.79419600000000001</v>
      </c>
      <c r="AA347" s="69">
        <v>0</v>
      </c>
      <c r="AB347" s="69">
        <v>0</v>
      </c>
      <c r="AC347" s="69"/>
      <c r="AD347" s="69">
        <v>0</v>
      </c>
      <c r="AE347" s="69">
        <v>0</v>
      </c>
      <c r="AF347" s="69"/>
      <c r="AG347" s="69">
        <v>0</v>
      </c>
      <c r="AH347" s="69">
        <v>6574.6628469999996</v>
      </c>
      <c r="AI347" s="69">
        <v>0</v>
      </c>
      <c r="AJ347" s="69">
        <v>50</v>
      </c>
      <c r="AK347" s="69">
        <v>115.94</v>
      </c>
      <c r="AL347" s="69">
        <v>0</v>
      </c>
      <c r="AM347" s="69">
        <v>0</v>
      </c>
      <c r="AN347" s="69">
        <v>0</v>
      </c>
      <c r="AO347" s="69">
        <v>5426.8732465619232</v>
      </c>
      <c r="AP347">
        <v>2804</v>
      </c>
      <c r="AQ347" t="s">
        <v>2155</v>
      </c>
      <c r="AR347">
        <v>1470</v>
      </c>
      <c r="AS347">
        <v>0</v>
      </c>
      <c r="AT347" t="s">
        <v>2158</v>
      </c>
      <c r="AU347" t="s">
        <v>2159</v>
      </c>
      <c r="AV347" t="s">
        <v>939</v>
      </c>
      <c r="AW347" t="s">
        <v>948</v>
      </c>
      <c r="AX347" t="s">
        <v>2158</v>
      </c>
      <c r="AY347" t="s">
        <v>2159</v>
      </c>
      <c r="AZ347">
        <v>2018</v>
      </c>
    </row>
    <row r="348" spans="1:52" x14ac:dyDescent="0.25">
      <c r="A348" s="70" t="s">
        <v>308</v>
      </c>
      <c r="B348" s="69">
        <v>1866.7061700000002</v>
      </c>
      <c r="C348" s="69">
        <v>0</v>
      </c>
      <c r="D348" s="69"/>
      <c r="E348" s="69">
        <v>350</v>
      </c>
      <c r="F348" s="69">
        <v>230</v>
      </c>
      <c r="G348" s="69">
        <v>2640</v>
      </c>
      <c r="H348" s="69">
        <v>1220</v>
      </c>
      <c r="I348" s="69">
        <v>5224</v>
      </c>
      <c r="J348" s="69">
        <v>5658.1900000000005</v>
      </c>
      <c r="K348" s="69">
        <v>65.27</v>
      </c>
      <c r="L348" s="69"/>
      <c r="M348" s="69">
        <v>100.85</v>
      </c>
      <c r="N348" s="69">
        <v>0</v>
      </c>
      <c r="O348" s="69">
        <v>352.76</v>
      </c>
      <c r="P348" s="69">
        <v>233.5</v>
      </c>
      <c r="Q348" s="69">
        <v>2177.8666792771751</v>
      </c>
      <c r="R348" s="69">
        <v>5067.63</v>
      </c>
      <c r="S348" s="69">
        <v>0</v>
      </c>
      <c r="T348" s="69"/>
      <c r="U348" s="69">
        <v>1700</v>
      </c>
      <c r="V348" s="69">
        <v>0</v>
      </c>
      <c r="W348" s="69">
        <v>5000</v>
      </c>
      <c r="X348" s="69"/>
      <c r="Y348" s="69">
        <v>1600</v>
      </c>
      <c r="Z348" s="69">
        <v>3.8332109999999999</v>
      </c>
      <c r="AA348" s="69">
        <v>0</v>
      </c>
      <c r="AB348" s="69"/>
      <c r="AC348" s="69"/>
      <c r="AD348" s="69">
        <v>0</v>
      </c>
      <c r="AE348" s="69">
        <v>0</v>
      </c>
      <c r="AF348" s="69"/>
      <c r="AG348" s="69">
        <v>0</v>
      </c>
      <c r="AH348" s="69">
        <v>12596.359381</v>
      </c>
      <c r="AI348" s="69">
        <v>65.27</v>
      </c>
      <c r="AJ348" s="69">
        <v>0</v>
      </c>
      <c r="AK348" s="69">
        <v>2150.85</v>
      </c>
      <c r="AL348" s="69">
        <v>230</v>
      </c>
      <c r="AM348" s="69">
        <v>7992.76</v>
      </c>
      <c r="AN348" s="69">
        <v>1453.5</v>
      </c>
      <c r="AO348" s="69">
        <v>9001.8666792771746</v>
      </c>
      <c r="AP348">
        <v>1470</v>
      </c>
      <c r="AQ348" t="s">
        <v>1536</v>
      </c>
      <c r="AR348">
        <v>7095</v>
      </c>
      <c r="AS348">
        <v>0</v>
      </c>
      <c r="AT348" t="s">
        <v>1538</v>
      </c>
      <c r="AU348" t="s">
        <v>1539</v>
      </c>
      <c r="AV348" t="s">
        <v>939</v>
      </c>
      <c r="AW348" t="s">
        <v>936</v>
      </c>
      <c r="AX348" t="s">
        <v>1538</v>
      </c>
      <c r="AY348" t="s">
        <v>1539</v>
      </c>
      <c r="AZ348">
        <v>2018</v>
      </c>
    </row>
    <row r="349" spans="1:52" x14ac:dyDescent="0.25">
      <c r="A349" s="70" t="s">
        <v>546</v>
      </c>
      <c r="B349" s="69">
        <v>1100.267578</v>
      </c>
      <c r="C349" s="69">
        <v>3917.35</v>
      </c>
      <c r="D349" s="69"/>
      <c r="E349" s="69">
        <v>335</v>
      </c>
      <c r="F349" s="69">
        <v>1588</v>
      </c>
      <c r="G349" s="69">
        <v>330</v>
      </c>
      <c r="H349" s="69">
        <v>867.85</v>
      </c>
      <c r="I349" s="69">
        <v>3262</v>
      </c>
      <c r="J349" s="69">
        <v>3579.6099999999997</v>
      </c>
      <c r="K349" s="69">
        <v>3372.36</v>
      </c>
      <c r="L349" s="69"/>
      <c r="M349" s="69">
        <v>325.05</v>
      </c>
      <c r="N349" s="69">
        <v>3074.58</v>
      </c>
      <c r="O349" s="69">
        <v>216.34</v>
      </c>
      <c r="P349" s="69">
        <v>990.16</v>
      </c>
      <c r="Q349" s="69">
        <v>3756.085290655471</v>
      </c>
      <c r="R349" s="69">
        <v>1520</v>
      </c>
      <c r="S349" s="69">
        <v>3040</v>
      </c>
      <c r="T349" s="69"/>
      <c r="U349" s="69">
        <v>850</v>
      </c>
      <c r="V349" s="69">
        <v>3147.7</v>
      </c>
      <c r="W349" s="69">
        <v>0</v>
      </c>
      <c r="X349" s="69">
        <v>500</v>
      </c>
      <c r="Y349" s="69">
        <v>700</v>
      </c>
      <c r="Z349" s="69">
        <v>1.004901</v>
      </c>
      <c r="AA349" s="69">
        <v>0</v>
      </c>
      <c r="AB349" s="69"/>
      <c r="AC349" s="69"/>
      <c r="AD349" s="69">
        <v>0</v>
      </c>
      <c r="AE349" s="69">
        <v>0</v>
      </c>
      <c r="AF349" s="69"/>
      <c r="AG349" s="69">
        <v>0</v>
      </c>
      <c r="AH349" s="69">
        <v>6200.8824789999999</v>
      </c>
      <c r="AI349" s="69">
        <v>10329.709999999999</v>
      </c>
      <c r="AJ349" s="69">
        <v>0</v>
      </c>
      <c r="AK349" s="69">
        <v>1510.05</v>
      </c>
      <c r="AL349" s="69">
        <v>7810.28</v>
      </c>
      <c r="AM349" s="69">
        <v>546.34</v>
      </c>
      <c r="AN349" s="69">
        <v>2358.0100000000002</v>
      </c>
      <c r="AO349" s="69">
        <v>7718.085290655471</v>
      </c>
      <c r="AP349">
        <v>7095</v>
      </c>
      <c r="AQ349" t="s">
        <v>2000</v>
      </c>
      <c r="AR349">
        <v>1860</v>
      </c>
      <c r="AS349">
        <v>0</v>
      </c>
      <c r="AT349" t="s">
        <v>2002</v>
      </c>
      <c r="AU349" t="s">
        <v>2003</v>
      </c>
      <c r="AV349" t="s">
        <v>939</v>
      </c>
      <c r="AW349" t="s">
        <v>936</v>
      </c>
      <c r="AX349" t="s">
        <v>2002</v>
      </c>
      <c r="AY349" t="s">
        <v>2003</v>
      </c>
      <c r="AZ349">
        <v>2018</v>
      </c>
    </row>
    <row r="350" spans="1:52" x14ac:dyDescent="0.25">
      <c r="A350" s="70" t="s">
        <v>644</v>
      </c>
      <c r="B350" s="69">
        <v>5426.8798029999998</v>
      </c>
      <c r="C350" s="69">
        <v>0</v>
      </c>
      <c r="D350" s="69">
        <v>43.54</v>
      </c>
      <c r="E350" s="69">
        <v>105</v>
      </c>
      <c r="F350" s="69">
        <v>0</v>
      </c>
      <c r="G350" s="69">
        <v>20</v>
      </c>
      <c r="H350" s="69"/>
      <c r="I350" s="69">
        <v>3770</v>
      </c>
      <c r="J350" s="69">
        <v>4040.38</v>
      </c>
      <c r="K350" s="69">
        <v>0</v>
      </c>
      <c r="L350" s="69">
        <v>265.75</v>
      </c>
      <c r="M350" s="69">
        <v>124</v>
      </c>
      <c r="N350" s="69">
        <v>0</v>
      </c>
      <c r="O350" s="69">
        <v>0</v>
      </c>
      <c r="P350" s="69"/>
      <c r="Q350" s="69">
        <v>6775.3055885941576</v>
      </c>
      <c r="R350" s="69">
        <v>8421</v>
      </c>
      <c r="S350" s="69">
        <v>0</v>
      </c>
      <c r="T350" s="69">
        <v>661</v>
      </c>
      <c r="U350" s="69"/>
      <c r="V350" s="69">
        <v>0</v>
      </c>
      <c r="W350" s="69">
        <v>0</v>
      </c>
      <c r="X350" s="69"/>
      <c r="Y350" s="69">
        <v>1310</v>
      </c>
      <c r="Z350" s="69">
        <v>0.85092400000000001</v>
      </c>
      <c r="AA350" s="69">
        <v>0</v>
      </c>
      <c r="AB350" s="69">
        <v>0</v>
      </c>
      <c r="AC350" s="69"/>
      <c r="AD350" s="69">
        <v>0</v>
      </c>
      <c r="AE350" s="69">
        <v>0</v>
      </c>
      <c r="AF350" s="69"/>
      <c r="AG350" s="69">
        <v>0</v>
      </c>
      <c r="AH350" s="69">
        <v>17889.110726999999</v>
      </c>
      <c r="AI350" s="69">
        <v>0</v>
      </c>
      <c r="AJ350" s="69">
        <v>970.29</v>
      </c>
      <c r="AK350" s="69">
        <v>229</v>
      </c>
      <c r="AL350" s="69">
        <v>0</v>
      </c>
      <c r="AM350" s="69">
        <v>20</v>
      </c>
      <c r="AN350" s="69">
        <v>0</v>
      </c>
      <c r="AO350" s="69">
        <v>11855.305588594158</v>
      </c>
      <c r="AP350">
        <v>1860</v>
      </c>
      <c r="AQ350" t="s">
        <v>2160</v>
      </c>
      <c r="AR350">
        <v>1575</v>
      </c>
      <c r="AS350">
        <v>0</v>
      </c>
      <c r="AT350" t="s">
        <v>2101</v>
      </c>
      <c r="AU350" t="s">
        <v>2102</v>
      </c>
      <c r="AV350" t="s">
        <v>939</v>
      </c>
      <c r="AW350" t="s">
        <v>948</v>
      </c>
      <c r="AX350" t="s">
        <v>2101</v>
      </c>
      <c r="AY350" t="s">
        <v>2102</v>
      </c>
      <c r="AZ350">
        <v>2018</v>
      </c>
    </row>
    <row r="351" spans="1:52" x14ac:dyDescent="0.25">
      <c r="A351" s="70" t="s">
        <v>204</v>
      </c>
      <c r="B351" s="69">
        <v>2613.0022140000001</v>
      </c>
      <c r="C351" s="69">
        <v>200</v>
      </c>
      <c r="D351" s="69"/>
      <c r="E351" s="69">
        <v>837.8</v>
      </c>
      <c r="F351" s="69">
        <v>50</v>
      </c>
      <c r="G351" s="69">
        <v>1247</v>
      </c>
      <c r="H351" s="69">
        <v>390</v>
      </c>
      <c r="I351" s="69">
        <v>6643.8</v>
      </c>
      <c r="J351" s="69">
        <v>5742.9449999999997</v>
      </c>
      <c r="K351" s="69">
        <v>961.94</v>
      </c>
      <c r="L351" s="69"/>
      <c r="M351" s="69">
        <v>279.95999999999998</v>
      </c>
      <c r="N351" s="69">
        <v>257</v>
      </c>
      <c r="O351" s="69">
        <v>496.89</v>
      </c>
      <c r="P351" s="69">
        <v>94.85</v>
      </c>
      <c r="Q351" s="69">
        <v>4047.0608201074256</v>
      </c>
      <c r="R351" s="69">
        <v>10150</v>
      </c>
      <c r="S351" s="69">
        <v>6350</v>
      </c>
      <c r="T351" s="69"/>
      <c r="U351" s="69">
        <v>300</v>
      </c>
      <c r="V351" s="69">
        <v>0</v>
      </c>
      <c r="W351" s="69">
        <v>0</v>
      </c>
      <c r="X351" s="69">
        <v>200</v>
      </c>
      <c r="Y351" s="69">
        <v>0</v>
      </c>
      <c r="Z351" s="69">
        <v>3.9758420000000001</v>
      </c>
      <c r="AA351" s="69">
        <v>0</v>
      </c>
      <c r="AB351" s="69"/>
      <c r="AC351" s="69"/>
      <c r="AD351" s="69">
        <v>0</v>
      </c>
      <c r="AE351" s="69">
        <v>0</v>
      </c>
      <c r="AF351" s="69"/>
      <c r="AG351" s="69">
        <v>0</v>
      </c>
      <c r="AH351" s="69">
        <v>18509.923056</v>
      </c>
      <c r="AI351" s="69">
        <v>7511.9400000000005</v>
      </c>
      <c r="AJ351" s="69">
        <v>0</v>
      </c>
      <c r="AK351" s="69">
        <v>1417.76</v>
      </c>
      <c r="AL351" s="69">
        <v>307</v>
      </c>
      <c r="AM351" s="69">
        <v>1743.8899999999999</v>
      </c>
      <c r="AN351" s="69">
        <v>684.85</v>
      </c>
      <c r="AO351" s="69">
        <v>10690.860820107426</v>
      </c>
      <c r="AP351">
        <v>1575</v>
      </c>
      <c r="AQ351" t="s">
        <v>1320</v>
      </c>
      <c r="AR351">
        <v>7359</v>
      </c>
      <c r="AS351">
        <v>0</v>
      </c>
      <c r="AT351" t="s">
        <v>1322</v>
      </c>
      <c r="AU351" t="s">
        <v>1323</v>
      </c>
      <c r="AV351" t="s">
        <v>939</v>
      </c>
      <c r="AW351" t="s">
        <v>936</v>
      </c>
      <c r="AX351" t="s">
        <v>1322</v>
      </c>
      <c r="AY351" t="s">
        <v>1323</v>
      </c>
      <c r="AZ351">
        <v>2018</v>
      </c>
    </row>
    <row r="352" spans="1:52" x14ac:dyDescent="0.25">
      <c r="A352" s="70" t="s">
        <v>464</v>
      </c>
      <c r="B352" s="69">
        <v>1608.163135</v>
      </c>
      <c r="C352" s="69">
        <v>25</v>
      </c>
      <c r="D352" s="69"/>
      <c r="E352" s="69">
        <v>171.16</v>
      </c>
      <c r="F352" s="69">
        <v>1083.8000000000002</v>
      </c>
      <c r="G352" s="69">
        <v>40</v>
      </c>
      <c r="H352" s="69">
        <v>505</v>
      </c>
      <c r="I352" s="69">
        <v>1857</v>
      </c>
      <c r="J352" s="69">
        <v>3317.1000000000004</v>
      </c>
      <c r="K352" s="69">
        <v>116.6</v>
      </c>
      <c r="L352" s="69"/>
      <c r="M352" s="69">
        <v>241.14</v>
      </c>
      <c r="N352" s="69">
        <v>3976.79</v>
      </c>
      <c r="O352" s="69">
        <v>293.85000000000002</v>
      </c>
      <c r="P352" s="69">
        <v>62.9</v>
      </c>
      <c r="Q352" s="69">
        <v>2860.9324069531403</v>
      </c>
      <c r="R352" s="69">
        <v>9600</v>
      </c>
      <c r="S352" s="69">
        <v>0</v>
      </c>
      <c r="T352" s="69"/>
      <c r="U352" s="69"/>
      <c r="V352" s="69">
        <v>3000</v>
      </c>
      <c r="W352" s="69">
        <v>0</v>
      </c>
      <c r="X352" s="69"/>
      <c r="Y352" s="69">
        <v>500</v>
      </c>
      <c r="Z352" s="69">
        <v>1.834214</v>
      </c>
      <c r="AA352" s="69">
        <v>0</v>
      </c>
      <c r="AB352" s="69"/>
      <c r="AC352" s="69"/>
      <c r="AD352" s="69">
        <v>0</v>
      </c>
      <c r="AE352" s="69">
        <v>0</v>
      </c>
      <c r="AF352" s="69"/>
      <c r="AG352" s="69">
        <v>0</v>
      </c>
      <c r="AH352" s="69">
        <v>14527.097349000001</v>
      </c>
      <c r="AI352" s="69">
        <v>141.6</v>
      </c>
      <c r="AJ352" s="69">
        <v>0</v>
      </c>
      <c r="AK352" s="69">
        <v>412.29999999999995</v>
      </c>
      <c r="AL352" s="69">
        <v>8060.59</v>
      </c>
      <c r="AM352" s="69">
        <v>333.85</v>
      </c>
      <c r="AN352" s="69">
        <v>567.9</v>
      </c>
      <c r="AO352" s="69">
        <v>5217.9324069531403</v>
      </c>
      <c r="AP352">
        <v>7359</v>
      </c>
      <c r="AQ352" t="s">
        <v>1828</v>
      </c>
      <c r="AR352">
        <v>3395</v>
      </c>
      <c r="AS352">
        <v>0</v>
      </c>
      <c r="AT352" t="s">
        <v>1829</v>
      </c>
      <c r="AU352" t="s">
        <v>1830</v>
      </c>
      <c r="AV352" t="s">
        <v>939</v>
      </c>
      <c r="AW352" t="s">
        <v>948</v>
      </c>
      <c r="AX352" t="s">
        <v>1829</v>
      </c>
      <c r="AY352" t="s">
        <v>1830</v>
      </c>
      <c r="AZ352">
        <v>2018</v>
      </c>
    </row>
    <row r="353" spans="1:52" x14ac:dyDescent="0.25">
      <c r="A353" s="70" t="s">
        <v>466</v>
      </c>
      <c r="B353" s="69">
        <v>6864.1359859999993</v>
      </c>
      <c r="C353" s="69">
        <v>0</v>
      </c>
      <c r="D353" s="69"/>
      <c r="E353" s="69">
        <v>1065</v>
      </c>
      <c r="F353" s="69">
        <v>1495</v>
      </c>
      <c r="G353" s="69">
        <v>1381.25</v>
      </c>
      <c r="H353" s="69">
        <v>3600</v>
      </c>
      <c r="I353" s="69">
        <v>7550</v>
      </c>
      <c r="J353" s="69">
        <v>5178.2700000000004</v>
      </c>
      <c r="K353" s="69">
        <v>281.05</v>
      </c>
      <c r="L353" s="69"/>
      <c r="M353" s="69">
        <v>293.35000000000002</v>
      </c>
      <c r="N353" s="69">
        <v>510.19</v>
      </c>
      <c r="O353" s="69">
        <v>546.01</v>
      </c>
      <c r="P353" s="69">
        <v>254.2</v>
      </c>
      <c r="Q353" s="69">
        <v>5504.4849259787443</v>
      </c>
      <c r="R353" s="69">
        <v>15673.89</v>
      </c>
      <c r="S353" s="69">
        <v>56.69</v>
      </c>
      <c r="T353" s="69"/>
      <c r="U353" s="69">
        <v>3470.06</v>
      </c>
      <c r="V353" s="69">
        <v>6000</v>
      </c>
      <c r="W353" s="69">
        <v>396.82</v>
      </c>
      <c r="X353" s="69">
        <v>4823.57</v>
      </c>
      <c r="Y353" s="69">
        <v>2437.58</v>
      </c>
      <c r="Z353" s="69">
        <v>4.6155210000000002</v>
      </c>
      <c r="AA353" s="69">
        <v>0</v>
      </c>
      <c r="AB353" s="69"/>
      <c r="AC353" s="69"/>
      <c r="AD353" s="69">
        <v>0</v>
      </c>
      <c r="AE353" s="69">
        <v>0</v>
      </c>
      <c r="AF353" s="69"/>
      <c r="AG353" s="69">
        <v>0</v>
      </c>
      <c r="AH353" s="69">
        <v>27720.911506999997</v>
      </c>
      <c r="AI353" s="69">
        <v>337.74</v>
      </c>
      <c r="AJ353" s="69">
        <v>0</v>
      </c>
      <c r="AK353" s="69">
        <v>4828.41</v>
      </c>
      <c r="AL353" s="69">
        <v>8005.1900000000005</v>
      </c>
      <c r="AM353" s="69">
        <v>2324.08</v>
      </c>
      <c r="AN353" s="69">
        <v>8677.77</v>
      </c>
      <c r="AO353" s="69">
        <v>15492.064925978744</v>
      </c>
      <c r="AP353">
        <v>3395</v>
      </c>
      <c r="AQ353" t="s">
        <v>1831</v>
      </c>
      <c r="AR353">
        <v>8543</v>
      </c>
      <c r="AS353">
        <v>0</v>
      </c>
      <c r="AT353" t="s">
        <v>1833</v>
      </c>
      <c r="AU353" t="s">
        <v>1834</v>
      </c>
      <c r="AV353" t="s">
        <v>939</v>
      </c>
      <c r="AW353" t="s">
        <v>936</v>
      </c>
      <c r="AX353" t="s">
        <v>1833</v>
      </c>
      <c r="AY353" t="s">
        <v>1834</v>
      </c>
      <c r="AZ353">
        <v>2018</v>
      </c>
    </row>
    <row r="354" spans="1:52" x14ac:dyDescent="0.25">
      <c r="A354" s="70" t="s">
        <v>384</v>
      </c>
      <c r="B354" s="69">
        <v>1178.2569269999999</v>
      </c>
      <c r="C354" s="69">
        <v>0</v>
      </c>
      <c r="D354" s="69"/>
      <c r="E354" s="69">
        <v>100</v>
      </c>
      <c r="F354" s="69">
        <v>4586</v>
      </c>
      <c r="G354" s="69">
        <v>520</v>
      </c>
      <c r="H354" s="69">
        <v>850</v>
      </c>
      <c r="I354" s="69">
        <v>1553</v>
      </c>
      <c r="J354" s="69">
        <v>6142.51</v>
      </c>
      <c r="K354" s="69">
        <v>125.55</v>
      </c>
      <c r="L354" s="69"/>
      <c r="M354" s="69">
        <v>75.5</v>
      </c>
      <c r="N354" s="69">
        <v>4052.75</v>
      </c>
      <c r="O354" s="69">
        <v>3924.45</v>
      </c>
      <c r="P354" s="69"/>
      <c r="Q354" s="69">
        <v>1832.019932614327</v>
      </c>
      <c r="R354" s="69">
        <v>2000</v>
      </c>
      <c r="S354" s="69">
        <v>0</v>
      </c>
      <c r="T354" s="69"/>
      <c r="U354" s="69"/>
      <c r="V354" s="69">
        <v>2000</v>
      </c>
      <c r="W354" s="69">
        <v>2000</v>
      </c>
      <c r="X354" s="69">
        <v>300</v>
      </c>
      <c r="Y354" s="69">
        <v>0</v>
      </c>
      <c r="Z354" s="69">
        <v>1.1567160000000001</v>
      </c>
      <c r="AA354" s="69">
        <v>0</v>
      </c>
      <c r="AB354" s="69"/>
      <c r="AC354" s="69"/>
      <c r="AD354" s="69">
        <v>0</v>
      </c>
      <c r="AE354" s="69">
        <v>0</v>
      </c>
      <c r="AF354" s="69"/>
      <c r="AG354" s="69">
        <v>0</v>
      </c>
      <c r="AH354" s="69">
        <v>9321.9236430000001</v>
      </c>
      <c r="AI354" s="69">
        <v>125.55</v>
      </c>
      <c r="AJ354" s="69">
        <v>0</v>
      </c>
      <c r="AK354" s="69">
        <v>175.5</v>
      </c>
      <c r="AL354" s="69">
        <v>10638.75</v>
      </c>
      <c r="AM354" s="69">
        <v>6444.45</v>
      </c>
      <c r="AN354" s="69">
        <v>1150</v>
      </c>
      <c r="AO354" s="69">
        <v>3385.019932614327</v>
      </c>
      <c r="AP354">
        <v>8543</v>
      </c>
      <c r="AQ354" t="s">
        <v>1676</v>
      </c>
      <c r="AR354">
        <v>2141</v>
      </c>
      <c r="AS354">
        <v>0</v>
      </c>
      <c r="AT354" t="s">
        <v>1678</v>
      </c>
      <c r="AU354" t="s">
        <v>1679</v>
      </c>
      <c r="AV354" t="s">
        <v>939</v>
      </c>
      <c r="AW354" t="s">
        <v>936</v>
      </c>
      <c r="AX354" t="s">
        <v>1678</v>
      </c>
      <c r="AY354" t="s">
        <v>1679</v>
      </c>
      <c r="AZ354">
        <v>2018</v>
      </c>
    </row>
    <row r="355" spans="1:52" x14ac:dyDescent="0.25">
      <c r="A355" s="70" t="s">
        <v>646</v>
      </c>
      <c r="B355" s="69">
        <v>1276.447553</v>
      </c>
      <c r="C355" s="69">
        <v>0</v>
      </c>
      <c r="D355" s="69">
        <v>2021.31</v>
      </c>
      <c r="E355" s="69"/>
      <c r="F355" s="69">
        <v>0</v>
      </c>
      <c r="G355" s="69">
        <v>0</v>
      </c>
      <c r="H355" s="69"/>
      <c r="I355" s="69">
        <v>798</v>
      </c>
      <c r="J355" s="69">
        <v>1079.43</v>
      </c>
      <c r="K355" s="69">
        <v>0</v>
      </c>
      <c r="L355" s="69">
        <v>1027.6500000000001</v>
      </c>
      <c r="M355" s="69">
        <v>88.45</v>
      </c>
      <c r="N355" s="69">
        <v>0</v>
      </c>
      <c r="O355" s="69">
        <v>0</v>
      </c>
      <c r="P355" s="69"/>
      <c r="Q355" s="69">
        <v>1899.075081226578</v>
      </c>
      <c r="R355" s="69">
        <v>0</v>
      </c>
      <c r="S355" s="69">
        <v>0</v>
      </c>
      <c r="T355" s="69">
        <v>82.7</v>
      </c>
      <c r="U355" s="69"/>
      <c r="V355" s="69">
        <v>0</v>
      </c>
      <c r="W355" s="69">
        <v>0</v>
      </c>
      <c r="X355" s="69"/>
      <c r="Y355" s="69">
        <v>0</v>
      </c>
      <c r="Z355" s="69">
        <v>0.62076900000000002</v>
      </c>
      <c r="AA355" s="69">
        <v>0</v>
      </c>
      <c r="AB355" s="69">
        <v>0</v>
      </c>
      <c r="AC355" s="69"/>
      <c r="AD355" s="69">
        <v>0</v>
      </c>
      <c r="AE355" s="69">
        <v>0</v>
      </c>
      <c r="AF355" s="69"/>
      <c r="AG355" s="69">
        <v>0</v>
      </c>
      <c r="AH355" s="69">
        <v>2356.4983220000004</v>
      </c>
      <c r="AI355" s="69">
        <v>0</v>
      </c>
      <c r="AJ355" s="69">
        <v>3131.66</v>
      </c>
      <c r="AK355" s="69">
        <v>88.45</v>
      </c>
      <c r="AL355" s="69">
        <v>0</v>
      </c>
      <c r="AM355" s="69">
        <v>0</v>
      </c>
      <c r="AN355" s="69">
        <v>0</v>
      </c>
      <c r="AO355" s="69">
        <v>2697.0750812265778</v>
      </c>
      <c r="AP355">
        <v>2141</v>
      </c>
      <c r="AQ355" t="s">
        <v>2161</v>
      </c>
      <c r="AR355">
        <v>1149</v>
      </c>
      <c r="AS355">
        <v>0</v>
      </c>
      <c r="AT355" t="s">
        <v>2163</v>
      </c>
      <c r="AU355" t="s">
        <v>2164</v>
      </c>
      <c r="AV355" t="s">
        <v>939</v>
      </c>
      <c r="AW355" t="s">
        <v>936</v>
      </c>
      <c r="AX355" t="s">
        <v>2163</v>
      </c>
      <c r="AY355" t="s">
        <v>2164</v>
      </c>
      <c r="AZ355">
        <v>2018</v>
      </c>
    </row>
    <row r="356" spans="1:52" x14ac:dyDescent="0.25">
      <c r="A356" s="70" t="s">
        <v>468</v>
      </c>
      <c r="B356" s="69">
        <v>3115.8648429999998</v>
      </c>
      <c r="C356" s="69">
        <v>1235</v>
      </c>
      <c r="D356" s="69"/>
      <c r="E356" s="69">
        <v>995</v>
      </c>
      <c r="F356" s="69">
        <v>2318</v>
      </c>
      <c r="G356" s="69">
        <v>1260</v>
      </c>
      <c r="H356" s="69">
        <v>3249.35</v>
      </c>
      <c r="I356" s="69">
        <v>6304</v>
      </c>
      <c r="J356" s="69">
        <v>11544.4025</v>
      </c>
      <c r="K356" s="69">
        <v>121.15</v>
      </c>
      <c r="L356" s="69"/>
      <c r="M356" s="69">
        <v>1479.34</v>
      </c>
      <c r="N356" s="69">
        <v>978.05</v>
      </c>
      <c r="O356" s="69">
        <v>401.93</v>
      </c>
      <c r="P356" s="69">
        <v>327.2</v>
      </c>
      <c r="Q356" s="69">
        <v>4379.8686238095925</v>
      </c>
      <c r="R356" s="69">
        <v>22000</v>
      </c>
      <c r="S356" s="69">
        <v>0</v>
      </c>
      <c r="T356" s="69"/>
      <c r="U356" s="69">
        <v>4000</v>
      </c>
      <c r="V356" s="69">
        <v>5000</v>
      </c>
      <c r="W356" s="69">
        <v>0</v>
      </c>
      <c r="X356" s="69">
        <v>4000</v>
      </c>
      <c r="Y356" s="69">
        <v>10000</v>
      </c>
      <c r="Z356" s="69">
        <v>3.7527110000000001</v>
      </c>
      <c r="AA356" s="69">
        <v>0</v>
      </c>
      <c r="AB356" s="69"/>
      <c r="AC356" s="69"/>
      <c r="AD356" s="69">
        <v>0</v>
      </c>
      <c r="AE356" s="69">
        <v>0</v>
      </c>
      <c r="AF356" s="69"/>
      <c r="AG356" s="69">
        <v>0</v>
      </c>
      <c r="AH356" s="69">
        <v>36664.020054000001</v>
      </c>
      <c r="AI356" s="69">
        <v>1356.15</v>
      </c>
      <c r="AJ356" s="69">
        <v>0</v>
      </c>
      <c r="AK356" s="69">
        <v>6474.34</v>
      </c>
      <c r="AL356" s="69">
        <v>8296.0499999999993</v>
      </c>
      <c r="AM356" s="69">
        <v>1661.93</v>
      </c>
      <c r="AN356" s="69">
        <v>7576.5499999999993</v>
      </c>
      <c r="AO356" s="69">
        <v>20683.868623809591</v>
      </c>
      <c r="AP356">
        <v>1149</v>
      </c>
      <c r="AQ356" t="s">
        <v>1835</v>
      </c>
      <c r="AR356">
        <v>6946</v>
      </c>
      <c r="AS356">
        <v>0</v>
      </c>
      <c r="AT356" t="s">
        <v>1837</v>
      </c>
      <c r="AU356" t="s">
        <v>1838</v>
      </c>
      <c r="AV356" t="s">
        <v>939</v>
      </c>
      <c r="AW356" t="s">
        <v>936</v>
      </c>
      <c r="AX356" t="s">
        <v>1837</v>
      </c>
      <c r="AY356" t="s">
        <v>1838</v>
      </c>
      <c r="AZ356">
        <v>2018</v>
      </c>
    </row>
    <row r="357" spans="1:52" x14ac:dyDescent="0.25">
      <c r="A357" s="70" t="s">
        <v>470</v>
      </c>
      <c r="B357" s="69">
        <v>3105.6035259999999</v>
      </c>
      <c r="C357" s="69">
        <v>0</v>
      </c>
      <c r="D357" s="69"/>
      <c r="E357" s="69">
        <v>220</v>
      </c>
      <c r="F357" s="69">
        <v>708.75</v>
      </c>
      <c r="G357" s="69">
        <v>1156</v>
      </c>
      <c r="H357" s="69">
        <v>1280.31</v>
      </c>
      <c r="I357" s="69">
        <v>7464</v>
      </c>
      <c r="J357" s="69">
        <v>22223.672500000001</v>
      </c>
      <c r="K357" s="69">
        <v>113.05</v>
      </c>
      <c r="L357" s="69"/>
      <c r="M357" s="69">
        <v>726.69</v>
      </c>
      <c r="N357" s="69">
        <v>0</v>
      </c>
      <c r="O357" s="69">
        <v>247.18</v>
      </c>
      <c r="P357" s="69"/>
      <c r="Q357" s="69">
        <v>4639.0509209529655</v>
      </c>
      <c r="R357" s="69">
        <v>20000</v>
      </c>
      <c r="S357" s="69">
        <v>0</v>
      </c>
      <c r="T357" s="69"/>
      <c r="U357" s="69"/>
      <c r="V357" s="69">
        <v>0</v>
      </c>
      <c r="W357" s="69">
        <v>0</v>
      </c>
      <c r="X357" s="69"/>
      <c r="Y357" s="69">
        <v>7400</v>
      </c>
      <c r="Z357" s="69">
        <v>3.0136219999999998</v>
      </c>
      <c r="AA357" s="69">
        <v>0</v>
      </c>
      <c r="AB357" s="69"/>
      <c r="AC357" s="69"/>
      <c r="AD357" s="69">
        <v>0</v>
      </c>
      <c r="AE357" s="69">
        <v>0</v>
      </c>
      <c r="AF357" s="69"/>
      <c r="AG357" s="69">
        <v>0</v>
      </c>
      <c r="AH357" s="69">
        <v>45332.289647999998</v>
      </c>
      <c r="AI357" s="69">
        <v>113.05</v>
      </c>
      <c r="AJ357" s="69">
        <v>0</v>
      </c>
      <c r="AK357" s="69">
        <v>946.69</v>
      </c>
      <c r="AL357" s="69">
        <v>708.75</v>
      </c>
      <c r="AM357" s="69">
        <v>1403.18</v>
      </c>
      <c r="AN357" s="69">
        <v>1280.31</v>
      </c>
      <c r="AO357" s="69">
        <v>19503.050920952966</v>
      </c>
      <c r="AP357">
        <v>6946</v>
      </c>
      <c r="AQ357" t="s">
        <v>1839</v>
      </c>
      <c r="AR357">
        <v>5578</v>
      </c>
      <c r="AS357">
        <v>0</v>
      </c>
      <c r="AT357" t="s">
        <v>1841</v>
      </c>
      <c r="AU357" t="s">
        <v>1842</v>
      </c>
      <c r="AV357" t="s">
        <v>939</v>
      </c>
      <c r="AW357" t="s">
        <v>936</v>
      </c>
      <c r="AX357" t="s">
        <v>1841</v>
      </c>
      <c r="AY357" t="s">
        <v>1842</v>
      </c>
      <c r="AZ357">
        <v>2018</v>
      </c>
    </row>
    <row r="358" spans="1:52" x14ac:dyDescent="0.25">
      <c r="A358" s="70" t="s">
        <v>386</v>
      </c>
      <c r="B358" s="69">
        <v>1478.0623660000001</v>
      </c>
      <c r="C358" s="69">
        <v>0</v>
      </c>
      <c r="D358" s="69"/>
      <c r="E358" s="69">
        <v>980</v>
      </c>
      <c r="F358" s="69">
        <v>1011.8</v>
      </c>
      <c r="G358" s="69">
        <v>925</v>
      </c>
      <c r="H358" s="69">
        <v>198</v>
      </c>
      <c r="I358" s="69">
        <v>4439</v>
      </c>
      <c r="J358" s="69">
        <v>4509.3024999999998</v>
      </c>
      <c r="K358" s="69">
        <v>273.8</v>
      </c>
      <c r="L358" s="69"/>
      <c r="M358" s="69">
        <v>297.32</v>
      </c>
      <c r="N358" s="69">
        <v>2126.21</v>
      </c>
      <c r="O358" s="69">
        <v>2183.4299999999998</v>
      </c>
      <c r="P358" s="69">
        <v>989.82</v>
      </c>
      <c r="Q358" s="69">
        <v>2759.3272446340002</v>
      </c>
      <c r="R358" s="69">
        <v>3000</v>
      </c>
      <c r="S358" s="69">
        <v>0</v>
      </c>
      <c r="T358" s="69"/>
      <c r="U358" s="69"/>
      <c r="V358" s="69">
        <v>3000</v>
      </c>
      <c r="W358" s="69">
        <v>3000</v>
      </c>
      <c r="X358" s="69">
        <v>4579.4799999999996</v>
      </c>
      <c r="Y358" s="69">
        <v>3000</v>
      </c>
      <c r="Z358" s="69">
        <v>1.6980660000000001</v>
      </c>
      <c r="AA358" s="69">
        <v>0</v>
      </c>
      <c r="AB358" s="69"/>
      <c r="AC358" s="69"/>
      <c r="AD358" s="69">
        <v>0</v>
      </c>
      <c r="AE358" s="69">
        <v>0</v>
      </c>
      <c r="AF358" s="69"/>
      <c r="AG358" s="69">
        <v>0</v>
      </c>
      <c r="AH358" s="69">
        <v>8989.0629320000007</v>
      </c>
      <c r="AI358" s="69">
        <v>273.8</v>
      </c>
      <c r="AJ358" s="69">
        <v>0</v>
      </c>
      <c r="AK358" s="69">
        <v>1277.32</v>
      </c>
      <c r="AL358" s="69">
        <v>6138.01</v>
      </c>
      <c r="AM358" s="69">
        <v>6108.43</v>
      </c>
      <c r="AN358" s="69">
        <v>5767.2999999999993</v>
      </c>
      <c r="AO358" s="69">
        <v>10198.327244634</v>
      </c>
      <c r="AP358">
        <v>5578</v>
      </c>
      <c r="AQ358" t="s">
        <v>1680</v>
      </c>
      <c r="AR358">
        <v>3143</v>
      </c>
      <c r="AS358">
        <v>0</v>
      </c>
      <c r="AT358" t="s">
        <v>1682</v>
      </c>
      <c r="AU358" t="s">
        <v>1683</v>
      </c>
      <c r="AV358" t="s">
        <v>939</v>
      </c>
      <c r="AW358" t="s">
        <v>936</v>
      </c>
      <c r="AX358" t="s">
        <v>1682</v>
      </c>
      <c r="AY358" t="s">
        <v>1683</v>
      </c>
      <c r="AZ358">
        <v>2018</v>
      </c>
    </row>
    <row r="359" spans="1:52" x14ac:dyDescent="0.25">
      <c r="A359" s="70" t="s">
        <v>850</v>
      </c>
      <c r="B359" s="69">
        <v>3605.297994</v>
      </c>
      <c r="C359" s="69">
        <v>3695</v>
      </c>
      <c r="D359" s="69"/>
      <c r="E359" s="69">
        <v>1010</v>
      </c>
      <c r="F359" s="69">
        <v>20</v>
      </c>
      <c r="G359" s="69">
        <v>20</v>
      </c>
      <c r="H359" s="69">
        <v>440</v>
      </c>
      <c r="I359" s="69">
        <v>4089</v>
      </c>
      <c r="J359" s="69">
        <v>4328.0725000000002</v>
      </c>
      <c r="K359" s="69">
        <v>2180.8200000000002</v>
      </c>
      <c r="L359" s="69"/>
      <c r="M359" s="69">
        <v>2282.96</v>
      </c>
      <c r="N359" s="69">
        <v>0</v>
      </c>
      <c r="O359" s="69">
        <v>163</v>
      </c>
      <c r="P359" s="69">
        <v>1309.75</v>
      </c>
      <c r="Q359" s="69">
        <v>4014.0694416888527</v>
      </c>
      <c r="R359" s="69">
        <v>7000</v>
      </c>
      <c r="S359" s="69">
        <v>1407.42</v>
      </c>
      <c r="T359" s="69"/>
      <c r="U359" s="69">
        <v>1100</v>
      </c>
      <c r="V359" s="69">
        <v>0</v>
      </c>
      <c r="W359" s="69">
        <v>0</v>
      </c>
      <c r="X359" s="69">
        <v>3500</v>
      </c>
      <c r="Y359" s="69">
        <v>2000</v>
      </c>
      <c r="Z359" s="69">
        <v>3.1584140000000001</v>
      </c>
      <c r="AA359" s="69">
        <v>0</v>
      </c>
      <c r="AB359" s="69"/>
      <c r="AC359" s="69"/>
      <c r="AD359" s="69">
        <v>0</v>
      </c>
      <c r="AE359" s="69">
        <v>0</v>
      </c>
      <c r="AF359" s="69"/>
      <c r="AG359" s="69">
        <v>0</v>
      </c>
      <c r="AH359" s="69">
        <v>14936.528908</v>
      </c>
      <c r="AI359" s="69">
        <v>7283.24</v>
      </c>
      <c r="AJ359" s="69">
        <v>0</v>
      </c>
      <c r="AK359" s="69">
        <v>4392.96</v>
      </c>
      <c r="AL359" s="69">
        <v>20</v>
      </c>
      <c r="AM359" s="69">
        <v>183</v>
      </c>
      <c r="AN359" s="69">
        <v>5249.75</v>
      </c>
      <c r="AO359" s="69">
        <v>10103.069441688853</v>
      </c>
      <c r="AP359">
        <v>3143</v>
      </c>
      <c r="AQ359" t="s">
        <v>849</v>
      </c>
      <c r="AR359">
        <v>5846</v>
      </c>
      <c r="AS359">
        <v>0</v>
      </c>
      <c r="AT359" t="s">
        <v>2317</v>
      </c>
      <c r="AU359" t="s">
        <v>2318</v>
      </c>
      <c r="AV359" t="s">
        <v>939</v>
      </c>
      <c r="AW359" t="s">
        <v>936</v>
      </c>
      <c r="AX359" t="s">
        <v>2317</v>
      </c>
      <c r="AY359" t="s">
        <v>2318</v>
      </c>
      <c r="AZ359">
        <v>2018</v>
      </c>
    </row>
    <row r="360" spans="1:52" x14ac:dyDescent="0.25">
      <c r="A360" s="70" t="s">
        <v>206</v>
      </c>
      <c r="B360" s="69">
        <v>7108.0838970000004</v>
      </c>
      <c r="C360" s="69">
        <v>4040</v>
      </c>
      <c r="D360" s="69"/>
      <c r="E360" s="69">
        <v>2490</v>
      </c>
      <c r="F360" s="69">
        <v>4776</v>
      </c>
      <c r="G360" s="69">
        <v>2745</v>
      </c>
      <c r="H360" s="69">
        <v>2275</v>
      </c>
      <c r="I360" s="69">
        <v>23296.3</v>
      </c>
      <c r="J360" s="69">
        <v>14094.29</v>
      </c>
      <c r="K360" s="69">
        <v>873.66</v>
      </c>
      <c r="L360" s="69"/>
      <c r="M360" s="69">
        <v>622.94000000000005</v>
      </c>
      <c r="N360" s="69">
        <v>789.81</v>
      </c>
      <c r="O360" s="69">
        <v>1005.7</v>
      </c>
      <c r="P360" s="69">
        <v>169.9</v>
      </c>
      <c r="Q360" s="69">
        <v>7632.6102349221128</v>
      </c>
      <c r="R360" s="69">
        <v>42000</v>
      </c>
      <c r="S360" s="69">
        <v>8000</v>
      </c>
      <c r="T360" s="69"/>
      <c r="U360" s="69">
        <v>6000</v>
      </c>
      <c r="V360" s="69">
        <v>10000</v>
      </c>
      <c r="W360" s="69">
        <v>6000</v>
      </c>
      <c r="X360" s="69">
        <v>1500</v>
      </c>
      <c r="Y360" s="69">
        <v>12000</v>
      </c>
      <c r="Z360" s="69">
        <v>8.3914639999999991</v>
      </c>
      <c r="AA360" s="69">
        <v>0</v>
      </c>
      <c r="AB360" s="69"/>
      <c r="AC360" s="69"/>
      <c r="AD360" s="69">
        <v>0</v>
      </c>
      <c r="AE360" s="69">
        <v>0</v>
      </c>
      <c r="AF360" s="69"/>
      <c r="AG360" s="69">
        <v>0</v>
      </c>
      <c r="AH360" s="69">
        <v>63210.765360999998</v>
      </c>
      <c r="AI360" s="69">
        <v>12913.66</v>
      </c>
      <c r="AJ360" s="69">
        <v>0</v>
      </c>
      <c r="AK360" s="69">
        <v>9112.94</v>
      </c>
      <c r="AL360" s="69">
        <v>15565.81</v>
      </c>
      <c r="AM360" s="69">
        <v>9750.7000000000007</v>
      </c>
      <c r="AN360" s="69">
        <v>3944.9</v>
      </c>
      <c r="AO360" s="69">
        <v>42928.910234922114</v>
      </c>
      <c r="AP360">
        <v>5846</v>
      </c>
      <c r="AQ360" t="s">
        <v>1324</v>
      </c>
      <c r="AR360">
        <v>15532</v>
      </c>
      <c r="AS360">
        <v>0</v>
      </c>
      <c r="AT360" t="s">
        <v>1326</v>
      </c>
      <c r="AU360" t="s">
        <v>1327</v>
      </c>
      <c r="AV360" t="s">
        <v>939</v>
      </c>
      <c r="AW360" t="s">
        <v>936</v>
      </c>
      <c r="AX360" t="s">
        <v>1326</v>
      </c>
      <c r="AY360" t="s">
        <v>1327</v>
      </c>
      <c r="AZ360">
        <v>2018</v>
      </c>
    </row>
    <row r="361" spans="1:52" x14ac:dyDescent="0.25">
      <c r="A361" s="70" t="s">
        <v>388</v>
      </c>
      <c r="B361" s="69">
        <v>3295.2363399999999</v>
      </c>
      <c r="C361" s="69">
        <v>165.55</v>
      </c>
      <c r="D361" s="69"/>
      <c r="E361" s="69">
        <v>365.92</v>
      </c>
      <c r="F361" s="69">
        <v>190</v>
      </c>
      <c r="G361" s="69">
        <v>547.20000000000005</v>
      </c>
      <c r="H361" s="69">
        <v>1715</v>
      </c>
      <c r="I361" s="69">
        <v>5998</v>
      </c>
      <c r="J361" s="69">
        <v>6556.29</v>
      </c>
      <c r="K361" s="69">
        <v>762.2</v>
      </c>
      <c r="L361" s="69"/>
      <c r="M361" s="69">
        <v>655.8</v>
      </c>
      <c r="N361" s="69">
        <v>1070.3</v>
      </c>
      <c r="O361" s="69">
        <v>663.75</v>
      </c>
      <c r="P361" s="69">
        <v>825.11</v>
      </c>
      <c r="Q361" s="69">
        <v>2565.0073331994417</v>
      </c>
      <c r="R361" s="69">
        <v>4140</v>
      </c>
      <c r="S361" s="69">
        <v>1010</v>
      </c>
      <c r="T361" s="69"/>
      <c r="U361" s="69">
        <v>910</v>
      </c>
      <c r="V361" s="69">
        <v>0</v>
      </c>
      <c r="W361" s="69">
        <v>1180</v>
      </c>
      <c r="X361" s="69">
        <v>2630</v>
      </c>
      <c r="Y361" s="69">
        <v>1800</v>
      </c>
      <c r="Z361" s="69">
        <v>2.008181</v>
      </c>
      <c r="AA361" s="69">
        <v>0</v>
      </c>
      <c r="AB361" s="69"/>
      <c r="AC361" s="69"/>
      <c r="AD361" s="69">
        <v>0</v>
      </c>
      <c r="AE361" s="69">
        <v>0</v>
      </c>
      <c r="AF361" s="69"/>
      <c r="AG361" s="69">
        <v>0</v>
      </c>
      <c r="AH361" s="69">
        <v>13993.534521</v>
      </c>
      <c r="AI361" s="69">
        <v>1937.75</v>
      </c>
      <c r="AJ361" s="69">
        <v>0</v>
      </c>
      <c r="AK361" s="69">
        <v>1931.72</v>
      </c>
      <c r="AL361" s="69">
        <v>1260.3</v>
      </c>
      <c r="AM361" s="69">
        <v>2390.9499999999998</v>
      </c>
      <c r="AN361" s="69">
        <v>5170.1100000000006</v>
      </c>
      <c r="AO361" s="69">
        <v>10363.007333199443</v>
      </c>
      <c r="AP361">
        <v>15532</v>
      </c>
      <c r="AQ361" t="s">
        <v>1684</v>
      </c>
      <c r="AR361">
        <v>3717</v>
      </c>
      <c r="AS361">
        <v>0</v>
      </c>
      <c r="AT361" t="s">
        <v>1686</v>
      </c>
      <c r="AU361" t="s">
        <v>1687</v>
      </c>
      <c r="AV361" t="s">
        <v>939</v>
      </c>
      <c r="AW361" t="s">
        <v>936</v>
      </c>
      <c r="AX361" t="s">
        <v>1686</v>
      </c>
      <c r="AY361" t="s">
        <v>1687</v>
      </c>
      <c r="AZ361">
        <v>2018</v>
      </c>
    </row>
    <row r="362" spans="1:52" x14ac:dyDescent="0.25">
      <c r="A362" s="70" t="s">
        <v>310</v>
      </c>
      <c r="B362" s="69">
        <v>1418.6820170000001</v>
      </c>
      <c r="C362" s="69">
        <v>0</v>
      </c>
      <c r="D362" s="69"/>
      <c r="E362" s="69">
        <v>172</v>
      </c>
      <c r="F362" s="69">
        <v>385</v>
      </c>
      <c r="G362" s="69">
        <v>1182</v>
      </c>
      <c r="H362" s="69">
        <v>572</v>
      </c>
      <c r="I362" s="69">
        <v>8364</v>
      </c>
      <c r="J362" s="69">
        <v>1328.93</v>
      </c>
      <c r="K362" s="69">
        <v>71.45</v>
      </c>
      <c r="L362" s="69"/>
      <c r="M362" s="69">
        <v>117.6</v>
      </c>
      <c r="N362" s="69">
        <v>203</v>
      </c>
      <c r="O362" s="69">
        <v>43.84</v>
      </c>
      <c r="P362" s="69">
        <v>195.75</v>
      </c>
      <c r="Q362" s="69">
        <v>2672.6274477224838</v>
      </c>
      <c r="R362" s="69">
        <v>4570.28</v>
      </c>
      <c r="S362" s="69">
        <v>0</v>
      </c>
      <c r="T362" s="69"/>
      <c r="U362" s="69"/>
      <c r="V362" s="69">
        <v>0</v>
      </c>
      <c r="W362" s="69">
        <v>0</v>
      </c>
      <c r="X362" s="69">
        <v>2000</v>
      </c>
      <c r="Y362" s="69">
        <v>3700</v>
      </c>
      <c r="Z362" s="69">
        <v>1.9455100000000001</v>
      </c>
      <c r="AA362" s="69">
        <v>0</v>
      </c>
      <c r="AB362" s="69"/>
      <c r="AC362" s="69"/>
      <c r="AD362" s="69">
        <v>0</v>
      </c>
      <c r="AE362" s="69">
        <v>0</v>
      </c>
      <c r="AF362" s="69"/>
      <c r="AG362" s="69">
        <v>0</v>
      </c>
      <c r="AH362" s="69">
        <v>7319.8375269999997</v>
      </c>
      <c r="AI362" s="69">
        <v>71.45</v>
      </c>
      <c r="AJ362" s="69">
        <v>0</v>
      </c>
      <c r="AK362" s="69">
        <v>289.60000000000002</v>
      </c>
      <c r="AL362" s="69">
        <v>588</v>
      </c>
      <c r="AM362" s="69">
        <v>1225.8399999999999</v>
      </c>
      <c r="AN362" s="69">
        <v>2767.75</v>
      </c>
      <c r="AO362" s="69">
        <v>14736.627447722483</v>
      </c>
      <c r="AP362">
        <v>3717</v>
      </c>
      <c r="AQ362" t="s">
        <v>1540</v>
      </c>
      <c r="AR362">
        <v>3601</v>
      </c>
      <c r="AS362">
        <v>0</v>
      </c>
      <c r="AT362" t="s">
        <v>1542</v>
      </c>
      <c r="AU362" t="s">
        <v>1543</v>
      </c>
      <c r="AV362" t="s">
        <v>939</v>
      </c>
      <c r="AW362" t="s">
        <v>936</v>
      </c>
      <c r="AX362" t="s">
        <v>1542</v>
      </c>
      <c r="AY362" t="s">
        <v>1543</v>
      </c>
      <c r="AZ362">
        <v>2018</v>
      </c>
    </row>
    <row r="363" spans="1:52" x14ac:dyDescent="0.25">
      <c r="A363" s="70" t="s">
        <v>124</v>
      </c>
      <c r="B363" s="69">
        <v>471.281004</v>
      </c>
      <c r="C363" s="69">
        <v>0</v>
      </c>
      <c r="D363" s="69"/>
      <c r="E363" s="69"/>
      <c r="F363" s="69">
        <v>85</v>
      </c>
      <c r="G363" s="69">
        <v>0</v>
      </c>
      <c r="H363" s="69"/>
      <c r="I363" s="69">
        <v>1896</v>
      </c>
      <c r="J363" s="69">
        <v>11879.74</v>
      </c>
      <c r="K363" s="69">
        <v>9.9499999999999993</v>
      </c>
      <c r="L363" s="69"/>
      <c r="M363" s="69">
        <v>92.65</v>
      </c>
      <c r="N363" s="69">
        <v>0</v>
      </c>
      <c r="O363" s="69">
        <v>97.08</v>
      </c>
      <c r="P363" s="69">
        <v>20.2</v>
      </c>
      <c r="Q363" s="69">
        <v>1522.9205306250185</v>
      </c>
      <c r="R363" s="69">
        <v>1800</v>
      </c>
      <c r="S363" s="69">
        <v>0</v>
      </c>
      <c r="T363" s="69"/>
      <c r="U363" s="69"/>
      <c r="V363" s="69">
        <v>0</v>
      </c>
      <c r="W363" s="69">
        <v>0</v>
      </c>
      <c r="X363" s="69"/>
      <c r="Y363" s="69">
        <v>900</v>
      </c>
      <c r="Z363" s="69">
        <v>0.71207500000000001</v>
      </c>
      <c r="AA363" s="69">
        <v>0</v>
      </c>
      <c r="AB363" s="69"/>
      <c r="AC363" s="69"/>
      <c r="AD363" s="69">
        <v>0</v>
      </c>
      <c r="AE363" s="69">
        <v>0</v>
      </c>
      <c r="AF363" s="69"/>
      <c r="AG363" s="69">
        <v>0</v>
      </c>
      <c r="AH363" s="69">
        <v>14151.733079</v>
      </c>
      <c r="AI363" s="69">
        <v>9.9499999999999993</v>
      </c>
      <c r="AJ363" s="69">
        <v>0</v>
      </c>
      <c r="AK363" s="69">
        <v>92.65</v>
      </c>
      <c r="AL363" s="69">
        <v>85</v>
      </c>
      <c r="AM363" s="69">
        <v>97.08</v>
      </c>
      <c r="AN363" s="69">
        <v>20.2</v>
      </c>
      <c r="AO363" s="69">
        <v>4318.9205306250187</v>
      </c>
      <c r="AP363">
        <v>3601</v>
      </c>
      <c r="AQ363" t="s">
        <v>1186</v>
      </c>
      <c r="AR363">
        <v>1318</v>
      </c>
      <c r="AS363">
        <v>0</v>
      </c>
      <c r="AT363" t="s">
        <v>1188</v>
      </c>
      <c r="AU363" t="s">
        <v>1189</v>
      </c>
      <c r="AV363" t="s">
        <v>939</v>
      </c>
      <c r="AW363" t="s">
        <v>936</v>
      </c>
      <c r="AX363" t="s">
        <v>1188</v>
      </c>
      <c r="AY363" t="s">
        <v>1189</v>
      </c>
      <c r="AZ363">
        <v>2018</v>
      </c>
    </row>
    <row r="364" spans="1:52" x14ac:dyDescent="0.25">
      <c r="A364" s="70" t="s">
        <v>208</v>
      </c>
      <c r="B364" s="69">
        <v>2368.2511910000003</v>
      </c>
      <c r="C364" s="69">
        <v>0</v>
      </c>
      <c r="D364" s="69"/>
      <c r="E364" s="69">
        <v>740</v>
      </c>
      <c r="F364" s="69">
        <v>30</v>
      </c>
      <c r="G364" s="69">
        <v>1200</v>
      </c>
      <c r="H364" s="69"/>
      <c r="I364" s="69">
        <v>4762</v>
      </c>
      <c r="J364" s="69">
        <v>3329.76</v>
      </c>
      <c r="K364" s="69">
        <v>336.44</v>
      </c>
      <c r="L364" s="69"/>
      <c r="M364" s="69">
        <v>447.11</v>
      </c>
      <c r="N364" s="69">
        <v>323.40999999999997</v>
      </c>
      <c r="O364" s="69">
        <v>869.12</v>
      </c>
      <c r="P364" s="69">
        <v>916.93</v>
      </c>
      <c r="Q364" s="69">
        <v>2505.9987862886974</v>
      </c>
      <c r="R364" s="69">
        <v>0</v>
      </c>
      <c r="S364" s="69">
        <v>0</v>
      </c>
      <c r="T364" s="69"/>
      <c r="U364" s="69">
        <v>1000</v>
      </c>
      <c r="V364" s="69">
        <v>1000</v>
      </c>
      <c r="W364" s="69">
        <v>0</v>
      </c>
      <c r="X364" s="69">
        <v>12000</v>
      </c>
      <c r="Y364" s="69">
        <v>1000</v>
      </c>
      <c r="Z364" s="69">
        <v>2.8110210000000002</v>
      </c>
      <c r="AA364" s="69">
        <v>0</v>
      </c>
      <c r="AB364" s="69"/>
      <c r="AC364" s="69"/>
      <c r="AD364" s="69">
        <v>0</v>
      </c>
      <c r="AE364" s="69">
        <v>0</v>
      </c>
      <c r="AF364" s="69"/>
      <c r="AG364" s="69">
        <v>0</v>
      </c>
      <c r="AH364" s="69">
        <v>5700.8222120000009</v>
      </c>
      <c r="AI364" s="69">
        <v>336.44</v>
      </c>
      <c r="AJ364" s="69">
        <v>0</v>
      </c>
      <c r="AK364" s="69">
        <v>2187.11</v>
      </c>
      <c r="AL364" s="69">
        <v>1353.4099999999999</v>
      </c>
      <c r="AM364" s="69">
        <v>2069.12</v>
      </c>
      <c r="AN364" s="69">
        <v>12916.93</v>
      </c>
      <c r="AO364" s="69">
        <v>8267.9987862886974</v>
      </c>
      <c r="AP364">
        <v>1318</v>
      </c>
      <c r="AQ364" t="s">
        <v>1328</v>
      </c>
      <c r="AR364">
        <v>5203</v>
      </c>
      <c r="AS364">
        <v>0</v>
      </c>
      <c r="AT364" t="s">
        <v>1330</v>
      </c>
      <c r="AU364" t="s">
        <v>1331</v>
      </c>
      <c r="AV364" t="s">
        <v>939</v>
      </c>
      <c r="AW364" t="s">
        <v>936</v>
      </c>
      <c r="AX364" t="s">
        <v>1330</v>
      </c>
      <c r="AY364" t="s">
        <v>1331</v>
      </c>
      <c r="AZ364">
        <v>2018</v>
      </c>
    </row>
    <row r="365" spans="1:52" x14ac:dyDescent="0.25">
      <c r="A365" s="70" t="s">
        <v>648</v>
      </c>
      <c r="B365" s="69">
        <v>235.34284500000001</v>
      </c>
      <c r="C365" s="69">
        <v>0</v>
      </c>
      <c r="D365" s="69">
        <v>0</v>
      </c>
      <c r="E365" s="69"/>
      <c r="F365" s="69">
        <v>0</v>
      </c>
      <c r="G365" s="69">
        <v>2400</v>
      </c>
      <c r="H365" s="69"/>
      <c r="I365" s="69">
        <v>860</v>
      </c>
      <c r="J365" s="69">
        <v>749.08999999999992</v>
      </c>
      <c r="K365" s="69">
        <v>0</v>
      </c>
      <c r="L365" s="69">
        <v>42.6</v>
      </c>
      <c r="M365" s="69">
        <v>72.239999999999995</v>
      </c>
      <c r="N365" s="69">
        <v>0</v>
      </c>
      <c r="O365" s="69">
        <v>0</v>
      </c>
      <c r="P365" s="69"/>
      <c r="Q365" s="69">
        <v>2336.8954535443108</v>
      </c>
      <c r="R365" s="69">
        <v>3371.45</v>
      </c>
      <c r="S365" s="69">
        <v>0</v>
      </c>
      <c r="T365" s="69">
        <v>0</v>
      </c>
      <c r="U365" s="69">
        <v>750.19</v>
      </c>
      <c r="V365" s="69">
        <v>0</v>
      </c>
      <c r="W365" s="69">
        <v>0</v>
      </c>
      <c r="X365" s="69"/>
      <c r="Y365" s="69">
        <v>1497.2</v>
      </c>
      <c r="Z365" s="69">
        <v>0.49002400000000002</v>
      </c>
      <c r="AA365" s="69">
        <v>0</v>
      </c>
      <c r="AB365" s="69">
        <v>0</v>
      </c>
      <c r="AC365" s="69"/>
      <c r="AD365" s="69">
        <v>0</v>
      </c>
      <c r="AE365" s="69">
        <v>0</v>
      </c>
      <c r="AF365" s="69"/>
      <c r="AG365" s="69">
        <v>0</v>
      </c>
      <c r="AH365" s="69">
        <v>4356.3728689999998</v>
      </c>
      <c r="AI365" s="69">
        <v>0</v>
      </c>
      <c r="AJ365" s="69">
        <v>42.6</v>
      </c>
      <c r="AK365" s="69">
        <v>822.43000000000006</v>
      </c>
      <c r="AL365" s="69">
        <v>0</v>
      </c>
      <c r="AM365" s="69">
        <v>2400</v>
      </c>
      <c r="AN365" s="69">
        <v>0</v>
      </c>
      <c r="AO365" s="69">
        <v>4694.0954535443107</v>
      </c>
      <c r="AP365">
        <v>5203</v>
      </c>
      <c r="AQ365" t="s">
        <v>2165</v>
      </c>
      <c r="AR365">
        <v>907</v>
      </c>
      <c r="AS365">
        <v>0</v>
      </c>
      <c r="AT365" t="s">
        <v>1336</v>
      </c>
      <c r="AU365" t="s">
        <v>1337</v>
      </c>
      <c r="AV365" t="s">
        <v>939</v>
      </c>
      <c r="AW365" t="s">
        <v>948</v>
      </c>
      <c r="AX365" t="s">
        <v>1336</v>
      </c>
      <c r="AY365" t="s">
        <v>1337</v>
      </c>
      <c r="AZ365">
        <v>2018</v>
      </c>
    </row>
    <row r="366" spans="1:52" x14ac:dyDescent="0.25">
      <c r="A366" s="70" t="s">
        <v>838</v>
      </c>
      <c r="B366" s="69">
        <v>16273.149796000002</v>
      </c>
      <c r="C366" s="69">
        <v>6460.8</v>
      </c>
      <c r="D366" s="69"/>
      <c r="E366" s="69">
        <v>2428.8200000000002</v>
      </c>
      <c r="F366" s="69">
        <v>30368.172500000001</v>
      </c>
      <c r="G366" s="69">
        <v>7403</v>
      </c>
      <c r="H366" s="69">
        <v>6529</v>
      </c>
      <c r="I366" s="69">
        <v>72172.33</v>
      </c>
      <c r="J366" s="69">
        <v>14311.584999999999</v>
      </c>
      <c r="K366" s="69">
        <v>4968.45</v>
      </c>
      <c r="L366" s="69"/>
      <c r="M366" s="69">
        <v>2842.54</v>
      </c>
      <c r="N366" s="69">
        <v>2611.56</v>
      </c>
      <c r="O366" s="69">
        <v>5283.83</v>
      </c>
      <c r="P366" s="69">
        <v>5988.65</v>
      </c>
      <c r="Q366" s="69">
        <v>8850.6102099773852</v>
      </c>
      <c r="R366" s="69">
        <v>86909.61</v>
      </c>
      <c r="S366" s="69">
        <v>22400</v>
      </c>
      <c r="T366" s="69"/>
      <c r="U366" s="69">
        <v>3000</v>
      </c>
      <c r="V366" s="69">
        <v>35200</v>
      </c>
      <c r="W366" s="69">
        <v>25760.87</v>
      </c>
      <c r="X366" s="69">
        <v>12200</v>
      </c>
      <c r="Y366" s="69">
        <v>31817.1</v>
      </c>
      <c r="Z366" s="69">
        <v>-54.134334000000003</v>
      </c>
      <c r="AA366" s="69">
        <v>0</v>
      </c>
      <c r="AB366" s="69"/>
      <c r="AC366" s="69"/>
      <c r="AD366" s="69">
        <v>0</v>
      </c>
      <c r="AE366" s="69">
        <v>0</v>
      </c>
      <c r="AF366" s="69"/>
      <c r="AG366" s="69">
        <v>0</v>
      </c>
      <c r="AH366" s="69">
        <v>117440.210462</v>
      </c>
      <c r="AI366" s="69">
        <v>33829.25</v>
      </c>
      <c r="AJ366" s="69">
        <v>0</v>
      </c>
      <c r="AK366" s="69">
        <v>8271.36</v>
      </c>
      <c r="AL366" s="69">
        <v>68179.732499999998</v>
      </c>
      <c r="AM366" s="69">
        <v>38447.699999999997</v>
      </c>
      <c r="AN366" s="69">
        <v>24717.65</v>
      </c>
      <c r="AO366" s="69">
        <v>112840.04020997739</v>
      </c>
      <c r="AP366">
        <v>907</v>
      </c>
      <c r="AQ366" t="s">
        <v>2306</v>
      </c>
      <c r="AR366">
        <v>34919</v>
      </c>
      <c r="AS366">
        <v>0</v>
      </c>
      <c r="AT366" t="s">
        <v>1336</v>
      </c>
      <c r="AU366" t="s">
        <v>1337</v>
      </c>
      <c r="AV366" t="s">
        <v>939</v>
      </c>
      <c r="AW366" t="s">
        <v>948</v>
      </c>
      <c r="AX366" t="s">
        <v>1336</v>
      </c>
      <c r="AY366" t="s">
        <v>1337</v>
      </c>
      <c r="AZ366">
        <v>2018</v>
      </c>
    </row>
    <row r="367" spans="1:52" x14ac:dyDescent="0.25">
      <c r="A367" s="70" t="s">
        <v>790</v>
      </c>
      <c r="B367" s="69"/>
      <c r="C367" s="69">
        <v>0</v>
      </c>
      <c r="D367" s="69"/>
      <c r="E367" s="69"/>
      <c r="F367" s="69">
        <v>190</v>
      </c>
      <c r="G367" s="69">
        <v>0</v>
      </c>
      <c r="H367" s="69"/>
      <c r="I367" s="69">
        <v>0</v>
      </c>
      <c r="J367" s="69"/>
      <c r="K367" s="69">
        <v>0</v>
      </c>
      <c r="L367" s="69"/>
      <c r="M367" s="69"/>
      <c r="N367" s="69">
        <v>0</v>
      </c>
      <c r="O367" s="69">
        <v>0</v>
      </c>
      <c r="P367" s="69"/>
      <c r="Q367" s="69">
        <v>0</v>
      </c>
      <c r="R367" s="69"/>
      <c r="S367" s="69">
        <v>0</v>
      </c>
      <c r="T367" s="69"/>
      <c r="U367" s="69"/>
      <c r="V367" s="69">
        <v>0</v>
      </c>
      <c r="W367" s="69">
        <v>0</v>
      </c>
      <c r="X367" s="69"/>
      <c r="Y367" s="69">
        <v>0</v>
      </c>
      <c r="Z367" s="69"/>
      <c r="AA367" s="69">
        <v>0</v>
      </c>
      <c r="AB367" s="69"/>
      <c r="AC367" s="69"/>
      <c r="AD367" s="69">
        <v>0</v>
      </c>
      <c r="AE367" s="69">
        <v>0</v>
      </c>
      <c r="AF367" s="69"/>
      <c r="AG367" s="69">
        <v>0</v>
      </c>
      <c r="AH367" s="69">
        <v>0</v>
      </c>
      <c r="AI367" s="69">
        <v>0</v>
      </c>
      <c r="AJ367" s="69">
        <v>0</v>
      </c>
      <c r="AK367" s="69">
        <v>0</v>
      </c>
      <c r="AL367" s="69">
        <v>190</v>
      </c>
      <c r="AM367" s="69">
        <v>0</v>
      </c>
      <c r="AN367" s="69">
        <v>0</v>
      </c>
      <c r="AO367" s="69">
        <v>0</v>
      </c>
      <c r="AP367">
        <v>34919</v>
      </c>
      <c r="AQ367" t="s">
        <v>1333</v>
      </c>
      <c r="AR367">
        <v>0</v>
      </c>
      <c r="AS367">
        <v>146600</v>
      </c>
      <c r="AT367" t="s">
        <v>1336</v>
      </c>
      <c r="AU367" t="s">
        <v>1337</v>
      </c>
      <c r="AV367" t="s">
        <v>939</v>
      </c>
      <c r="AW367" t="s">
        <v>948</v>
      </c>
      <c r="AX367" t="s">
        <v>1336</v>
      </c>
      <c r="AY367" t="s">
        <v>1337</v>
      </c>
      <c r="AZ367">
        <v>2018</v>
      </c>
    </row>
    <row r="368" spans="1:52" x14ac:dyDescent="0.25">
      <c r="A368" s="70" t="s">
        <v>210</v>
      </c>
      <c r="B368" s="69">
        <v>18271.652861000002</v>
      </c>
      <c r="C368" s="69">
        <v>0</v>
      </c>
      <c r="D368" s="69"/>
      <c r="E368" s="69">
        <v>2560</v>
      </c>
      <c r="F368" s="69">
        <v>8888.6</v>
      </c>
      <c r="G368" s="69">
        <v>3703</v>
      </c>
      <c r="H368" s="69">
        <v>10021.44</v>
      </c>
      <c r="I368" s="69">
        <v>67452.91</v>
      </c>
      <c r="J368" s="69">
        <v>17415.9725</v>
      </c>
      <c r="K368" s="69">
        <v>944.98</v>
      </c>
      <c r="L368" s="69"/>
      <c r="M368" s="69">
        <v>4233.3100000000004</v>
      </c>
      <c r="N368" s="69">
        <v>2725.95</v>
      </c>
      <c r="O368" s="69">
        <v>5400.08</v>
      </c>
      <c r="P368" s="69">
        <v>3629.49</v>
      </c>
      <c r="Q368" s="69">
        <v>10838.979485479658</v>
      </c>
      <c r="R368" s="69">
        <v>84827.69</v>
      </c>
      <c r="S368" s="69">
        <v>0</v>
      </c>
      <c r="T368" s="69"/>
      <c r="U368" s="69">
        <v>10985.1</v>
      </c>
      <c r="V368" s="69">
        <v>16426.13</v>
      </c>
      <c r="W368" s="69">
        <v>16426.13</v>
      </c>
      <c r="X368" s="69">
        <v>10374.4</v>
      </c>
      <c r="Y368" s="69">
        <v>53866.71</v>
      </c>
      <c r="Z368" s="69">
        <v>16.597615000000001</v>
      </c>
      <c r="AA368" s="69">
        <v>0</v>
      </c>
      <c r="AB368" s="69"/>
      <c r="AC368" s="69"/>
      <c r="AD368" s="69">
        <v>0</v>
      </c>
      <c r="AE368" s="69">
        <v>0</v>
      </c>
      <c r="AF368" s="69"/>
      <c r="AG368" s="69">
        <v>0</v>
      </c>
      <c r="AH368" s="69">
        <v>120531.91297600001</v>
      </c>
      <c r="AI368" s="69">
        <v>944.98</v>
      </c>
      <c r="AJ368" s="69">
        <v>0</v>
      </c>
      <c r="AK368" s="69">
        <v>17778.41</v>
      </c>
      <c r="AL368" s="69">
        <v>28040.68</v>
      </c>
      <c r="AM368" s="69">
        <v>25529.21</v>
      </c>
      <c r="AN368" s="69">
        <v>24025.33</v>
      </c>
      <c r="AO368" s="69">
        <v>132158.59948547967</v>
      </c>
      <c r="AQ368" t="s">
        <v>1332</v>
      </c>
      <c r="AR368">
        <v>30721</v>
      </c>
      <c r="AS368">
        <v>0</v>
      </c>
      <c r="AT368" t="s">
        <v>1336</v>
      </c>
      <c r="AU368" t="s">
        <v>1337</v>
      </c>
      <c r="AV368" t="s">
        <v>939</v>
      </c>
      <c r="AW368" t="s">
        <v>948</v>
      </c>
      <c r="AX368" t="s">
        <v>1336</v>
      </c>
      <c r="AY368" t="s">
        <v>1337</v>
      </c>
      <c r="AZ368">
        <v>2018</v>
      </c>
    </row>
    <row r="369" spans="1:52" x14ac:dyDescent="0.25">
      <c r="A369" s="70" t="s">
        <v>836</v>
      </c>
      <c r="B369" s="69">
        <v>76830.055330000003</v>
      </c>
      <c r="C369" s="69">
        <v>34287.300000000003</v>
      </c>
      <c r="D369" s="69"/>
      <c r="E369" s="69">
        <v>10000.549999999999</v>
      </c>
      <c r="F369" s="69">
        <v>39390.038</v>
      </c>
      <c r="G369" s="69">
        <v>12865.11</v>
      </c>
      <c r="H369" s="69">
        <v>27254.2</v>
      </c>
      <c r="I369" s="69">
        <v>198551.63</v>
      </c>
      <c r="J369" s="69">
        <v>37664.75</v>
      </c>
      <c r="K369" s="69">
        <v>420.33</v>
      </c>
      <c r="L369" s="69"/>
      <c r="M369" s="69">
        <v>2584.69</v>
      </c>
      <c r="N369" s="69">
        <v>4682.68</v>
      </c>
      <c r="O369" s="69">
        <v>322.92</v>
      </c>
      <c r="P369" s="69">
        <v>7032.39</v>
      </c>
      <c r="Q369" s="69">
        <v>27374.082231169436</v>
      </c>
      <c r="R369" s="69">
        <v>125788.67</v>
      </c>
      <c r="S369" s="69">
        <v>0</v>
      </c>
      <c r="T369" s="69"/>
      <c r="U369" s="69">
        <v>14495.36</v>
      </c>
      <c r="V369" s="69">
        <v>7000</v>
      </c>
      <c r="W369" s="69">
        <v>0</v>
      </c>
      <c r="X369" s="69">
        <v>7516.32</v>
      </c>
      <c r="Y369" s="69">
        <v>77550.59</v>
      </c>
      <c r="Z369" s="69">
        <v>21.012156999999998</v>
      </c>
      <c r="AA369" s="69">
        <v>0</v>
      </c>
      <c r="AB369" s="69"/>
      <c r="AC369" s="69"/>
      <c r="AD369" s="69">
        <v>0</v>
      </c>
      <c r="AE369" s="69">
        <v>0</v>
      </c>
      <c r="AF369" s="69"/>
      <c r="AG369" s="69">
        <v>0</v>
      </c>
      <c r="AH369" s="69">
        <v>240304.48748699998</v>
      </c>
      <c r="AI369" s="69">
        <v>34707.630000000005</v>
      </c>
      <c r="AJ369" s="69">
        <v>0</v>
      </c>
      <c r="AK369" s="69">
        <v>27080.6</v>
      </c>
      <c r="AL369" s="69">
        <v>51072.718000000001</v>
      </c>
      <c r="AM369" s="69">
        <v>13188.03</v>
      </c>
      <c r="AN369" s="69">
        <v>41802.910000000003</v>
      </c>
      <c r="AO369" s="69">
        <v>303476.30223116942</v>
      </c>
      <c r="AP369">
        <v>30721</v>
      </c>
      <c r="AQ369" t="s">
        <v>2305</v>
      </c>
      <c r="AR369">
        <v>38892</v>
      </c>
      <c r="AS369">
        <v>0</v>
      </c>
      <c r="AT369" t="s">
        <v>1336</v>
      </c>
      <c r="AU369" t="s">
        <v>1337</v>
      </c>
      <c r="AV369" t="s">
        <v>939</v>
      </c>
      <c r="AW369" t="s">
        <v>948</v>
      </c>
      <c r="AX369" t="s">
        <v>1336</v>
      </c>
      <c r="AY369" t="s">
        <v>1337</v>
      </c>
      <c r="AZ369">
        <v>2018</v>
      </c>
    </row>
    <row r="370" spans="1:52" x14ac:dyDescent="0.25">
      <c r="A370" s="70" t="s">
        <v>10</v>
      </c>
      <c r="B370" s="69">
        <v>23679.865674000001</v>
      </c>
      <c r="C370" s="69">
        <v>6408</v>
      </c>
      <c r="D370" s="69"/>
      <c r="E370" s="69">
        <v>4004.68</v>
      </c>
      <c r="F370" s="69">
        <v>6575</v>
      </c>
      <c r="G370" s="69">
        <v>35502.58</v>
      </c>
      <c r="H370" s="69">
        <v>9270</v>
      </c>
      <c r="I370" s="69">
        <v>105229.75999999999</v>
      </c>
      <c r="J370" s="69">
        <v>10612.737499999999</v>
      </c>
      <c r="K370" s="69">
        <v>3151.33</v>
      </c>
      <c r="L370" s="69"/>
      <c r="M370" s="69">
        <v>4011.83</v>
      </c>
      <c r="N370" s="69">
        <v>0</v>
      </c>
      <c r="O370" s="69">
        <v>7263.52</v>
      </c>
      <c r="P370" s="69">
        <v>2486.69</v>
      </c>
      <c r="Q370" s="69">
        <v>19356.422659626172</v>
      </c>
      <c r="R370" s="69">
        <v>82356.88</v>
      </c>
      <c r="S370" s="69">
        <v>14517.36</v>
      </c>
      <c r="T370" s="69"/>
      <c r="U370" s="69">
        <v>9235.24</v>
      </c>
      <c r="V370" s="69">
        <v>19010.23</v>
      </c>
      <c r="W370" s="69">
        <v>14017</v>
      </c>
      <c r="X370" s="69">
        <v>14295.66</v>
      </c>
      <c r="Y370" s="69">
        <v>86765.31</v>
      </c>
      <c r="Z370" s="69">
        <v>73265.750943000006</v>
      </c>
      <c r="AA370" s="69">
        <v>0</v>
      </c>
      <c r="AB370" s="69"/>
      <c r="AC370" s="69"/>
      <c r="AD370" s="69">
        <v>0</v>
      </c>
      <c r="AE370" s="69">
        <v>185000</v>
      </c>
      <c r="AF370" s="69"/>
      <c r="AG370" s="69">
        <v>0</v>
      </c>
      <c r="AH370" s="69">
        <v>189915.23411700001</v>
      </c>
      <c r="AI370" s="69">
        <v>24076.690000000002</v>
      </c>
      <c r="AJ370" s="69">
        <v>0</v>
      </c>
      <c r="AK370" s="69">
        <v>17251.75</v>
      </c>
      <c r="AL370" s="69">
        <v>25585.23</v>
      </c>
      <c r="AM370" s="69">
        <v>241783.1</v>
      </c>
      <c r="AN370" s="69">
        <v>26052.35</v>
      </c>
      <c r="AO370" s="69">
        <v>211351.49265962618</v>
      </c>
      <c r="AP370">
        <v>38892</v>
      </c>
      <c r="AQ370" t="s">
        <v>952</v>
      </c>
      <c r="AR370">
        <v>22435</v>
      </c>
      <c r="AS370">
        <v>0</v>
      </c>
      <c r="AT370" t="s">
        <v>949</v>
      </c>
      <c r="AU370" t="s">
        <v>950</v>
      </c>
      <c r="AV370" t="s">
        <v>939</v>
      </c>
      <c r="AW370" t="s">
        <v>948</v>
      </c>
      <c r="AX370" t="s">
        <v>949</v>
      </c>
      <c r="AY370" t="s">
        <v>950</v>
      </c>
      <c r="AZ370">
        <v>2018</v>
      </c>
    </row>
    <row r="371" spans="1:52" x14ac:dyDescent="0.25">
      <c r="A371" s="70" t="s">
        <v>104</v>
      </c>
      <c r="B371" s="69">
        <v>9234.5786289999996</v>
      </c>
      <c r="C371" s="69">
        <v>8332.43</v>
      </c>
      <c r="D371" s="69"/>
      <c r="E371" s="69">
        <v>2647</v>
      </c>
      <c r="F371" s="69">
        <v>10839.115</v>
      </c>
      <c r="G371" s="69">
        <v>4213.3500000000004</v>
      </c>
      <c r="H371" s="69">
        <v>4028</v>
      </c>
      <c r="I371" s="69">
        <v>27133.55</v>
      </c>
      <c r="J371" s="69">
        <v>10507.605</v>
      </c>
      <c r="K371" s="69">
        <v>164.56</v>
      </c>
      <c r="L371" s="69"/>
      <c r="M371" s="69">
        <v>2258.59</v>
      </c>
      <c r="N371" s="69">
        <v>1416.27</v>
      </c>
      <c r="O371" s="69">
        <v>4597.3</v>
      </c>
      <c r="P371" s="69">
        <v>3140.37</v>
      </c>
      <c r="Q371" s="69">
        <v>5887.4949694083789</v>
      </c>
      <c r="R371" s="69">
        <v>27517.29</v>
      </c>
      <c r="S371" s="69">
        <v>11643.36</v>
      </c>
      <c r="T371" s="69"/>
      <c r="U371" s="69">
        <v>3974.49</v>
      </c>
      <c r="V371" s="69">
        <v>19345.009999999998</v>
      </c>
      <c r="W371" s="69">
        <v>14643.8</v>
      </c>
      <c r="X371" s="69">
        <v>5431.61</v>
      </c>
      <c r="Y371" s="69">
        <v>7999.29</v>
      </c>
      <c r="Z371" s="69">
        <v>9.4963149999999992</v>
      </c>
      <c r="AA371" s="69">
        <v>0</v>
      </c>
      <c r="AB371" s="69"/>
      <c r="AC371" s="69"/>
      <c r="AD371" s="69">
        <v>0</v>
      </c>
      <c r="AE371" s="69">
        <v>0</v>
      </c>
      <c r="AF371" s="69"/>
      <c r="AG371" s="69">
        <v>0</v>
      </c>
      <c r="AH371" s="69">
        <v>47268.969943999997</v>
      </c>
      <c r="AI371" s="69">
        <v>20140.349999999999</v>
      </c>
      <c r="AJ371" s="69">
        <v>0</v>
      </c>
      <c r="AK371" s="69">
        <v>8880.08</v>
      </c>
      <c r="AL371" s="69">
        <v>31600.394999999997</v>
      </c>
      <c r="AM371" s="69">
        <v>23454.45</v>
      </c>
      <c r="AN371" s="69">
        <v>12599.98</v>
      </c>
      <c r="AO371" s="69">
        <v>41020.334969408381</v>
      </c>
      <c r="AP371">
        <v>22435</v>
      </c>
      <c r="AQ371" t="s">
        <v>1151</v>
      </c>
      <c r="AR371">
        <v>17577</v>
      </c>
      <c r="AS371">
        <v>0</v>
      </c>
      <c r="AT371" t="s">
        <v>1092</v>
      </c>
      <c r="AU371" t="s">
        <v>1093</v>
      </c>
      <c r="AV371" t="s">
        <v>939</v>
      </c>
      <c r="AW371" t="s">
        <v>948</v>
      </c>
      <c r="AX371" t="s">
        <v>1092</v>
      </c>
      <c r="AY371" t="s">
        <v>1093</v>
      </c>
      <c r="AZ371">
        <v>2018</v>
      </c>
    </row>
    <row r="372" spans="1:52" x14ac:dyDescent="0.25">
      <c r="A372" s="70" t="s">
        <v>650</v>
      </c>
      <c r="B372" s="69">
        <v>3831.2636409999996</v>
      </c>
      <c r="C372" s="69">
        <v>0</v>
      </c>
      <c r="D372" s="69">
        <v>21983.439999999999</v>
      </c>
      <c r="E372" s="69">
        <v>25</v>
      </c>
      <c r="F372" s="69">
        <v>35</v>
      </c>
      <c r="G372" s="69">
        <v>857.2</v>
      </c>
      <c r="H372" s="69"/>
      <c r="I372" s="69">
        <v>2751</v>
      </c>
      <c r="J372" s="69">
        <v>5373.39</v>
      </c>
      <c r="K372" s="69">
        <v>0</v>
      </c>
      <c r="L372" s="69">
        <v>4372.1400000000003</v>
      </c>
      <c r="M372" s="69">
        <v>364.8</v>
      </c>
      <c r="N372" s="69">
        <v>0</v>
      </c>
      <c r="O372" s="69">
        <v>0</v>
      </c>
      <c r="P372" s="69"/>
      <c r="Q372" s="69">
        <v>4378.190206975326</v>
      </c>
      <c r="R372" s="69">
        <v>642.78</v>
      </c>
      <c r="S372" s="69">
        <v>0</v>
      </c>
      <c r="T372" s="69">
        <v>1003.36</v>
      </c>
      <c r="U372" s="69"/>
      <c r="V372" s="69">
        <v>0</v>
      </c>
      <c r="W372" s="69">
        <v>0</v>
      </c>
      <c r="X372" s="69"/>
      <c r="Y372" s="69">
        <v>247.34</v>
      </c>
      <c r="Z372" s="69">
        <v>1.010303</v>
      </c>
      <c r="AA372" s="69">
        <v>0</v>
      </c>
      <c r="AB372" s="69">
        <v>0</v>
      </c>
      <c r="AC372" s="69"/>
      <c r="AD372" s="69">
        <v>0</v>
      </c>
      <c r="AE372" s="69">
        <v>0</v>
      </c>
      <c r="AF372" s="69"/>
      <c r="AG372" s="69">
        <v>0</v>
      </c>
      <c r="AH372" s="69">
        <v>9848.4439440000006</v>
      </c>
      <c r="AI372" s="69">
        <v>0</v>
      </c>
      <c r="AJ372" s="69">
        <v>27358.94</v>
      </c>
      <c r="AK372" s="69">
        <v>389.8</v>
      </c>
      <c r="AL372" s="69">
        <v>35</v>
      </c>
      <c r="AM372" s="69">
        <v>857.2</v>
      </c>
      <c r="AN372" s="69">
        <v>0</v>
      </c>
      <c r="AO372" s="69">
        <v>7376.5302069753261</v>
      </c>
      <c r="AP372">
        <v>17577</v>
      </c>
      <c r="AQ372" t="s">
        <v>2166</v>
      </c>
      <c r="AR372">
        <v>1870</v>
      </c>
      <c r="AS372">
        <v>0</v>
      </c>
      <c r="AT372" t="s">
        <v>2112</v>
      </c>
      <c r="AU372" t="s">
        <v>2113</v>
      </c>
      <c r="AV372" t="s">
        <v>939</v>
      </c>
      <c r="AW372" t="s">
        <v>948</v>
      </c>
      <c r="AX372" t="s">
        <v>2112</v>
      </c>
      <c r="AY372" t="s">
        <v>2113</v>
      </c>
      <c r="AZ372">
        <v>2018</v>
      </c>
    </row>
    <row r="373" spans="1:52" x14ac:dyDescent="0.25">
      <c r="A373" s="70" t="s">
        <v>472</v>
      </c>
      <c r="B373" s="69">
        <v>1022.6152629999999</v>
      </c>
      <c r="C373" s="69">
        <v>0</v>
      </c>
      <c r="D373" s="69"/>
      <c r="E373" s="69">
        <v>75</v>
      </c>
      <c r="F373" s="69">
        <v>90</v>
      </c>
      <c r="G373" s="69">
        <v>30</v>
      </c>
      <c r="H373" s="69">
        <v>52.45</v>
      </c>
      <c r="I373" s="69">
        <v>1195</v>
      </c>
      <c r="J373" s="69">
        <v>1181.2825</v>
      </c>
      <c r="K373" s="69">
        <v>167.07</v>
      </c>
      <c r="L373" s="69"/>
      <c r="M373" s="69">
        <v>147.46</v>
      </c>
      <c r="N373" s="69">
        <v>433</v>
      </c>
      <c r="O373" s="69">
        <v>0</v>
      </c>
      <c r="P373" s="69"/>
      <c r="Q373" s="69">
        <v>1535.5957568763629</v>
      </c>
      <c r="R373" s="69">
        <v>4000</v>
      </c>
      <c r="S373" s="69">
        <v>0</v>
      </c>
      <c r="T373" s="69"/>
      <c r="U373" s="69"/>
      <c r="V373" s="69">
        <v>1000</v>
      </c>
      <c r="W373" s="69">
        <v>0</v>
      </c>
      <c r="X373" s="69"/>
      <c r="Y373" s="69">
        <v>0</v>
      </c>
      <c r="Z373" s="69">
        <v>0.66507099999999997</v>
      </c>
      <c r="AA373" s="69">
        <v>0</v>
      </c>
      <c r="AB373" s="69"/>
      <c r="AC373" s="69"/>
      <c r="AD373" s="69">
        <v>0</v>
      </c>
      <c r="AE373" s="69">
        <v>0</v>
      </c>
      <c r="AF373" s="69"/>
      <c r="AG373" s="69">
        <v>0</v>
      </c>
      <c r="AH373" s="69">
        <v>6204.5628340000003</v>
      </c>
      <c r="AI373" s="69">
        <v>167.07</v>
      </c>
      <c r="AJ373" s="69">
        <v>0</v>
      </c>
      <c r="AK373" s="69">
        <v>222.46</v>
      </c>
      <c r="AL373" s="69">
        <v>1523</v>
      </c>
      <c r="AM373" s="69">
        <v>30</v>
      </c>
      <c r="AN373" s="69">
        <v>52.45</v>
      </c>
      <c r="AO373" s="69">
        <v>2730.5957568763629</v>
      </c>
      <c r="AP373">
        <v>1870</v>
      </c>
      <c r="AQ373" t="s">
        <v>1843</v>
      </c>
      <c r="AR373">
        <v>1231</v>
      </c>
      <c r="AS373">
        <v>0</v>
      </c>
      <c r="AT373" t="s">
        <v>1845</v>
      </c>
      <c r="AU373" t="s">
        <v>1846</v>
      </c>
      <c r="AV373" t="s">
        <v>939</v>
      </c>
      <c r="AW373" t="s">
        <v>936</v>
      </c>
      <c r="AX373" t="s">
        <v>1845</v>
      </c>
      <c r="AY373" t="s">
        <v>1846</v>
      </c>
      <c r="AZ373">
        <v>2018</v>
      </c>
    </row>
    <row r="374" spans="1:52" x14ac:dyDescent="0.25">
      <c r="A374" s="70" t="s">
        <v>312</v>
      </c>
      <c r="B374" s="69">
        <v>2099.314382</v>
      </c>
      <c r="C374" s="69">
        <v>1110</v>
      </c>
      <c r="D374" s="69"/>
      <c r="E374" s="69">
        <v>530</v>
      </c>
      <c r="F374" s="69">
        <v>0</v>
      </c>
      <c r="G374" s="69">
        <v>0</v>
      </c>
      <c r="H374" s="69">
        <v>156</v>
      </c>
      <c r="I374" s="69">
        <v>2431</v>
      </c>
      <c r="J374" s="69">
        <v>1529.9</v>
      </c>
      <c r="K374" s="69">
        <v>504.95</v>
      </c>
      <c r="L374" s="69"/>
      <c r="M374" s="69">
        <v>70.069999999999993</v>
      </c>
      <c r="N374" s="69">
        <v>2703.7200000000003</v>
      </c>
      <c r="O374" s="69">
        <v>175.25</v>
      </c>
      <c r="P374" s="69">
        <v>104.85</v>
      </c>
      <c r="Q374" s="69">
        <v>3121.8547335680651</v>
      </c>
      <c r="R374" s="69">
        <v>0</v>
      </c>
      <c r="S374" s="69">
        <v>1000</v>
      </c>
      <c r="T374" s="69"/>
      <c r="U374" s="69">
        <v>750</v>
      </c>
      <c r="V374" s="69">
        <v>6000</v>
      </c>
      <c r="W374" s="69">
        <v>0</v>
      </c>
      <c r="X374" s="69"/>
      <c r="Y374" s="69">
        <v>0</v>
      </c>
      <c r="Z374" s="69">
        <v>1.3522940000000001</v>
      </c>
      <c r="AA374" s="69">
        <v>0</v>
      </c>
      <c r="AB374" s="69"/>
      <c r="AC374" s="69"/>
      <c r="AD374" s="69">
        <v>0</v>
      </c>
      <c r="AE374" s="69">
        <v>0</v>
      </c>
      <c r="AF374" s="69"/>
      <c r="AG374" s="69">
        <v>0</v>
      </c>
      <c r="AH374" s="69">
        <v>3630.5666759999999</v>
      </c>
      <c r="AI374" s="69">
        <v>2614.9499999999998</v>
      </c>
      <c r="AJ374" s="69">
        <v>0</v>
      </c>
      <c r="AK374" s="69">
        <v>1350.07</v>
      </c>
      <c r="AL374" s="69">
        <v>8703.7200000000012</v>
      </c>
      <c r="AM374" s="69">
        <v>175.25</v>
      </c>
      <c r="AN374" s="69">
        <v>260.85000000000002</v>
      </c>
      <c r="AO374" s="69">
        <v>5552.8547335680651</v>
      </c>
      <c r="AP374">
        <v>1231</v>
      </c>
      <c r="AQ374" t="s">
        <v>1544</v>
      </c>
      <c r="AR374">
        <v>2503</v>
      </c>
      <c r="AS374">
        <v>0</v>
      </c>
      <c r="AT374" t="s">
        <v>1546</v>
      </c>
      <c r="AU374" t="s">
        <v>1547</v>
      </c>
      <c r="AV374" t="s">
        <v>939</v>
      </c>
      <c r="AW374" t="s">
        <v>936</v>
      </c>
      <c r="AX374" t="s">
        <v>1546</v>
      </c>
      <c r="AY374" t="s">
        <v>1547</v>
      </c>
      <c r="AZ374">
        <v>2018</v>
      </c>
    </row>
    <row r="375" spans="1:52" x14ac:dyDescent="0.25">
      <c r="A375" s="70" t="s">
        <v>548</v>
      </c>
      <c r="B375" s="69">
        <v>1282.610688</v>
      </c>
      <c r="C375" s="69">
        <v>824.05</v>
      </c>
      <c r="D375" s="69"/>
      <c r="E375" s="69">
        <v>935</v>
      </c>
      <c r="F375" s="69">
        <v>9117.1949999999997</v>
      </c>
      <c r="G375" s="69">
        <v>520</v>
      </c>
      <c r="H375" s="69">
        <v>1495</v>
      </c>
      <c r="I375" s="69">
        <v>3660</v>
      </c>
      <c r="J375" s="69">
        <v>2005.5574999999999</v>
      </c>
      <c r="K375" s="69">
        <v>386.15</v>
      </c>
      <c r="L375" s="69"/>
      <c r="M375" s="69">
        <v>365.55</v>
      </c>
      <c r="N375" s="69">
        <v>401.72</v>
      </c>
      <c r="O375" s="69">
        <v>110.5</v>
      </c>
      <c r="P375" s="69">
        <v>237.65</v>
      </c>
      <c r="Q375" s="69">
        <v>5248.7972224827963</v>
      </c>
      <c r="R375" s="69">
        <v>4000</v>
      </c>
      <c r="S375" s="69">
        <v>5000</v>
      </c>
      <c r="T375" s="69"/>
      <c r="U375" s="69"/>
      <c r="V375" s="69">
        <v>6000</v>
      </c>
      <c r="W375" s="69">
        <v>1000</v>
      </c>
      <c r="X375" s="69"/>
      <c r="Y375" s="69">
        <v>1000</v>
      </c>
      <c r="Z375" s="69">
        <v>2.4549840000000001</v>
      </c>
      <c r="AA375" s="69">
        <v>0</v>
      </c>
      <c r="AB375" s="69"/>
      <c r="AC375" s="69"/>
      <c r="AD375" s="69">
        <v>0</v>
      </c>
      <c r="AE375" s="69">
        <v>0</v>
      </c>
      <c r="AF375" s="69"/>
      <c r="AG375" s="69">
        <v>0</v>
      </c>
      <c r="AH375" s="69">
        <v>7290.6231719999996</v>
      </c>
      <c r="AI375" s="69">
        <v>6210.2</v>
      </c>
      <c r="AJ375" s="69">
        <v>0</v>
      </c>
      <c r="AK375" s="69">
        <v>1300.55</v>
      </c>
      <c r="AL375" s="69">
        <v>15518.914999999999</v>
      </c>
      <c r="AM375" s="69">
        <v>1630.5</v>
      </c>
      <c r="AN375" s="69">
        <v>1732.65</v>
      </c>
      <c r="AO375" s="69">
        <v>9908.7972224827972</v>
      </c>
      <c r="AP375">
        <v>2503</v>
      </c>
      <c r="AQ375" t="s">
        <v>2004</v>
      </c>
      <c r="AR375">
        <v>4544</v>
      </c>
      <c r="AS375">
        <v>0</v>
      </c>
      <c r="AT375" t="s">
        <v>2006</v>
      </c>
      <c r="AU375" t="s">
        <v>2007</v>
      </c>
      <c r="AV375" t="s">
        <v>939</v>
      </c>
      <c r="AW375" t="s">
        <v>936</v>
      </c>
      <c r="AX375" t="s">
        <v>2006</v>
      </c>
      <c r="AY375" t="s">
        <v>2007</v>
      </c>
      <c r="AZ375">
        <v>2018</v>
      </c>
    </row>
    <row r="376" spans="1:52" x14ac:dyDescent="0.25">
      <c r="A376" s="70" t="s">
        <v>14</v>
      </c>
      <c r="B376" s="69">
        <v>10764.889532000001</v>
      </c>
      <c r="C376" s="69">
        <v>2150.38</v>
      </c>
      <c r="D376" s="69"/>
      <c r="E376" s="69">
        <v>768</v>
      </c>
      <c r="F376" s="69">
        <v>9265</v>
      </c>
      <c r="G376" s="69">
        <v>36016.720000000001</v>
      </c>
      <c r="H376" s="69">
        <v>7985.17</v>
      </c>
      <c r="I376" s="69">
        <v>79090.990000000005</v>
      </c>
      <c r="J376" s="69">
        <v>21702.82</v>
      </c>
      <c r="K376" s="69">
        <v>336.51</v>
      </c>
      <c r="L376" s="69"/>
      <c r="M376" s="69">
        <v>6287.15</v>
      </c>
      <c r="N376" s="69">
        <v>2207.2400000000002</v>
      </c>
      <c r="O376" s="69">
        <v>3716.07</v>
      </c>
      <c r="P376" s="69">
        <v>9135.1299999999992</v>
      </c>
      <c r="Q376" s="69">
        <v>10249.526098328295</v>
      </c>
      <c r="R376" s="69">
        <v>56465.64</v>
      </c>
      <c r="S376" s="69">
        <v>4208.7700000000004</v>
      </c>
      <c r="T376" s="69"/>
      <c r="U376" s="69">
        <v>5106.0200000000004</v>
      </c>
      <c r="V376" s="69">
        <v>39982</v>
      </c>
      <c r="W376" s="69">
        <v>48717</v>
      </c>
      <c r="X376" s="69">
        <v>28204.6</v>
      </c>
      <c r="Y376" s="69">
        <v>28303.66</v>
      </c>
      <c r="Z376" s="69">
        <v>21.966812999999998</v>
      </c>
      <c r="AA376" s="69">
        <v>0</v>
      </c>
      <c r="AB376" s="69"/>
      <c r="AC376" s="69"/>
      <c r="AD376" s="69">
        <v>0</v>
      </c>
      <c r="AE376" s="69">
        <v>0</v>
      </c>
      <c r="AF376" s="69"/>
      <c r="AG376" s="69">
        <v>0</v>
      </c>
      <c r="AH376" s="69">
        <v>88955.316344999999</v>
      </c>
      <c r="AI376" s="69">
        <v>6695.6600000000008</v>
      </c>
      <c r="AJ376" s="69">
        <v>0</v>
      </c>
      <c r="AK376" s="69">
        <v>12161.17</v>
      </c>
      <c r="AL376" s="69">
        <v>51454.239999999998</v>
      </c>
      <c r="AM376" s="69">
        <v>88449.790000000008</v>
      </c>
      <c r="AN376" s="69">
        <v>45324.899999999994</v>
      </c>
      <c r="AO376" s="69">
        <v>117644.1760983283</v>
      </c>
      <c r="AP376">
        <v>4544</v>
      </c>
      <c r="AQ376" t="s">
        <v>960</v>
      </c>
      <c r="AR376">
        <v>40659</v>
      </c>
      <c r="AS376">
        <v>0</v>
      </c>
      <c r="AT376" t="s">
        <v>965</v>
      </c>
      <c r="AU376" t="s">
        <v>966</v>
      </c>
      <c r="AV376" t="s">
        <v>939</v>
      </c>
      <c r="AW376" t="s">
        <v>948</v>
      </c>
      <c r="AX376" t="s">
        <v>965</v>
      </c>
      <c r="AY376" t="s">
        <v>966</v>
      </c>
      <c r="AZ376">
        <v>2018</v>
      </c>
    </row>
    <row r="377" spans="1:52" x14ac:dyDescent="0.25">
      <c r="A377" s="70" t="s">
        <v>390</v>
      </c>
      <c r="B377" s="69">
        <v>1746.34069</v>
      </c>
      <c r="C377" s="69">
        <v>720</v>
      </c>
      <c r="D377" s="69"/>
      <c r="E377" s="69">
        <v>365.76</v>
      </c>
      <c r="F377" s="69">
        <v>3781.45</v>
      </c>
      <c r="G377" s="69">
        <v>10</v>
      </c>
      <c r="H377" s="69">
        <v>275</v>
      </c>
      <c r="I377" s="69">
        <v>6361</v>
      </c>
      <c r="J377" s="69">
        <v>10262.105000000001</v>
      </c>
      <c r="K377" s="69">
        <v>149.75</v>
      </c>
      <c r="L377" s="69"/>
      <c r="M377" s="69">
        <v>243.95</v>
      </c>
      <c r="N377" s="69">
        <v>13599</v>
      </c>
      <c r="O377" s="69">
        <v>220.9</v>
      </c>
      <c r="P377" s="69">
        <v>3620.51</v>
      </c>
      <c r="Q377" s="69">
        <v>4637.090129121827</v>
      </c>
      <c r="R377" s="69">
        <v>4750</v>
      </c>
      <c r="S377" s="69">
        <v>0</v>
      </c>
      <c r="T377" s="69"/>
      <c r="U377" s="69">
        <v>1050</v>
      </c>
      <c r="V377" s="69">
        <v>2850</v>
      </c>
      <c r="W377" s="69">
        <v>0</v>
      </c>
      <c r="X377" s="69">
        <v>1050</v>
      </c>
      <c r="Y377" s="69">
        <v>850</v>
      </c>
      <c r="Z377" s="69">
        <v>1.8650089999999999</v>
      </c>
      <c r="AA377" s="69">
        <v>0</v>
      </c>
      <c r="AB377" s="69"/>
      <c r="AC377" s="69"/>
      <c r="AD377" s="69">
        <v>0</v>
      </c>
      <c r="AE377" s="69">
        <v>0</v>
      </c>
      <c r="AF377" s="69"/>
      <c r="AG377" s="69">
        <v>0</v>
      </c>
      <c r="AH377" s="69">
        <v>16760.310699000001</v>
      </c>
      <c r="AI377" s="69">
        <v>869.75</v>
      </c>
      <c r="AJ377" s="69">
        <v>0</v>
      </c>
      <c r="AK377" s="69">
        <v>1659.71</v>
      </c>
      <c r="AL377" s="69">
        <v>20230.45</v>
      </c>
      <c r="AM377" s="69">
        <v>230.9</v>
      </c>
      <c r="AN377" s="69">
        <v>4945.51</v>
      </c>
      <c r="AO377" s="69">
        <v>11848.090129121827</v>
      </c>
      <c r="AP377">
        <v>40659</v>
      </c>
      <c r="AQ377" t="s">
        <v>1688</v>
      </c>
      <c r="AR377">
        <v>3452</v>
      </c>
      <c r="AS377">
        <v>0</v>
      </c>
      <c r="AT377" t="s">
        <v>1690</v>
      </c>
      <c r="AU377" t="s">
        <v>1691</v>
      </c>
      <c r="AV377" t="s">
        <v>939</v>
      </c>
      <c r="AW377" t="s">
        <v>936</v>
      </c>
      <c r="AX377" t="s">
        <v>1690</v>
      </c>
      <c r="AY377" t="s">
        <v>1691</v>
      </c>
      <c r="AZ377">
        <v>2018</v>
      </c>
    </row>
    <row r="378" spans="1:52" x14ac:dyDescent="0.25">
      <c r="A378" s="70" t="s">
        <v>314</v>
      </c>
      <c r="B378" s="69">
        <v>2703.7017059999998</v>
      </c>
      <c r="C378" s="69">
        <v>1905.85</v>
      </c>
      <c r="D378" s="69"/>
      <c r="E378" s="69">
        <v>3060</v>
      </c>
      <c r="F378" s="69">
        <v>610</v>
      </c>
      <c r="G378" s="69">
        <v>1134</v>
      </c>
      <c r="H378" s="69">
        <v>1640</v>
      </c>
      <c r="I378" s="69">
        <v>5169</v>
      </c>
      <c r="J378" s="69">
        <v>3150.6800000000003</v>
      </c>
      <c r="K378" s="69">
        <v>2024.02</v>
      </c>
      <c r="L378" s="69"/>
      <c r="M378" s="69">
        <v>276.5</v>
      </c>
      <c r="N378" s="69">
        <v>0</v>
      </c>
      <c r="O378" s="69">
        <v>1150.9100000000001</v>
      </c>
      <c r="P378" s="69">
        <v>1474.82</v>
      </c>
      <c r="Q378" s="69">
        <v>4455.2616198841024</v>
      </c>
      <c r="R378" s="69">
        <v>2000</v>
      </c>
      <c r="S378" s="69">
        <v>4000</v>
      </c>
      <c r="T378" s="69"/>
      <c r="U378" s="69"/>
      <c r="V378" s="69">
        <v>0</v>
      </c>
      <c r="W378" s="69">
        <v>4000</v>
      </c>
      <c r="X378" s="69">
        <v>2000</v>
      </c>
      <c r="Y378" s="69">
        <v>3000</v>
      </c>
      <c r="Z378" s="69">
        <v>1.918496</v>
      </c>
      <c r="AA378" s="69">
        <v>0</v>
      </c>
      <c r="AB378" s="69"/>
      <c r="AC378" s="69"/>
      <c r="AD378" s="69">
        <v>0</v>
      </c>
      <c r="AE378" s="69">
        <v>0</v>
      </c>
      <c r="AF378" s="69"/>
      <c r="AG378" s="69">
        <v>0</v>
      </c>
      <c r="AH378" s="69">
        <v>7856.3002020000004</v>
      </c>
      <c r="AI378" s="69">
        <v>7929.87</v>
      </c>
      <c r="AJ378" s="69">
        <v>0</v>
      </c>
      <c r="AK378" s="69">
        <v>3336.5</v>
      </c>
      <c r="AL378" s="69">
        <v>610</v>
      </c>
      <c r="AM378" s="69">
        <v>6284.91</v>
      </c>
      <c r="AN378" s="69">
        <v>5114.82</v>
      </c>
      <c r="AO378" s="69">
        <v>12624.261619884102</v>
      </c>
      <c r="AP378">
        <v>3452</v>
      </c>
      <c r="AQ378" t="s">
        <v>1548</v>
      </c>
      <c r="AR378">
        <v>3551</v>
      </c>
      <c r="AS378">
        <v>0</v>
      </c>
      <c r="AT378" t="s">
        <v>1550</v>
      </c>
      <c r="AU378" t="s">
        <v>1551</v>
      </c>
      <c r="AV378" t="s">
        <v>939</v>
      </c>
      <c r="AW378" t="s">
        <v>936</v>
      </c>
      <c r="AX378" t="s">
        <v>1550</v>
      </c>
      <c r="AY378" t="s">
        <v>1551</v>
      </c>
      <c r="AZ378">
        <v>2018</v>
      </c>
    </row>
    <row r="379" spans="1:52" x14ac:dyDescent="0.25">
      <c r="A379" s="70" t="s">
        <v>550</v>
      </c>
      <c r="B379" s="69">
        <v>1937.1195559999999</v>
      </c>
      <c r="C379" s="69">
        <v>0</v>
      </c>
      <c r="D379" s="69"/>
      <c r="E379" s="69"/>
      <c r="F379" s="69">
        <v>0</v>
      </c>
      <c r="G379" s="69">
        <v>1200</v>
      </c>
      <c r="H379" s="69">
        <v>25</v>
      </c>
      <c r="I379" s="69">
        <v>2649</v>
      </c>
      <c r="J379" s="69">
        <v>3961.7049999999999</v>
      </c>
      <c r="K379" s="69">
        <v>140.26</v>
      </c>
      <c r="L379" s="69"/>
      <c r="M379" s="69">
        <v>154.08000000000001</v>
      </c>
      <c r="N379" s="69">
        <v>0</v>
      </c>
      <c r="O379" s="69">
        <v>3155.61</v>
      </c>
      <c r="P379" s="69">
        <v>1931.84</v>
      </c>
      <c r="Q379" s="69">
        <v>1520.9561658375264</v>
      </c>
      <c r="R379" s="69">
        <v>2700</v>
      </c>
      <c r="S379" s="69">
        <v>0</v>
      </c>
      <c r="T379" s="69"/>
      <c r="U379" s="69">
        <v>300</v>
      </c>
      <c r="V379" s="69">
        <v>0</v>
      </c>
      <c r="W379" s="69">
        <v>1800</v>
      </c>
      <c r="X379" s="69">
        <v>1500</v>
      </c>
      <c r="Y379" s="69">
        <v>300</v>
      </c>
      <c r="Z379" s="69">
        <v>0.933585</v>
      </c>
      <c r="AA379" s="69">
        <v>0</v>
      </c>
      <c r="AB379" s="69"/>
      <c r="AC379" s="69"/>
      <c r="AD379" s="69">
        <v>0</v>
      </c>
      <c r="AE379" s="69">
        <v>0</v>
      </c>
      <c r="AF379" s="69"/>
      <c r="AG379" s="69">
        <v>0</v>
      </c>
      <c r="AH379" s="69">
        <v>8599.7581410000003</v>
      </c>
      <c r="AI379" s="69">
        <v>140.26</v>
      </c>
      <c r="AJ379" s="69">
        <v>0</v>
      </c>
      <c r="AK379" s="69">
        <v>454.08000000000004</v>
      </c>
      <c r="AL379" s="69">
        <v>0</v>
      </c>
      <c r="AM379" s="69">
        <v>6155.6100000000006</v>
      </c>
      <c r="AN379" s="69">
        <v>3456.84</v>
      </c>
      <c r="AO379" s="69">
        <v>4469.956165837526</v>
      </c>
      <c r="AP379">
        <v>3551</v>
      </c>
      <c r="AQ379" t="s">
        <v>2008</v>
      </c>
      <c r="AR379">
        <v>1728</v>
      </c>
      <c r="AS379">
        <v>0</v>
      </c>
      <c r="AT379" t="s">
        <v>2010</v>
      </c>
      <c r="AU379" t="s">
        <v>2011</v>
      </c>
      <c r="AV379" t="s">
        <v>939</v>
      </c>
      <c r="AW379" t="s">
        <v>936</v>
      </c>
      <c r="AX379" t="s">
        <v>2010</v>
      </c>
      <c r="AY379" t="s">
        <v>2011</v>
      </c>
      <c r="AZ379">
        <v>2018</v>
      </c>
    </row>
    <row r="380" spans="1:52" x14ac:dyDescent="0.25">
      <c r="A380" s="70" t="s">
        <v>316</v>
      </c>
      <c r="B380" s="69">
        <v>6339.8869169999998</v>
      </c>
      <c r="C380" s="69">
        <v>1695.31</v>
      </c>
      <c r="D380" s="69"/>
      <c r="E380" s="69">
        <v>155</v>
      </c>
      <c r="F380" s="69">
        <v>1440</v>
      </c>
      <c r="G380" s="69">
        <v>147</v>
      </c>
      <c r="H380" s="69"/>
      <c r="I380" s="69">
        <v>14596.22</v>
      </c>
      <c r="J380" s="69">
        <v>6655.7525000000005</v>
      </c>
      <c r="K380" s="69">
        <v>329.8</v>
      </c>
      <c r="L380" s="69"/>
      <c r="M380" s="69">
        <v>646.29</v>
      </c>
      <c r="N380" s="69">
        <v>185.35</v>
      </c>
      <c r="O380" s="69">
        <v>361.55</v>
      </c>
      <c r="P380" s="69">
        <v>478.12</v>
      </c>
      <c r="Q380" s="69">
        <v>4150.2250656508832</v>
      </c>
      <c r="R380" s="69">
        <v>12000</v>
      </c>
      <c r="S380" s="69">
        <v>0</v>
      </c>
      <c r="T380" s="69"/>
      <c r="U380" s="69">
        <v>2333</v>
      </c>
      <c r="V380" s="69">
        <v>23000</v>
      </c>
      <c r="W380" s="69">
        <v>3000</v>
      </c>
      <c r="X380" s="69">
        <v>5000</v>
      </c>
      <c r="Y380" s="69">
        <v>6500</v>
      </c>
      <c r="Z380" s="69">
        <v>9.3477399999999999</v>
      </c>
      <c r="AA380" s="69">
        <v>0</v>
      </c>
      <c r="AB380" s="69"/>
      <c r="AC380" s="69"/>
      <c r="AD380" s="69">
        <v>0</v>
      </c>
      <c r="AE380" s="69">
        <v>0</v>
      </c>
      <c r="AF380" s="69"/>
      <c r="AG380" s="69">
        <v>0</v>
      </c>
      <c r="AH380" s="69">
        <v>25004.987157</v>
      </c>
      <c r="AI380" s="69">
        <v>2025.11</v>
      </c>
      <c r="AJ380" s="69">
        <v>0</v>
      </c>
      <c r="AK380" s="69">
        <v>3134.29</v>
      </c>
      <c r="AL380" s="69">
        <v>24625.35</v>
      </c>
      <c r="AM380" s="69">
        <v>3508.55</v>
      </c>
      <c r="AN380" s="69">
        <v>5478.12</v>
      </c>
      <c r="AO380" s="69">
        <v>25246.445065650882</v>
      </c>
      <c r="AP380">
        <v>1728</v>
      </c>
      <c r="AQ380" t="s">
        <v>1552</v>
      </c>
      <c r="AR380">
        <v>17302</v>
      </c>
      <c r="AS380">
        <v>0</v>
      </c>
      <c r="AT380" t="s">
        <v>1554</v>
      </c>
      <c r="AU380" t="s">
        <v>1555</v>
      </c>
      <c r="AV380" t="s">
        <v>939</v>
      </c>
      <c r="AW380" t="s">
        <v>936</v>
      </c>
      <c r="AX380" t="s">
        <v>1554</v>
      </c>
      <c r="AY380" t="s">
        <v>1555</v>
      </c>
      <c r="AZ380">
        <v>2018</v>
      </c>
    </row>
    <row r="381" spans="1:52" x14ac:dyDescent="0.25">
      <c r="A381" s="70" t="s">
        <v>698</v>
      </c>
      <c r="B381" s="69">
        <v>16435.442024</v>
      </c>
      <c r="C381" s="69">
        <v>766.74</v>
      </c>
      <c r="D381" s="69"/>
      <c r="E381" s="69">
        <v>1290</v>
      </c>
      <c r="F381" s="69">
        <v>7753.45</v>
      </c>
      <c r="G381" s="69">
        <v>19823.96</v>
      </c>
      <c r="H381" s="69">
        <v>4370.3500000000004</v>
      </c>
      <c r="I381" s="69">
        <v>75706.850000000006</v>
      </c>
      <c r="J381" s="69">
        <v>19281.9725</v>
      </c>
      <c r="K381" s="69">
        <v>1661.3</v>
      </c>
      <c r="L381" s="69"/>
      <c r="M381" s="69">
        <v>1755.3</v>
      </c>
      <c r="N381" s="69">
        <v>1038.45</v>
      </c>
      <c r="O381" s="69">
        <v>1653.95</v>
      </c>
      <c r="P381" s="69">
        <v>1508.02</v>
      </c>
      <c r="Q381" s="69">
        <v>9801.6032114835562</v>
      </c>
      <c r="R381" s="69">
        <v>58094.83</v>
      </c>
      <c r="S381" s="69">
        <v>7942.94</v>
      </c>
      <c r="T381" s="69"/>
      <c r="U381" s="69">
        <v>4034.42</v>
      </c>
      <c r="V381" s="69">
        <v>5882</v>
      </c>
      <c r="W381" s="69">
        <v>9096</v>
      </c>
      <c r="X381" s="69">
        <v>11513.79</v>
      </c>
      <c r="Y381" s="69">
        <v>63326.79</v>
      </c>
      <c r="Z381" s="69">
        <v>21.592946000000001</v>
      </c>
      <c r="AA381" s="69">
        <v>0</v>
      </c>
      <c r="AB381" s="69"/>
      <c r="AC381" s="69"/>
      <c r="AD381" s="69">
        <v>0</v>
      </c>
      <c r="AE381" s="69">
        <v>0</v>
      </c>
      <c r="AF381" s="69"/>
      <c r="AG381" s="69">
        <v>0</v>
      </c>
      <c r="AH381" s="69">
        <v>93833.837470000013</v>
      </c>
      <c r="AI381" s="69">
        <v>10370.98</v>
      </c>
      <c r="AJ381" s="69">
        <v>0</v>
      </c>
      <c r="AK381" s="69">
        <v>7079.72</v>
      </c>
      <c r="AL381" s="69">
        <v>14673.9</v>
      </c>
      <c r="AM381" s="69">
        <v>30573.91</v>
      </c>
      <c r="AN381" s="69">
        <v>17392.160000000003</v>
      </c>
      <c r="AO381" s="69">
        <v>148835.24321148355</v>
      </c>
      <c r="AP381">
        <v>17302</v>
      </c>
      <c r="AQ381" t="s">
        <v>2212</v>
      </c>
      <c r="AR381">
        <v>39967</v>
      </c>
      <c r="AS381">
        <v>0</v>
      </c>
      <c r="AT381" t="s">
        <v>1392</v>
      </c>
      <c r="AU381" t="s">
        <v>1393</v>
      </c>
      <c r="AV381" t="s">
        <v>939</v>
      </c>
      <c r="AW381" t="s">
        <v>948</v>
      </c>
      <c r="AX381" t="s">
        <v>1392</v>
      </c>
      <c r="AY381" t="s">
        <v>1393</v>
      </c>
      <c r="AZ381">
        <v>2018</v>
      </c>
    </row>
    <row r="382" spans="1:52" x14ac:dyDescent="0.25">
      <c r="A382" s="70" t="s">
        <v>132</v>
      </c>
      <c r="B382" s="69">
        <v>6443.2559939999992</v>
      </c>
      <c r="C382" s="69">
        <v>3577</v>
      </c>
      <c r="D382" s="69"/>
      <c r="E382" s="69">
        <v>3492.13</v>
      </c>
      <c r="F382" s="69">
        <v>11859.455</v>
      </c>
      <c r="G382" s="69">
        <v>3439.2</v>
      </c>
      <c r="H382" s="69">
        <v>3340</v>
      </c>
      <c r="I382" s="69">
        <v>30212</v>
      </c>
      <c r="J382" s="69">
        <v>5195.54</v>
      </c>
      <c r="K382" s="69">
        <v>171.45</v>
      </c>
      <c r="L382" s="69"/>
      <c r="M382" s="69">
        <v>3161.63</v>
      </c>
      <c r="N382" s="69">
        <v>2565.75</v>
      </c>
      <c r="O382" s="69">
        <v>3150.15</v>
      </c>
      <c r="P382" s="69">
        <v>395.3</v>
      </c>
      <c r="Q382" s="69">
        <v>4274.8040241145754</v>
      </c>
      <c r="R382" s="69">
        <v>25725.21</v>
      </c>
      <c r="S382" s="69">
        <v>0</v>
      </c>
      <c r="T382" s="69"/>
      <c r="U382" s="69">
        <v>1074</v>
      </c>
      <c r="V382" s="69">
        <v>4654</v>
      </c>
      <c r="W382" s="69">
        <v>1790</v>
      </c>
      <c r="X382" s="69">
        <v>3580</v>
      </c>
      <c r="Y382" s="69">
        <v>18528.79</v>
      </c>
      <c r="Z382" s="69">
        <v>8.0181380000000004</v>
      </c>
      <c r="AA382" s="69">
        <v>22927.07</v>
      </c>
      <c r="AB382" s="69"/>
      <c r="AC382" s="69"/>
      <c r="AD382" s="69">
        <v>0</v>
      </c>
      <c r="AE382" s="69">
        <v>0</v>
      </c>
      <c r="AF382" s="69"/>
      <c r="AG382" s="69">
        <v>0</v>
      </c>
      <c r="AH382" s="69">
        <v>37372.024131999999</v>
      </c>
      <c r="AI382" s="69">
        <v>26675.52</v>
      </c>
      <c r="AJ382" s="69">
        <v>0</v>
      </c>
      <c r="AK382" s="69">
        <v>7727.76</v>
      </c>
      <c r="AL382" s="69">
        <v>19079.205000000002</v>
      </c>
      <c r="AM382" s="69">
        <v>8379.35</v>
      </c>
      <c r="AN382" s="69">
        <v>7315.3</v>
      </c>
      <c r="AO382" s="69">
        <v>53015.59402411458</v>
      </c>
      <c r="AP382">
        <v>39967</v>
      </c>
      <c r="AQ382" t="s">
        <v>1194</v>
      </c>
      <c r="AR382">
        <v>14841</v>
      </c>
      <c r="AS382">
        <v>0</v>
      </c>
      <c r="AT382" t="s">
        <v>1134</v>
      </c>
      <c r="AU382" t="s">
        <v>1135</v>
      </c>
      <c r="AV382" t="s">
        <v>939</v>
      </c>
      <c r="AW382" t="s">
        <v>948</v>
      </c>
      <c r="AX382" t="s">
        <v>1134</v>
      </c>
      <c r="AY382" t="s">
        <v>1135</v>
      </c>
      <c r="AZ382">
        <v>2018</v>
      </c>
    </row>
    <row r="383" spans="1:52" x14ac:dyDescent="0.25">
      <c r="A383" s="70" t="s">
        <v>792</v>
      </c>
      <c r="B383" s="69"/>
      <c r="C383" s="69">
        <v>0</v>
      </c>
      <c r="D383" s="69"/>
      <c r="E383" s="69"/>
      <c r="F383" s="69">
        <v>0</v>
      </c>
      <c r="G383" s="69">
        <v>0</v>
      </c>
      <c r="H383" s="69"/>
      <c r="I383" s="69">
        <v>0</v>
      </c>
      <c r="J383" s="69"/>
      <c r="K383" s="69">
        <v>0</v>
      </c>
      <c r="L383" s="69"/>
      <c r="M383" s="69"/>
      <c r="N383" s="69">
        <v>1210.71</v>
      </c>
      <c r="O383" s="69">
        <v>0</v>
      </c>
      <c r="P383" s="69"/>
      <c r="Q383" s="69">
        <v>633</v>
      </c>
      <c r="R383" s="69"/>
      <c r="S383" s="69">
        <v>0</v>
      </c>
      <c r="T383" s="69"/>
      <c r="U383" s="69"/>
      <c r="V383" s="69">
        <v>0</v>
      </c>
      <c r="W383" s="69">
        <v>0</v>
      </c>
      <c r="X383" s="69"/>
      <c r="Y383" s="69">
        <v>0</v>
      </c>
      <c r="Z383" s="69"/>
      <c r="AA383" s="69">
        <v>0</v>
      </c>
      <c r="AB383" s="69"/>
      <c r="AC383" s="69"/>
      <c r="AD383" s="69">
        <v>0</v>
      </c>
      <c r="AE383" s="69">
        <v>0</v>
      </c>
      <c r="AF383" s="69"/>
      <c r="AG383" s="69">
        <v>0</v>
      </c>
      <c r="AH383" s="69">
        <v>0</v>
      </c>
      <c r="AI383" s="69">
        <v>0</v>
      </c>
      <c r="AJ383" s="69">
        <v>0</v>
      </c>
      <c r="AK383" s="69">
        <v>0</v>
      </c>
      <c r="AL383" s="69">
        <v>1210.71</v>
      </c>
      <c r="AM383" s="69">
        <v>0</v>
      </c>
      <c r="AN383" s="69">
        <v>0</v>
      </c>
      <c r="AO383" s="69">
        <v>633</v>
      </c>
      <c r="AP383">
        <v>14841</v>
      </c>
      <c r="AQ383" t="s">
        <v>1130</v>
      </c>
      <c r="AR383">
        <v>0</v>
      </c>
      <c r="AS383">
        <v>145044</v>
      </c>
      <c r="AT383" t="s">
        <v>1134</v>
      </c>
      <c r="AU383" t="s">
        <v>1135</v>
      </c>
      <c r="AV383" t="s">
        <v>939</v>
      </c>
      <c r="AW383" t="s">
        <v>948</v>
      </c>
      <c r="AX383" t="s">
        <v>1134</v>
      </c>
      <c r="AY383" t="s">
        <v>1135</v>
      </c>
      <c r="AZ383">
        <v>2018</v>
      </c>
    </row>
    <row r="384" spans="1:52" x14ac:dyDescent="0.25">
      <c r="A384" s="70" t="s">
        <v>134</v>
      </c>
      <c r="B384" s="69">
        <v>3357.9347120000002</v>
      </c>
      <c r="C384" s="69">
        <v>2780</v>
      </c>
      <c r="D384" s="69"/>
      <c r="E384" s="69">
        <v>1333.3</v>
      </c>
      <c r="F384" s="69">
        <v>4499</v>
      </c>
      <c r="G384" s="69">
        <v>1690.4</v>
      </c>
      <c r="H384" s="69">
        <v>1647</v>
      </c>
      <c r="I384" s="69">
        <v>36938.46</v>
      </c>
      <c r="J384" s="69">
        <v>3370.1400000000003</v>
      </c>
      <c r="K384" s="69">
        <v>702.8</v>
      </c>
      <c r="L384" s="69"/>
      <c r="M384" s="69">
        <v>886.6</v>
      </c>
      <c r="N384" s="69">
        <v>736.05000000000007</v>
      </c>
      <c r="O384" s="69">
        <v>523.5</v>
      </c>
      <c r="P384" s="69">
        <v>540.75</v>
      </c>
      <c r="Q384" s="69">
        <v>9062.672258739165</v>
      </c>
      <c r="R384" s="69">
        <v>25746.44</v>
      </c>
      <c r="S384" s="69">
        <v>0</v>
      </c>
      <c r="T384" s="69"/>
      <c r="U384" s="69">
        <v>1074</v>
      </c>
      <c r="V384" s="69">
        <v>4654</v>
      </c>
      <c r="W384" s="69">
        <v>1790</v>
      </c>
      <c r="X384" s="69">
        <v>3580</v>
      </c>
      <c r="Y384" s="69">
        <v>18483.150000000001</v>
      </c>
      <c r="Z384" s="69">
        <v>8.1845400000000001</v>
      </c>
      <c r="AA384" s="69">
        <v>0</v>
      </c>
      <c r="AB384" s="69"/>
      <c r="AC384" s="69"/>
      <c r="AD384" s="69">
        <v>0</v>
      </c>
      <c r="AE384" s="69">
        <v>0</v>
      </c>
      <c r="AF384" s="69"/>
      <c r="AG384" s="69">
        <v>0</v>
      </c>
      <c r="AH384" s="69">
        <v>32482.699251999999</v>
      </c>
      <c r="AI384" s="69">
        <v>3482.8</v>
      </c>
      <c r="AJ384" s="69">
        <v>0</v>
      </c>
      <c r="AK384" s="69">
        <v>3293.9</v>
      </c>
      <c r="AL384" s="69">
        <v>9889.0499999999993</v>
      </c>
      <c r="AM384" s="69">
        <v>4003.9</v>
      </c>
      <c r="AN384" s="69">
        <v>5767.75</v>
      </c>
      <c r="AO384" s="69">
        <v>64484.282258739164</v>
      </c>
      <c r="AQ384" t="s">
        <v>1195</v>
      </c>
      <c r="AR384">
        <v>15149</v>
      </c>
      <c r="AS384">
        <v>0</v>
      </c>
      <c r="AT384" t="s">
        <v>1134</v>
      </c>
      <c r="AU384" t="s">
        <v>1135</v>
      </c>
      <c r="AV384" t="s">
        <v>939</v>
      </c>
      <c r="AW384" t="s">
        <v>948</v>
      </c>
      <c r="AX384" t="s">
        <v>1134</v>
      </c>
      <c r="AY384" t="s">
        <v>1135</v>
      </c>
      <c r="AZ384">
        <v>2018</v>
      </c>
    </row>
    <row r="385" spans="1:52" x14ac:dyDescent="0.25">
      <c r="A385" s="70" t="s">
        <v>128</v>
      </c>
      <c r="B385" s="69">
        <v>13540.1625</v>
      </c>
      <c r="C385" s="69">
        <v>930</v>
      </c>
      <c r="D385" s="69"/>
      <c r="E385" s="69">
        <v>2843.72</v>
      </c>
      <c r="F385" s="69">
        <v>4947.2474999999995</v>
      </c>
      <c r="G385" s="69">
        <v>2283</v>
      </c>
      <c r="H385" s="69">
        <v>6416.4</v>
      </c>
      <c r="I385" s="69">
        <v>42480.39</v>
      </c>
      <c r="J385" s="69">
        <v>7555.12</v>
      </c>
      <c r="K385" s="69">
        <v>3107.8</v>
      </c>
      <c r="L385" s="69"/>
      <c r="M385" s="69">
        <v>775.99</v>
      </c>
      <c r="N385" s="69">
        <v>4260.2199999999993</v>
      </c>
      <c r="O385" s="69">
        <v>4765.22</v>
      </c>
      <c r="P385" s="69">
        <v>5879.62</v>
      </c>
      <c r="Q385" s="69">
        <v>7355.5588162178246</v>
      </c>
      <c r="R385" s="69">
        <v>50954.58</v>
      </c>
      <c r="S385" s="69">
        <v>0</v>
      </c>
      <c r="T385" s="69"/>
      <c r="U385" s="69">
        <v>1504</v>
      </c>
      <c r="V385" s="69">
        <v>13516</v>
      </c>
      <c r="W385" s="69">
        <v>9506</v>
      </c>
      <c r="X385" s="69">
        <v>10012</v>
      </c>
      <c r="Y385" s="69">
        <v>24582.21</v>
      </c>
      <c r="Z385" s="69">
        <v>33343.891186000001</v>
      </c>
      <c r="AA385" s="69">
        <v>0</v>
      </c>
      <c r="AB385" s="69"/>
      <c r="AC385" s="69"/>
      <c r="AD385" s="69">
        <v>0</v>
      </c>
      <c r="AE385" s="69">
        <v>0</v>
      </c>
      <c r="AF385" s="69"/>
      <c r="AG385" s="69">
        <v>0</v>
      </c>
      <c r="AH385" s="69">
        <v>105393.75368600001</v>
      </c>
      <c r="AI385" s="69">
        <v>4037.8</v>
      </c>
      <c r="AJ385" s="69">
        <v>0</v>
      </c>
      <c r="AK385" s="69">
        <v>5123.71</v>
      </c>
      <c r="AL385" s="69">
        <v>22723.467499999999</v>
      </c>
      <c r="AM385" s="69">
        <v>16554.22</v>
      </c>
      <c r="AN385" s="69">
        <v>22308.02</v>
      </c>
      <c r="AO385" s="69">
        <v>74418.158816217823</v>
      </c>
      <c r="AP385">
        <v>15149</v>
      </c>
      <c r="AQ385" t="s">
        <v>1192</v>
      </c>
      <c r="AR385">
        <v>19548</v>
      </c>
      <c r="AS385">
        <v>0</v>
      </c>
      <c r="AT385" t="s">
        <v>1134</v>
      </c>
      <c r="AU385" t="s">
        <v>1135</v>
      </c>
      <c r="AV385" t="s">
        <v>939</v>
      </c>
      <c r="AW385" t="s">
        <v>948</v>
      </c>
      <c r="AX385" t="s">
        <v>1134</v>
      </c>
      <c r="AY385" t="s">
        <v>1135</v>
      </c>
      <c r="AZ385">
        <v>2018</v>
      </c>
    </row>
    <row r="386" spans="1:52" x14ac:dyDescent="0.25">
      <c r="A386" s="70" t="s">
        <v>130</v>
      </c>
      <c r="B386" s="69">
        <v>15835.381126</v>
      </c>
      <c r="C386" s="69">
        <v>58.64</v>
      </c>
      <c r="D386" s="69"/>
      <c r="E386" s="69">
        <v>968.91</v>
      </c>
      <c r="F386" s="69">
        <v>6747.5169999999998</v>
      </c>
      <c r="G386" s="69">
        <v>2391</v>
      </c>
      <c r="H386" s="69">
        <v>6988</v>
      </c>
      <c r="I386" s="69">
        <v>113143.15</v>
      </c>
      <c r="J386" s="69">
        <v>13996.98</v>
      </c>
      <c r="K386" s="69">
        <v>1183.3499999999999</v>
      </c>
      <c r="L386" s="69"/>
      <c r="M386" s="69">
        <v>406.9</v>
      </c>
      <c r="N386" s="69">
        <v>18541.39</v>
      </c>
      <c r="O386" s="69">
        <v>4442.7</v>
      </c>
      <c r="P386" s="69">
        <v>3889.8</v>
      </c>
      <c r="Q386" s="69">
        <v>5975.4713086508418</v>
      </c>
      <c r="R386" s="69">
        <v>35964.239999999998</v>
      </c>
      <c r="S386" s="69">
        <v>0</v>
      </c>
      <c r="T386" s="69"/>
      <c r="U386" s="69">
        <v>1504</v>
      </c>
      <c r="V386" s="69">
        <v>6516</v>
      </c>
      <c r="W386" s="69">
        <v>2506</v>
      </c>
      <c r="X386" s="69">
        <v>5129.3999999999996</v>
      </c>
      <c r="Y386" s="69">
        <v>25234.1</v>
      </c>
      <c r="Z386" s="69">
        <v>10.823755999999999</v>
      </c>
      <c r="AA386" s="69">
        <v>0</v>
      </c>
      <c r="AB386" s="69"/>
      <c r="AC386" s="69"/>
      <c r="AD386" s="69">
        <v>0</v>
      </c>
      <c r="AE386" s="69">
        <v>0</v>
      </c>
      <c r="AF386" s="69"/>
      <c r="AG386" s="69">
        <v>36000</v>
      </c>
      <c r="AH386" s="69">
        <v>65807.424881999992</v>
      </c>
      <c r="AI386" s="69">
        <v>1241.99</v>
      </c>
      <c r="AJ386" s="69">
        <v>0</v>
      </c>
      <c r="AK386" s="69">
        <v>2879.81</v>
      </c>
      <c r="AL386" s="69">
        <v>31804.906999999999</v>
      </c>
      <c r="AM386" s="69">
        <v>9339.7000000000007</v>
      </c>
      <c r="AN386" s="69">
        <v>16007.199999999999</v>
      </c>
      <c r="AO386" s="69">
        <v>180352.72130865083</v>
      </c>
      <c r="AP386">
        <v>19548</v>
      </c>
      <c r="AQ386" t="s">
        <v>1193</v>
      </c>
      <c r="AR386">
        <v>20034</v>
      </c>
      <c r="AS386">
        <v>0</v>
      </c>
      <c r="AT386" t="s">
        <v>1134</v>
      </c>
      <c r="AU386" t="s">
        <v>1135</v>
      </c>
      <c r="AV386" t="s">
        <v>939</v>
      </c>
      <c r="AW386" t="s">
        <v>948</v>
      </c>
      <c r="AX386" t="s">
        <v>1134</v>
      </c>
      <c r="AY386" t="s">
        <v>1135</v>
      </c>
      <c r="AZ386">
        <v>2018</v>
      </c>
    </row>
    <row r="387" spans="1:52" x14ac:dyDescent="0.25">
      <c r="A387" s="70" t="s">
        <v>126</v>
      </c>
      <c r="B387" s="69">
        <v>291396.544238</v>
      </c>
      <c r="C387" s="69">
        <v>25960.76</v>
      </c>
      <c r="D387" s="69"/>
      <c r="E387" s="69">
        <v>3088</v>
      </c>
      <c r="F387" s="69">
        <v>6527.5574999999999</v>
      </c>
      <c r="G387" s="69">
        <v>2944.91</v>
      </c>
      <c r="H387" s="69">
        <v>15703</v>
      </c>
      <c r="I387" s="69">
        <v>41748</v>
      </c>
      <c r="J387" s="69">
        <v>48587.65</v>
      </c>
      <c r="K387" s="69">
        <v>742</v>
      </c>
      <c r="L387" s="69"/>
      <c r="M387" s="69">
        <v>9863.9699999999993</v>
      </c>
      <c r="N387" s="69">
        <v>10564.5</v>
      </c>
      <c r="O387" s="69">
        <v>887.58</v>
      </c>
      <c r="P387" s="69">
        <v>10780.52</v>
      </c>
      <c r="Q387" s="69">
        <v>15181.693424841887</v>
      </c>
      <c r="R387" s="69">
        <v>27329.82</v>
      </c>
      <c r="S387" s="69">
        <v>8000</v>
      </c>
      <c r="T387" s="69"/>
      <c r="U387" s="69">
        <v>1074</v>
      </c>
      <c r="V387" s="69">
        <v>4654</v>
      </c>
      <c r="W387" s="69">
        <v>1790</v>
      </c>
      <c r="X387" s="69">
        <v>3580</v>
      </c>
      <c r="Y387" s="69">
        <v>17690</v>
      </c>
      <c r="Z387" s="69">
        <v>7.6226599999999998</v>
      </c>
      <c r="AA387" s="69">
        <v>0</v>
      </c>
      <c r="AB387" s="69"/>
      <c r="AC387" s="69"/>
      <c r="AD387" s="69">
        <v>0</v>
      </c>
      <c r="AE387" s="69">
        <v>0</v>
      </c>
      <c r="AF387" s="69"/>
      <c r="AG387" s="69">
        <v>0</v>
      </c>
      <c r="AH387" s="69">
        <v>367321.63689800003</v>
      </c>
      <c r="AI387" s="69">
        <v>34702.759999999995</v>
      </c>
      <c r="AJ387" s="69">
        <v>0</v>
      </c>
      <c r="AK387" s="69">
        <v>14025.97</v>
      </c>
      <c r="AL387" s="69">
        <v>21746.057499999999</v>
      </c>
      <c r="AM387" s="69">
        <v>5622.49</v>
      </c>
      <c r="AN387" s="69">
        <v>30063.52</v>
      </c>
      <c r="AO387" s="69">
        <v>74619.693424841884</v>
      </c>
      <c r="AP387">
        <v>20034</v>
      </c>
      <c r="AQ387" t="s">
        <v>1190</v>
      </c>
      <c r="AR387">
        <v>14109</v>
      </c>
      <c r="AS387">
        <v>0</v>
      </c>
      <c r="AT387" t="s">
        <v>1134</v>
      </c>
      <c r="AU387" t="s">
        <v>1135</v>
      </c>
      <c r="AV387" t="s">
        <v>939</v>
      </c>
      <c r="AW387" t="s">
        <v>948</v>
      </c>
      <c r="AX387" t="s">
        <v>1134</v>
      </c>
      <c r="AY387" t="s">
        <v>1135</v>
      </c>
      <c r="AZ387">
        <v>2018</v>
      </c>
    </row>
    <row r="388" spans="1:52" x14ac:dyDescent="0.25">
      <c r="A388" s="70" t="s">
        <v>212</v>
      </c>
      <c r="B388" s="69">
        <v>6613.0136870000006</v>
      </c>
      <c r="C388" s="69">
        <v>0</v>
      </c>
      <c r="D388" s="69"/>
      <c r="E388" s="69">
        <v>400</v>
      </c>
      <c r="F388" s="69">
        <v>0</v>
      </c>
      <c r="G388" s="69">
        <v>0</v>
      </c>
      <c r="H388" s="69">
        <v>275</v>
      </c>
      <c r="I388" s="69">
        <v>4499</v>
      </c>
      <c r="J388" s="69">
        <v>1435.6599999999999</v>
      </c>
      <c r="K388" s="69">
        <v>57</v>
      </c>
      <c r="L388" s="69"/>
      <c r="M388" s="69">
        <v>39.1</v>
      </c>
      <c r="N388" s="69">
        <v>0</v>
      </c>
      <c r="O388" s="69">
        <v>25.7</v>
      </c>
      <c r="P388" s="69">
        <v>91.3</v>
      </c>
      <c r="Q388" s="69">
        <v>1438.5887840319683</v>
      </c>
      <c r="R388" s="69">
        <v>0</v>
      </c>
      <c r="S388" s="69">
        <v>0</v>
      </c>
      <c r="T388" s="69"/>
      <c r="U388" s="69"/>
      <c r="V388" s="69">
        <v>0</v>
      </c>
      <c r="W388" s="69">
        <v>0</v>
      </c>
      <c r="X388" s="69"/>
      <c r="Y388" s="69">
        <v>0</v>
      </c>
      <c r="Z388" s="69">
        <v>0.66723200000000005</v>
      </c>
      <c r="AA388" s="69">
        <v>0</v>
      </c>
      <c r="AB388" s="69"/>
      <c r="AC388" s="69"/>
      <c r="AD388" s="69">
        <v>0</v>
      </c>
      <c r="AE388" s="69">
        <v>0</v>
      </c>
      <c r="AF388" s="69"/>
      <c r="AG388" s="69">
        <v>0</v>
      </c>
      <c r="AH388" s="69">
        <v>8049.3409190000002</v>
      </c>
      <c r="AI388" s="69">
        <v>57</v>
      </c>
      <c r="AJ388" s="69">
        <v>0</v>
      </c>
      <c r="AK388" s="69">
        <v>439.1</v>
      </c>
      <c r="AL388" s="69">
        <v>0</v>
      </c>
      <c r="AM388" s="69">
        <v>25.7</v>
      </c>
      <c r="AN388" s="69">
        <v>366.3</v>
      </c>
      <c r="AO388" s="69">
        <v>5937.5887840319683</v>
      </c>
      <c r="AP388">
        <v>14109</v>
      </c>
      <c r="AQ388" t="s">
        <v>1338</v>
      </c>
      <c r="AR388">
        <v>1235</v>
      </c>
      <c r="AS388">
        <v>0</v>
      </c>
      <c r="AT388" t="s">
        <v>1232</v>
      </c>
      <c r="AU388" t="s">
        <v>1233</v>
      </c>
      <c r="AV388" t="s">
        <v>939</v>
      </c>
      <c r="AW388" t="s">
        <v>948</v>
      </c>
      <c r="AX388" t="s">
        <v>1232</v>
      </c>
      <c r="AY388" t="s">
        <v>1233</v>
      </c>
      <c r="AZ388">
        <v>2018</v>
      </c>
    </row>
    <row r="389" spans="1:52" x14ac:dyDescent="0.25">
      <c r="A389" s="70" t="s">
        <v>46</v>
      </c>
      <c r="B389" s="69">
        <v>12893.212151</v>
      </c>
      <c r="C389" s="69">
        <v>3677</v>
      </c>
      <c r="D389" s="69"/>
      <c r="E389" s="69">
        <v>2848</v>
      </c>
      <c r="F389" s="69">
        <v>17266.150000000001</v>
      </c>
      <c r="G389" s="69">
        <v>2801</v>
      </c>
      <c r="H389" s="69">
        <v>8416</v>
      </c>
      <c r="I389" s="69">
        <v>50394</v>
      </c>
      <c r="J389" s="69">
        <v>15530.525</v>
      </c>
      <c r="K389" s="69">
        <v>1278.47</v>
      </c>
      <c r="L389" s="69"/>
      <c r="M389" s="69">
        <v>3023.79</v>
      </c>
      <c r="N389" s="69">
        <v>6587.79</v>
      </c>
      <c r="O389" s="69">
        <v>601.41</v>
      </c>
      <c r="P389" s="69">
        <v>1997.7</v>
      </c>
      <c r="Q389" s="69">
        <v>9454.9097895161049</v>
      </c>
      <c r="R389" s="69">
        <v>89879</v>
      </c>
      <c r="S389" s="69">
        <v>6817</v>
      </c>
      <c r="T389" s="69"/>
      <c r="U389" s="69">
        <v>15132</v>
      </c>
      <c r="V389" s="69">
        <v>40799</v>
      </c>
      <c r="W389" s="69">
        <v>2678</v>
      </c>
      <c r="X389" s="69">
        <v>15984</v>
      </c>
      <c r="Y389" s="69">
        <v>42250</v>
      </c>
      <c r="Z389" s="69">
        <v>14.869834000000001</v>
      </c>
      <c r="AA389" s="69">
        <v>0</v>
      </c>
      <c r="AB389" s="69"/>
      <c r="AC389" s="69"/>
      <c r="AD389" s="69">
        <v>0</v>
      </c>
      <c r="AE389" s="69">
        <v>0</v>
      </c>
      <c r="AF389" s="69"/>
      <c r="AG389" s="69">
        <v>0</v>
      </c>
      <c r="AH389" s="69">
        <v>118317.60698500001</v>
      </c>
      <c r="AI389" s="69">
        <v>11772.470000000001</v>
      </c>
      <c r="AJ389" s="69">
        <v>0</v>
      </c>
      <c r="AK389" s="69">
        <v>21003.79</v>
      </c>
      <c r="AL389" s="69">
        <v>64652.94</v>
      </c>
      <c r="AM389" s="69">
        <v>6080.41</v>
      </c>
      <c r="AN389" s="69">
        <v>26397.7</v>
      </c>
      <c r="AO389" s="69">
        <v>102098.9097895161</v>
      </c>
      <c r="AP389">
        <v>1235</v>
      </c>
      <c r="AQ389" t="s">
        <v>1031</v>
      </c>
      <c r="AR389">
        <v>27523</v>
      </c>
      <c r="AS389">
        <v>0</v>
      </c>
      <c r="AT389" t="s">
        <v>1033</v>
      </c>
      <c r="AU389" t="s">
        <v>1034</v>
      </c>
      <c r="AV389" t="s">
        <v>939</v>
      </c>
      <c r="AW389" t="s">
        <v>936</v>
      </c>
      <c r="AX389" t="s">
        <v>1033</v>
      </c>
      <c r="AY389" t="s">
        <v>1034</v>
      </c>
      <c r="AZ389">
        <v>2018</v>
      </c>
    </row>
    <row r="390" spans="1:52" x14ac:dyDescent="0.25">
      <c r="A390" s="70" t="s">
        <v>320</v>
      </c>
      <c r="B390" s="69">
        <v>2016.0385429999999</v>
      </c>
      <c r="C390" s="69">
        <v>480</v>
      </c>
      <c r="D390" s="69"/>
      <c r="E390" s="69">
        <v>20</v>
      </c>
      <c r="F390" s="69">
        <v>0</v>
      </c>
      <c r="G390" s="69">
        <v>1010</v>
      </c>
      <c r="H390" s="69">
        <v>90.95</v>
      </c>
      <c r="I390" s="69">
        <v>5704</v>
      </c>
      <c r="J390" s="69">
        <v>4596.0625</v>
      </c>
      <c r="K390" s="69">
        <v>94.05</v>
      </c>
      <c r="L390" s="69"/>
      <c r="M390" s="69">
        <v>3904.99</v>
      </c>
      <c r="N390" s="69">
        <v>1400</v>
      </c>
      <c r="O390" s="69">
        <v>768.64</v>
      </c>
      <c r="P390" s="69">
        <v>131.25</v>
      </c>
      <c r="Q390" s="69">
        <v>5089.5877912938176</v>
      </c>
      <c r="R390" s="69">
        <v>5500</v>
      </c>
      <c r="S390" s="69">
        <v>0</v>
      </c>
      <c r="T390" s="69"/>
      <c r="U390" s="69"/>
      <c r="V390" s="69">
        <v>0</v>
      </c>
      <c r="W390" s="69">
        <v>5500</v>
      </c>
      <c r="X390" s="69">
        <v>5400</v>
      </c>
      <c r="Y390" s="69">
        <v>5000</v>
      </c>
      <c r="Z390" s="69">
        <v>3.1713809999999998</v>
      </c>
      <c r="AA390" s="69">
        <v>0</v>
      </c>
      <c r="AB390" s="69"/>
      <c r="AC390" s="69"/>
      <c r="AD390" s="69">
        <v>0</v>
      </c>
      <c r="AE390" s="69">
        <v>0</v>
      </c>
      <c r="AF390" s="69"/>
      <c r="AG390" s="69">
        <v>0</v>
      </c>
      <c r="AH390" s="69">
        <v>12115.272423999999</v>
      </c>
      <c r="AI390" s="69">
        <v>574.04999999999995</v>
      </c>
      <c r="AJ390" s="69">
        <v>0</v>
      </c>
      <c r="AK390" s="69">
        <v>3924.99</v>
      </c>
      <c r="AL390" s="69">
        <v>1400</v>
      </c>
      <c r="AM390" s="69">
        <v>7278.6399999999994</v>
      </c>
      <c r="AN390" s="69">
        <v>5622.2</v>
      </c>
      <c r="AO390" s="69">
        <v>15793.587791293818</v>
      </c>
      <c r="AP390">
        <v>27523</v>
      </c>
      <c r="AQ390" t="s">
        <v>1560</v>
      </c>
      <c r="AR390">
        <v>5870</v>
      </c>
      <c r="AS390">
        <v>0</v>
      </c>
      <c r="AT390" t="s">
        <v>1562</v>
      </c>
      <c r="AU390" t="s">
        <v>1563</v>
      </c>
      <c r="AV390" t="s">
        <v>939</v>
      </c>
      <c r="AW390" t="s">
        <v>936</v>
      </c>
      <c r="AX390" t="s">
        <v>1562</v>
      </c>
      <c r="AY390" t="s">
        <v>1563</v>
      </c>
      <c r="AZ390">
        <v>2018</v>
      </c>
    </row>
    <row r="391" spans="1:52" x14ac:dyDescent="0.25">
      <c r="A391" s="70" t="s">
        <v>658</v>
      </c>
      <c r="B391" s="69">
        <v>255.68917999999999</v>
      </c>
      <c r="C391" s="69">
        <v>0</v>
      </c>
      <c r="D391" s="69">
        <v>0</v>
      </c>
      <c r="E391" s="69"/>
      <c r="F391" s="69">
        <v>0</v>
      </c>
      <c r="G391" s="69">
        <v>0</v>
      </c>
      <c r="H391" s="69"/>
      <c r="I391" s="69">
        <v>0</v>
      </c>
      <c r="J391" s="69">
        <v>563.98</v>
      </c>
      <c r="K391" s="69">
        <v>0</v>
      </c>
      <c r="L391" s="69">
        <v>107.42</v>
      </c>
      <c r="M391" s="69">
        <v>238.97</v>
      </c>
      <c r="N391" s="69">
        <v>0</v>
      </c>
      <c r="O391" s="69">
        <v>0</v>
      </c>
      <c r="P391" s="69"/>
      <c r="Q391" s="69">
        <v>5005.4255615783914</v>
      </c>
      <c r="R391" s="69">
        <v>0</v>
      </c>
      <c r="S391" s="69">
        <v>0</v>
      </c>
      <c r="T391" s="69">
        <v>0</v>
      </c>
      <c r="U391" s="69"/>
      <c r="V391" s="69">
        <v>0</v>
      </c>
      <c r="W391" s="69">
        <v>0</v>
      </c>
      <c r="X391" s="69"/>
      <c r="Y391" s="69">
        <v>0</v>
      </c>
      <c r="Z391" s="69">
        <v>1.386871</v>
      </c>
      <c r="AA391" s="69">
        <v>0</v>
      </c>
      <c r="AB391" s="69">
        <v>0</v>
      </c>
      <c r="AC391" s="69"/>
      <c r="AD391" s="69">
        <v>0</v>
      </c>
      <c r="AE391" s="69">
        <v>0</v>
      </c>
      <c r="AF391" s="69"/>
      <c r="AG391" s="69">
        <v>0</v>
      </c>
      <c r="AH391" s="69">
        <v>821.05605100000002</v>
      </c>
      <c r="AI391" s="69">
        <v>0</v>
      </c>
      <c r="AJ391" s="69">
        <v>107.42</v>
      </c>
      <c r="AK391" s="69">
        <v>238.97</v>
      </c>
      <c r="AL391" s="69">
        <v>0</v>
      </c>
      <c r="AM391" s="69">
        <v>0</v>
      </c>
      <c r="AN391" s="69">
        <v>0</v>
      </c>
      <c r="AO391" s="69">
        <v>5005.4255615783914</v>
      </c>
      <c r="AP391">
        <v>5870</v>
      </c>
      <c r="AQ391" t="s">
        <v>2175</v>
      </c>
      <c r="AR391">
        <v>2567</v>
      </c>
      <c r="AS391">
        <v>0</v>
      </c>
      <c r="AT391" t="s">
        <v>2179</v>
      </c>
      <c r="AU391" t="s">
        <v>2180</v>
      </c>
      <c r="AV391" t="s">
        <v>939</v>
      </c>
      <c r="AW391" t="s">
        <v>936</v>
      </c>
      <c r="AX391" t="s">
        <v>2179</v>
      </c>
      <c r="AY391" t="s">
        <v>2180</v>
      </c>
      <c r="AZ391">
        <v>2018</v>
      </c>
    </row>
    <row r="392" spans="1:52" x14ac:dyDescent="0.25">
      <c r="A392" s="70" t="s">
        <v>738</v>
      </c>
      <c r="B392" s="69">
        <v>18244.570526000003</v>
      </c>
      <c r="C392" s="69">
        <v>10625.36</v>
      </c>
      <c r="D392" s="69"/>
      <c r="E392" s="69">
        <v>4643.92</v>
      </c>
      <c r="F392" s="69">
        <v>1901.21</v>
      </c>
      <c r="G392" s="69">
        <v>6992</v>
      </c>
      <c r="H392" s="69">
        <v>6354.8</v>
      </c>
      <c r="I392" s="69">
        <v>97687.7</v>
      </c>
      <c r="J392" s="69">
        <v>43834.04</v>
      </c>
      <c r="K392" s="69">
        <v>372.23</v>
      </c>
      <c r="L392" s="69"/>
      <c r="M392" s="69">
        <v>4845.72</v>
      </c>
      <c r="N392" s="69">
        <v>0</v>
      </c>
      <c r="O392" s="69">
        <v>501.11</v>
      </c>
      <c r="P392" s="69">
        <v>2307.8000000000002</v>
      </c>
      <c r="Q392" s="69">
        <v>19332.98881919741</v>
      </c>
      <c r="R392" s="69">
        <v>86311.08</v>
      </c>
      <c r="S392" s="69">
        <v>0</v>
      </c>
      <c r="T392" s="69"/>
      <c r="U392" s="69">
        <v>8619.9599999999991</v>
      </c>
      <c r="V392" s="69">
        <v>0</v>
      </c>
      <c r="W392" s="69">
        <v>0</v>
      </c>
      <c r="X392" s="69"/>
      <c r="Y392" s="69">
        <v>32609.65</v>
      </c>
      <c r="Z392" s="69">
        <v>8.8625790000000002</v>
      </c>
      <c r="AA392" s="69">
        <v>0</v>
      </c>
      <c r="AB392" s="69"/>
      <c r="AC392" s="69"/>
      <c r="AD392" s="69">
        <v>0</v>
      </c>
      <c r="AE392" s="69">
        <v>0</v>
      </c>
      <c r="AF392" s="69"/>
      <c r="AG392" s="69">
        <v>0</v>
      </c>
      <c r="AH392" s="69">
        <v>148398.553105</v>
      </c>
      <c r="AI392" s="69">
        <v>10997.59</v>
      </c>
      <c r="AJ392" s="69">
        <v>0</v>
      </c>
      <c r="AK392" s="69">
        <v>18109.599999999999</v>
      </c>
      <c r="AL392" s="69">
        <v>1901.21</v>
      </c>
      <c r="AM392" s="69">
        <v>7493.11</v>
      </c>
      <c r="AN392" s="69">
        <v>8662.6</v>
      </c>
      <c r="AO392" s="69">
        <v>149630.33881919741</v>
      </c>
      <c r="AP392">
        <v>2567</v>
      </c>
      <c r="AQ392" t="s">
        <v>2243</v>
      </c>
      <c r="AR392">
        <v>16404</v>
      </c>
      <c r="AS392">
        <v>0</v>
      </c>
      <c r="AT392" t="s">
        <v>2179</v>
      </c>
      <c r="AU392" t="s">
        <v>2180</v>
      </c>
      <c r="AV392" t="s">
        <v>939</v>
      </c>
      <c r="AW392" t="s">
        <v>948</v>
      </c>
      <c r="AX392" t="s">
        <v>2179</v>
      </c>
      <c r="AY392" t="s">
        <v>2180</v>
      </c>
      <c r="AZ392">
        <v>2018</v>
      </c>
    </row>
    <row r="393" spans="1:52" x14ac:dyDescent="0.25">
      <c r="A393" s="70" t="s">
        <v>138</v>
      </c>
      <c r="B393" s="69">
        <v>9292.0648839999994</v>
      </c>
      <c r="C393" s="69">
        <v>2010</v>
      </c>
      <c r="D393" s="69"/>
      <c r="E393" s="69">
        <v>1165</v>
      </c>
      <c r="F393" s="69">
        <v>9941.64</v>
      </c>
      <c r="G393" s="69">
        <v>3704.71</v>
      </c>
      <c r="H393" s="69">
        <v>2380</v>
      </c>
      <c r="I393" s="69">
        <v>11822</v>
      </c>
      <c r="J393" s="69">
        <v>6387.7725</v>
      </c>
      <c r="K393" s="69">
        <v>2991.25</v>
      </c>
      <c r="L393" s="69"/>
      <c r="M393" s="69">
        <v>470.06</v>
      </c>
      <c r="N393" s="69">
        <v>6473.91</v>
      </c>
      <c r="O393" s="69">
        <v>823.01</v>
      </c>
      <c r="P393" s="69">
        <v>184.67</v>
      </c>
      <c r="Q393" s="69">
        <v>6748.3302873345201</v>
      </c>
      <c r="R393" s="69">
        <v>10438</v>
      </c>
      <c r="S393" s="69">
        <v>4352</v>
      </c>
      <c r="T393" s="69"/>
      <c r="U393" s="69">
        <v>1088</v>
      </c>
      <c r="V393" s="69">
        <v>12988</v>
      </c>
      <c r="W393" s="69">
        <v>3366</v>
      </c>
      <c r="X393" s="69">
        <v>1768</v>
      </c>
      <c r="Y393" s="69">
        <v>22000</v>
      </c>
      <c r="Z393" s="69">
        <v>5.7695360000000004</v>
      </c>
      <c r="AA393" s="69">
        <v>0</v>
      </c>
      <c r="AB393" s="69"/>
      <c r="AC393" s="69"/>
      <c r="AD393" s="69">
        <v>0</v>
      </c>
      <c r="AE393" s="69">
        <v>0</v>
      </c>
      <c r="AF393" s="69"/>
      <c r="AG393" s="69">
        <v>0</v>
      </c>
      <c r="AH393" s="69">
        <v>26123.606919999998</v>
      </c>
      <c r="AI393" s="69">
        <v>9353.25</v>
      </c>
      <c r="AJ393" s="69">
        <v>0</v>
      </c>
      <c r="AK393" s="69">
        <v>2723.06</v>
      </c>
      <c r="AL393" s="69">
        <v>29403.55</v>
      </c>
      <c r="AM393" s="69">
        <v>7893.72</v>
      </c>
      <c r="AN393" s="69">
        <v>4332.67</v>
      </c>
      <c r="AO393" s="69">
        <v>40570.330287334524</v>
      </c>
      <c r="AP393">
        <v>16404</v>
      </c>
      <c r="AQ393" t="s">
        <v>1197</v>
      </c>
      <c r="AR393">
        <v>10679</v>
      </c>
      <c r="AS393">
        <v>0</v>
      </c>
      <c r="AT393" t="s">
        <v>1199</v>
      </c>
      <c r="AU393" t="s">
        <v>1200</v>
      </c>
      <c r="AV393" t="s">
        <v>939</v>
      </c>
      <c r="AW393" t="s">
        <v>936</v>
      </c>
      <c r="AX393" t="s">
        <v>1199</v>
      </c>
      <c r="AY393" t="s">
        <v>1200</v>
      </c>
      <c r="AZ393">
        <v>2018</v>
      </c>
    </row>
    <row r="394" spans="1:52" x14ac:dyDescent="0.25">
      <c r="A394" s="70" t="s">
        <v>214</v>
      </c>
      <c r="B394" s="69">
        <v>1478.7591600000001</v>
      </c>
      <c r="C394" s="69">
        <v>0</v>
      </c>
      <c r="D394" s="69"/>
      <c r="E394" s="69">
        <v>436</v>
      </c>
      <c r="F394" s="69">
        <v>721</v>
      </c>
      <c r="G394" s="69">
        <v>805</v>
      </c>
      <c r="H394" s="69">
        <v>210</v>
      </c>
      <c r="I394" s="69">
        <v>3828</v>
      </c>
      <c r="J394" s="69">
        <v>3863.105</v>
      </c>
      <c r="K394" s="69">
        <v>36.85</v>
      </c>
      <c r="L394" s="69"/>
      <c r="M394" s="69">
        <v>275.56</v>
      </c>
      <c r="N394" s="69">
        <v>0</v>
      </c>
      <c r="O394" s="69">
        <v>197.25</v>
      </c>
      <c r="P394" s="69">
        <v>53.3</v>
      </c>
      <c r="Q394" s="69">
        <v>2298.824288126752</v>
      </c>
      <c r="R394" s="69">
        <v>8000</v>
      </c>
      <c r="S394" s="69">
        <v>0</v>
      </c>
      <c r="T394" s="69"/>
      <c r="U394" s="69">
        <v>500</v>
      </c>
      <c r="V394" s="69">
        <v>0</v>
      </c>
      <c r="W394" s="69">
        <v>0</v>
      </c>
      <c r="X394" s="69"/>
      <c r="Y394" s="69">
        <v>1800</v>
      </c>
      <c r="Z394" s="69">
        <v>19829.514073999999</v>
      </c>
      <c r="AA394" s="69">
        <v>0</v>
      </c>
      <c r="AB394" s="69"/>
      <c r="AC394" s="69"/>
      <c r="AD394" s="69">
        <v>0</v>
      </c>
      <c r="AE394" s="69">
        <v>0</v>
      </c>
      <c r="AF394" s="69"/>
      <c r="AG394" s="69">
        <v>0</v>
      </c>
      <c r="AH394" s="69">
        <v>33171.378234000003</v>
      </c>
      <c r="AI394" s="69">
        <v>36.85</v>
      </c>
      <c r="AJ394" s="69">
        <v>0</v>
      </c>
      <c r="AK394" s="69">
        <v>1211.56</v>
      </c>
      <c r="AL394" s="69">
        <v>721</v>
      </c>
      <c r="AM394" s="69">
        <v>1002.25</v>
      </c>
      <c r="AN394" s="69">
        <v>263.3</v>
      </c>
      <c r="AO394" s="69">
        <v>7926.8242881267524</v>
      </c>
      <c r="AP394">
        <v>10679</v>
      </c>
      <c r="AQ394" t="s">
        <v>1339</v>
      </c>
      <c r="AR394">
        <v>3913</v>
      </c>
      <c r="AS394">
        <v>0</v>
      </c>
      <c r="AT394" t="s">
        <v>1341</v>
      </c>
      <c r="AU394" t="s">
        <v>1342</v>
      </c>
      <c r="AV394" t="s">
        <v>939</v>
      </c>
      <c r="AW394" t="s">
        <v>936</v>
      </c>
      <c r="AX394" t="s">
        <v>1341</v>
      </c>
      <c r="AY394" t="s">
        <v>1342</v>
      </c>
      <c r="AZ394">
        <v>2018</v>
      </c>
    </row>
    <row r="395" spans="1:52" x14ac:dyDescent="0.25">
      <c r="A395" s="70" t="s">
        <v>322</v>
      </c>
      <c r="B395" s="69">
        <v>6160.5757280000007</v>
      </c>
      <c r="C395" s="69">
        <v>600</v>
      </c>
      <c r="D395" s="69"/>
      <c r="E395" s="69">
        <v>390</v>
      </c>
      <c r="F395" s="69">
        <v>30</v>
      </c>
      <c r="G395" s="69">
        <v>50</v>
      </c>
      <c r="H395" s="69">
        <v>750</v>
      </c>
      <c r="I395" s="69">
        <v>1555</v>
      </c>
      <c r="J395" s="69">
        <v>6594.6424999999999</v>
      </c>
      <c r="K395" s="69">
        <v>635.19000000000005</v>
      </c>
      <c r="L395" s="69"/>
      <c r="M395" s="69">
        <v>522.30999999999995</v>
      </c>
      <c r="N395" s="69">
        <v>887.93</v>
      </c>
      <c r="O395" s="69">
        <v>611.86</v>
      </c>
      <c r="P395" s="69">
        <v>814.64</v>
      </c>
      <c r="Q395" s="69">
        <v>4410.3255957443853</v>
      </c>
      <c r="R395" s="69">
        <v>6200</v>
      </c>
      <c r="S395" s="69">
        <v>850</v>
      </c>
      <c r="T395" s="69"/>
      <c r="U395" s="69">
        <v>400</v>
      </c>
      <c r="V395" s="69">
        <v>0</v>
      </c>
      <c r="W395" s="69">
        <v>0</v>
      </c>
      <c r="X395" s="69">
        <v>400</v>
      </c>
      <c r="Y395" s="69">
        <v>1900</v>
      </c>
      <c r="Z395" s="69">
        <v>1.2955650000000001</v>
      </c>
      <c r="AA395" s="69">
        <v>0</v>
      </c>
      <c r="AB395" s="69"/>
      <c r="AC395" s="69"/>
      <c r="AD395" s="69">
        <v>0</v>
      </c>
      <c r="AE395" s="69">
        <v>0</v>
      </c>
      <c r="AF395" s="69"/>
      <c r="AG395" s="69">
        <v>0</v>
      </c>
      <c r="AH395" s="69">
        <v>18956.513793000002</v>
      </c>
      <c r="AI395" s="69">
        <v>2085.19</v>
      </c>
      <c r="AJ395" s="69">
        <v>0</v>
      </c>
      <c r="AK395" s="69">
        <v>1312.31</v>
      </c>
      <c r="AL395" s="69">
        <v>917.93</v>
      </c>
      <c r="AM395" s="69">
        <v>661.86</v>
      </c>
      <c r="AN395" s="69">
        <v>1964.6399999999999</v>
      </c>
      <c r="AO395" s="69">
        <v>7865.3255957443853</v>
      </c>
      <c r="AP395">
        <v>3913</v>
      </c>
      <c r="AQ395" t="s">
        <v>1564</v>
      </c>
      <c r="AR395">
        <v>2398</v>
      </c>
      <c r="AS395">
        <v>0</v>
      </c>
      <c r="AT395" t="s">
        <v>1566</v>
      </c>
      <c r="AU395" t="s">
        <v>1567</v>
      </c>
      <c r="AV395" t="s">
        <v>939</v>
      </c>
      <c r="AW395" t="s">
        <v>936</v>
      </c>
      <c r="AX395" t="s">
        <v>1566</v>
      </c>
      <c r="AY395" t="s">
        <v>1567</v>
      </c>
      <c r="AZ395">
        <v>2018</v>
      </c>
    </row>
    <row r="396" spans="1:52" x14ac:dyDescent="0.25">
      <c r="A396" s="70" t="s">
        <v>324</v>
      </c>
      <c r="B396" s="69">
        <v>432.235364</v>
      </c>
      <c r="C396" s="69">
        <v>8820</v>
      </c>
      <c r="D396" s="69"/>
      <c r="E396" s="69"/>
      <c r="F396" s="69">
        <v>1530</v>
      </c>
      <c r="G396" s="69">
        <v>115.07</v>
      </c>
      <c r="H396" s="69">
        <v>230</v>
      </c>
      <c r="I396" s="69">
        <v>3073.95</v>
      </c>
      <c r="J396" s="69">
        <v>2459.5700000000002</v>
      </c>
      <c r="K396" s="69">
        <v>3010.9</v>
      </c>
      <c r="L396" s="69"/>
      <c r="M396" s="69">
        <v>87.87</v>
      </c>
      <c r="N396" s="69">
        <v>0</v>
      </c>
      <c r="O396" s="69">
        <v>792.05</v>
      </c>
      <c r="P396" s="69">
        <v>152.1</v>
      </c>
      <c r="Q396" s="69">
        <v>1319.2815977076204</v>
      </c>
      <c r="R396" s="69">
        <v>0</v>
      </c>
      <c r="S396" s="69">
        <v>0</v>
      </c>
      <c r="T396" s="69"/>
      <c r="U396" s="69"/>
      <c r="V396" s="69">
        <v>2000</v>
      </c>
      <c r="W396" s="69">
        <v>2000</v>
      </c>
      <c r="X396" s="69"/>
      <c r="Y396" s="69">
        <v>1000</v>
      </c>
      <c r="Z396" s="69">
        <v>0.50028899999999998</v>
      </c>
      <c r="AA396" s="69">
        <v>0</v>
      </c>
      <c r="AB396" s="69"/>
      <c r="AC396" s="69"/>
      <c r="AD396" s="69">
        <v>0</v>
      </c>
      <c r="AE396" s="69">
        <v>0</v>
      </c>
      <c r="AF396" s="69"/>
      <c r="AG396" s="69">
        <v>0</v>
      </c>
      <c r="AH396" s="69">
        <v>2892.3056530000003</v>
      </c>
      <c r="AI396" s="69">
        <v>11830.9</v>
      </c>
      <c r="AJ396" s="69">
        <v>0</v>
      </c>
      <c r="AK396" s="69">
        <v>87.87</v>
      </c>
      <c r="AL396" s="69">
        <v>3530</v>
      </c>
      <c r="AM396" s="69">
        <v>2907.12</v>
      </c>
      <c r="AN396" s="69">
        <v>382.1</v>
      </c>
      <c r="AO396" s="69">
        <v>5393.2315977076205</v>
      </c>
      <c r="AP396">
        <v>2398</v>
      </c>
      <c r="AQ396" t="s">
        <v>1568</v>
      </c>
      <c r="AR396">
        <v>926</v>
      </c>
      <c r="AS396">
        <v>0</v>
      </c>
      <c r="AT396" t="s">
        <v>1570</v>
      </c>
      <c r="AU396" t="s">
        <v>1571</v>
      </c>
      <c r="AV396" t="s">
        <v>939</v>
      </c>
      <c r="AW396" t="s">
        <v>936</v>
      </c>
      <c r="AX396" t="s">
        <v>1570</v>
      </c>
      <c r="AY396" t="s">
        <v>1571</v>
      </c>
      <c r="AZ396">
        <v>2018</v>
      </c>
    </row>
    <row r="397" spans="1:52" x14ac:dyDescent="0.25">
      <c r="A397" s="70" t="s">
        <v>552</v>
      </c>
      <c r="B397" s="69">
        <v>570.11239399999999</v>
      </c>
      <c r="C397" s="69">
        <v>0</v>
      </c>
      <c r="D397" s="69"/>
      <c r="E397" s="69">
        <v>255</v>
      </c>
      <c r="F397" s="69">
        <v>60</v>
      </c>
      <c r="G397" s="69">
        <v>0</v>
      </c>
      <c r="H397" s="69">
        <v>705</v>
      </c>
      <c r="I397" s="69">
        <v>10209</v>
      </c>
      <c r="J397" s="69">
        <v>3918.46</v>
      </c>
      <c r="K397" s="69">
        <v>56.1</v>
      </c>
      <c r="L397" s="69"/>
      <c r="M397" s="69">
        <v>1466.85</v>
      </c>
      <c r="N397" s="69">
        <v>1500</v>
      </c>
      <c r="O397" s="69">
        <v>88.9</v>
      </c>
      <c r="P397" s="69">
        <v>136.72</v>
      </c>
      <c r="Q397" s="69">
        <v>2984.6164843731431</v>
      </c>
      <c r="R397" s="69">
        <v>6500</v>
      </c>
      <c r="S397" s="69">
        <v>1000</v>
      </c>
      <c r="T397" s="69"/>
      <c r="U397" s="69"/>
      <c r="V397" s="69">
        <v>0</v>
      </c>
      <c r="W397" s="69">
        <v>0</v>
      </c>
      <c r="X397" s="69"/>
      <c r="Y397" s="69">
        <v>0</v>
      </c>
      <c r="Z397" s="69">
        <v>1.492224</v>
      </c>
      <c r="AA397" s="69">
        <v>0</v>
      </c>
      <c r="AB397" s="69"/>
      <c r="AC397" s="69"/>
      <c r="AD397" s="69">
        <v>0</v>
      </c>
      <c r="AE397" s="69">
        <v>0</v>
      </c>
      <c r="AF397" s="69"/>
      <c r="AG397" s="69">
        <v>0</v>
      </c>
      <c r="AH397" s="69">
        <v>10990.064617999999</v>
      </c>
      <c r="AI397" s="69">
        <v>1056.0999999999999</v>
      </c>
      <c r="AJ397" s="69">
        <v>0</v>
      </c>
      <c r="AK397" s="69">
        <v>1721.85</v>
      </c>
      <c r="AL397" s="69">
        <v>1560</v>
      </c>
      <c r="AM397" s="69">
        <v>88.9</v>
      </c>
      <c r="AN397" s="69">
        <v>841.72</v>
      </c>
      <c r="AO397" s="69">
        <v>13193.616484373142</v>
      </c>
      <c r="AP397">
        <v>926</v>
      </c>
      <c r="AQ397" t="s">
        <v>2012</v>
      </c>
      <c r="AR397">
        <v>2762</v>
      </c>
      <c r="AS397">
        <v>0</v>
      </c>
      <c r="AT397" t="s">
        <v>2014</v>
      </c>
      <c r="AU397" t="s">
        <v>2015</v>
      </c>
      <c r="AV397" t="s">
        <v>939</v>
      </c>
      <c r="AW397" t="s">
        <v>936</v>
      </c>
      <c r="AX397" t="s">
        <v>2014</v>
      </c>
      <c r="AY397" t="s">
        <v>2015</v>
      </c>
      <c r="AZ397">
        <v>2018</v>
      </c>
    </row>
    <row r="398" spans="1:52" x14ac:dyDescent="0.25">
      <c r="A398" s="70" t="s">
        <v>140</v>
      </c>
      <c r="B398" s="69">
        <v>5485.1040570000005</v>
      </c>
      <c r="C398" s="69">
        <v>430</v>
      </c>
      <c r="D398" s="69"/>
      <c r="E398" s="69">
        <v>2100</v>
      </c>
      <c r="F398" s="69">
        <v>5800.5949999999993</v>
      </c>
      <c r="G398" s="69">
        <v>2961</v>
      </c>
      <c r="H398" s="69">
        <v>4249</v>
      </c>
      <c r="I398" s="69">
        <v>16743</v>
      </c>
      <c r="J398" s="69">
        <v>39599.522499999999</v>
      </c>
      <c r="K398" s="69">
        <v>1894.92</v>
      </c>
      <c r="L398" s="69"/>
      <c r="M398" s="69">
        <v>1048.6199999999999</v>
      </c>
      <c r="N398" s="69">
        <v>0</v>
      </c>
      <c r="O398" s="69">
        <v>524.4</v>
      </c>
      <c r="P398" s="69">
        <v>3350.83</v>
      </c>
      <c r="Q398" s="69">
        <v>7051.6730407523755</v>
      </c>
      <c r="R398" s="69">
        <v>0</v>
      </c>
      <c r="S398" s="69">
        <v>2000</v>
      </c>
      <c r="T398" s="69"/>
      <c r="U398" s="69">
        <v>1000</v>
      </c>
      <c r="V398" s="69">
        <v>0</v>
      </c>
      <c r="W398" s="69">
        <v>0</v>
      </c>
      <c r="X398" s="69">
        <v>4000</v>
      </c>
      <c r="Y398" s="69">
        <v>6000</v>
      </c>
      <c r="Z398" s="69">
        <v>6.6350480000000003</v>
      </c>
      <c r="AA398" s="69">
        <v>0</v>
      </c>
      <c r="AB398" s="69"/>
      <c r="AC398" s="69"/>
      <c r="AD398" s="69">
        <v>0</v>
      </c>
      <c r="AE398" s="69">
        <v>0</v>
      </c>
      <c r="AF398" s="69"/>
      <c r="AG398" s="69">
        <v>0</v>
      </c>
      <c r="AH398" s="69">
        <v>45091.261604999992</v>
      </c>
      <c r="AI398" s="69">
        <v>4324.92</v>
      </c>
      <c r="AJ398" s="69">
        <v>0</v>
      </c>
      <c r="AK398" s="69">
        <v>4148.62</v>
      </c>
      <c r="AL398" s="69">
        <v>5800.5949999999993</v>
      </c>
      <c r="AM398" s="69">
        <v>3485.4</v>
      </c>
      <c r="AN398" s="69">
        <v>11599.83</v>
      </c>
      <c r="AO398" s="69">
        <v>29794.673040752376</v>
      </c>
      <c r="AP398">
        <v>2762</v>
      </c>
      <c r="AQ398" t="s">
        <v>1201</v>
      </c>
      <c r="AR398">
        <v>12281</v>
      </c>
      <c r="AS398">
        <v>0</v>
      </c>
      <c r="AT398" t="s">
        <v>1203</v>
      </c>
      <c r="AU398" t="s">
        <v>1204</v>
      </c>
      <c r="AV398" t="s">
        <v>939</v>
      </c>
      <c r="AW398" t="s">
        <v>936</v>
      </c>
      <c r="AX398" t="s">
        <v>1203</v>
      </c>
      <c r="AY398" t="s">
        <v>1204</v>
      </c>
      <c r="AZ398">
        <v>2018</v>
      </c>
    </row>
    <row r="399" spans="1:52" x14ac:dyDescent="0.25">
      <c r="A399" s="70" t="s">
        <v>474</v>
      </c>
      <c r="B399" s="69">
        <v>1879.7521839999999</v>
      </c>
      <c r="C399" s="69">
        <v>60</v>
      </c>
      <c r="D399" s="69"/>
      <c r="E399" s="69">
        <v>313</v>
      </c>
      <c r="F399" s="69">
        <v>3195</v>
      </c>
      <c r="G399" s="69">
        <v>4300</v>
      </c>
      <c r="H399" s="69">
        <v>365</v>
      </c>
      <c r="I399" s="69">
        <v>1264</v>
      </c>
      <c r="J399" s="69">
        <v>3705.0800000000004</v>
      </c>
      <c r="K399" s="69">
        <v>167.5</v>
      </c>
      <c r="L399" s="69"/>
      <c r="M399" s="69">
        <v>93.8</v>
      </c>
      <c r="N399" s="69">
        <v>4248.05</v>
      </c>
      <c r="O399" s="69">
        <v>301.64999999999998</v>
      </c>
      <c r="P399" s="69">
        <v>134.05000000000001</v>
      </c>
      <c r="Q399" s="69">
        <v>2691.9744677089411</v>
      </c>
      <c r="R399" s="69">
        <v>4000</v>
      </c>
      <c r="S399" s="69">
        <v>0</v>
      </c>
      <c r="T399" s="69"/>
      <c r="U399" s="69"/>
      <c r="V399" s="69">
        <v>1043</v>
      </c>
      <c r="W399" s="69">
        <v>0</v>
      </c>
      <c r="X399" s="69"/>
      <c r="Y399" s="69">
        <v>0</v>
      </c>
      <c r="Z399" s="69">
        <v>1.3004279999999999</v>
      </c>
      <c r="AA399" s="69">
        <v>0</v>
      </c>
      <c r="AB399" s="69"/>
      <c r="AC399" s="69"/>
      <c r="AD399" s="69">
        <v>0</v>
      </c>
      <c r="AE399" s="69">
        <v>0</v>
      </c>
      <c r="AF399" s="69"/>
      <c r="AG399" s="69">
        <v>0</v>
      </c>
      <c r="AH399" s="69">
        <v>9586.1326120000012</v>
      </c>
      <c r="AI399" s="69">
        <v>227.5</v>
      </c>
      <c r="AJ399" s="69">
        <v>0</v>
      </c>
      <c r="AK399" s="69">
        <v>406.8</v>
      </c>
      <c r="AL399" s="69">
        <v>8486.0499999999993</v>
      </c>
      <c r="AM399" s="69">
        <v>4601.6499999999996</v>
      </c>
      <c r="AN399" s="69">
        <v>499.05</v>
      </c>
      <c r="AO399" s="69">
        <v>3955.9744677089411</v>
      </c>
      <c r="AP399">
        <v>12281</v>
      </c>
      <c r="AQ399" t="s">
        <v>1847</v>
      </c>
      <c r="AR399">
        <v>2407</v>
      </c>
      <c r="AS399">
        <v>0</v>
      </c>
      <c r="AT399" t="s">
        <v>1849</v>
      </c>
      <c r="AU399" t="s">
        <v>1850</v>
      </c>
      <c r="AV399" t="s">
        <v>939</v>
      </c>
      <c r="AW399" t="s">
        <v>936</v>
      </c>
      <c r="AX399" t="s">
        <v>1849</v>
      </c>
      <c r="AY399" t="s">
        <v>1850</v>
      </c>
      <c r="AZ399">
        <v>2018</v>
      </c>
    </row>
    <row r="400" spans="1:52" x14ac:dyDescent="0.25">
      <c r="A400" s="70" t="s">
        <v>708</v>
      </c>
      <c r="B400" s="69">
        <v>3481.9651309999999</v>
      </c>
      <c r="C400" s="69">
        <v>575.1</v>
      </c>
      <c r="D400" s="69"/>
      <c r="E400" s="69">
        <v>1068</v>
      </c>
      <c r="F400" s="69">
        <v>1552</v>
      </c>
      <c r="G400" s="69">
        <v>450</v>
      </c>
      <c r="H400" s="69">
        <v>615</v>
      </c>
      <c r="I400" s="69">
        <v>4468</v>
      </c>
      <c r="J400" s="69">
        <v>35914.364999999998</v>
      </c>
      <c r="K400" s="69">
        <v>862.39</v>
      </c>
      <c r="L400" s="69"/>
      <c r="M400" s="69">
        <v>449.43</v>
      </c>
      <c r="N400" s="69">
        <v>0</v>
      </c>
      <c r="O400" s="69">
        <v>382.97</v>
      </c>
      <c r="P400" s="69">
        <v>926.12</v>
      </c>
      <c r="Q400" s="69">
        <v>4470.850207077895</v>
      </c>
      <c r="R400" s="69">
        <v>1200</v>
      </c>
      <c r="S400" s="69">
        <v>900</v>
      </c>
      <c r="T400" s="69"/>
      <c r="U400" s="69"/>
      <c r="V400" s="69">
        <v>0</v>
      </c>
      <c r="W400" s="69">
        <v>0</v>
      </c>
      <c r="X400" s="69">
        <v>900</v>
      </c>
      <c r="Y400" s="69">
        <v>0</v>
      </c>
      <c r="Z400" s="69">
        <v>1.6256699999999999</v>
      </c>
      <c r="AA400" s="69">
        <v>16206.3</v>
      </c>
      <c r="AB400" s="69"/>
      <c r="AC400" s="69">
        <v>32413</v>
      </c>
      <c r="AD400" s="69">
        <v>0</v>
      </c>
      <c r="AE400" s="69">
        <v>0</v>
      </c>
      <c r="AF400" s="69"/>
      <c r="AG400" s="69">
        <v>0</v>
      </c>
      <c r="AH400" s="69">
        <v>40597.955800999996</v>
      </c>
      <c r="AI400" s="69">
        <v>18543.79</v>
      </c>
      <c r="AJ400" s="69">
        <v>0</v>
      </c>
      <c r="AK400" s="69">
        <v>33930.03</v>
      </c>
      <c r="AL400" s="69">
        <v>1552</v>
      </c>
      <c r="AM400" s="69">
        <v>832.97</v>
      </c>
      <c r="AN400" s="69">
        <v>2441.12</v>
      </c>
      <c r="AO400" s="69">
        <v>8938.8502070778959</v>
      </c>
      <c r="AP400">
        <v>2407</v>
      </c>
      <c r="AQ400" t="s">
        <v>2219</v>
      </c>
      <c r="AR400">
        <v>3009</v>
      </c>
      <c r="AS400">
        <v>0</v>
      </c>
      <c r="AT400" t="s">
        <v>1699</v>
      </c>
      <c r="AU400" t="s">
        <v>1700</v>
      </c>
      <c r="AV400" t="s">
        <v>939</v>
      </c>
      <c r="AW400" t="s">
        <v>948</v>
      </c>
      <c r="AX400" t="s">
        <v>1699</v>
      </c>
      <c r="AY400" t="s">
        <v>1700</v>
      </c>
      <c r="AZ400">
        <v>2018</v>
      </c>
    </row>
    <row r="401" spans="1:52" x14ac:dyDescent="0.25">
      <c r="A401" s="70" t="s">
        <v>794</v>
      </c>
      <c r="B401" s="69"/>
      <c r="C401" s="69">
        <v>0</v>
      </c>
      <c r="D401" s="69"/>
      <c r="E401" s="69"/>
      <c r="F401" s="69">
        <v>0</v>
      </c>
      <c r="G401" s="69">
        <v>0</v>
      </c>
      <c r="H401" s="69"/>
      <c r="I401" s="69">
        <v>0</v>
      </c>
      <c r="J401" s="69"/>
      <c r="K401" s="69">
        <v>0</v>
      </c>
      <c r="L401" s="69"/>
      <c r="M401" s="69"/>
      <c r="N401" s="69">
        <v>0</v>
      </c>
      <c r="O401" s="69">
        <v>0</v>
      </c>
      <c r="P401" s="69"/>
      <c r="Q401" s="69">
        <v>0</v>
      </c>
      <c r="R401" s="69"/>
      <c r="S401" s="69">
        <v>0</v>
      </c>
      <c r="T401" s="69"/>
      <c r="U401" s="69"/>
      <c r="V401" s="69">
        <v>0</v>
      </c>
      <c r="W401" s="69">
        <v>0</v>
      </c>
      <c r="X401" s="69"/>
      <c r="Y401" s="69">
        <v>0</v>
      </c>
      <c r="Z401" s="69"/>
      <c r="AA401" s="69">
        <v>0</v>
      </c>
      <c r="AB401" s="69"/>
      <c r="AC401" s="69"/>
      <c r="AD401" s="69">
        <v>0</v>
      </c>
      <c r="AE401" s="69">
        <v>0</v>
      </c>
      <c r="AF401" s="69"/>
      <c r="AG401" s="69">
        <v>0</v>
      </c>
      <c r="AH401" s="69">
        <v>0</v>
      </c>
      <c r="AI401" s="69">
        <v>0</v>
      </c>
      <c r="AJ401" s="69">
        <v>0</v>
      </c>
      <c r="AK401" s="69">
        <v>0</v>
      </c>
      <c r="AL401" s="69">
        <v>0</v>
      </c>
      <c r="AM401" s="69">
        <v>0</v>
      </c>
      <c r="AN401" s="69">
        <v>0</v>
      </c>
      <c r="AO401" s="69">
        <v>0</v>
      </c>
      <c r="AP401">
        <v>3009</v>
      </c>
      <c r="AQ401" t="s">
        <v>2017</v>
      </c>
      <c r="AR401">
        <v>0</v>
      </c>
      <c r="AS401">
        <v>48391</v>
      </c>
      <c r="AT401" t="s">
        <v>2019</v>
      </c>
      <c r="AU401" t="s">
        <v>2020</v>
      </c>
      <c r="AV401" t="s">
        <v>939</v>
      </c>
      <c r="AW401" t="s">
        <v>948</v>
      </c>
      <c r="AX401" t="s">
        <v>2019</v>
      </c>
      <c r="AY401" t="s">
        <v>2020</v>
      </c>
      <c r="AZ401">
        <v>2018</v>
      </c>
    </row>
    <row r="402" spans="1:52" x14ac:dyDescent="0.25">
      <c r="A402" s="70" t="s">
        <v>554</v>
      </c>
      <c r="B402" s="69">
        <v>13899.004735999999</v>
      </c>
      <c r="C402" s="69">
        <v>8537.74</v>
      </c>
      <c r="D402" s="69"/>
      <c r="E402" s="69">
        <v>1430</v>
      </c>
      <c r="F402" s="69">
        <v>26329.174999999999</v>
      </c>
      <c r="G402" s="69">
        <v>11638.75</v>
      </c>
      <c r="H402" s="69">
        <v>12799.4</v>
      </c>
      <c r="I402" s="69">
        <v>46576</v>
      </c>
      <c r="J402" s="69">
        <v>23884.922500000001</v>
      </c>
      <c r="K402" s="69">
        <v>3945.83</v>
      </c>
      <c r="L402" s="69"/>
      <c r="M402" s="69">
        <v>1816.45</v>
      </c>
      <c r="N402" s="69">
        <v>857.7</v>
      </c>
      <c r="O402" s="69">
        <v>5966.85</v>
      </c>
      <c r="P402" s="69">
        <v>3249</v>
      </c>
      <c r="Q402" s="69">
        <v>12683.973318373988</v>
      </c>
      <c r="R402" s="69">
        <v>46620</v>
      </c>
      <c r="S402" s="69">
        <v>3950</v>
      </c>
      <c r="T402" s="69"/>
      <c r="U402" s="69"/>
      <c r="V402" s="69">
        <v>13140</v>
      </c>
      <c r="W402" s="69">
        <v>15833.5</v>
      </c>
      <c r="X402" s="69">
        <v>3500</v>
      </c>
      <c r="Y402" s="69">
        <v>21660</v>
      </c>
      <c r="Z402" s="69">
        <v>17.281056</v>
      </c>
      <c r="AA402" s="69">
        <v>0</v>
      </c>
      <c r="AB402" s="69"/>
      <c r="AC402" s="69"/>
      <c r="AD402" s="69">
        <v>0</v>
      </c>
      <c r="AE402" s="69">
        <v>0</v>
      </c>
      <c r="AF402" s="69"/>
      <c r="AG402" s="69">
        <v>0</v>
      </c>
      <c r="AH402" s="69">
        <v>84421.20829200001</v>
      </c>
      <c r="AI402" s="69">
        <v>16433.57</v>
      </c>
      <c r="AJ402" s="69">
        <v>0</v>
      </c>
      <c r="AK402" s="69">
        <v>3246.45</v>
      </c>
      <c r="AL402" s="69">
        <v>40326.875</v>
      </c>
      <c r="AM402" s="69">
        <v>33439.1</v>
      </c>
      <c r="AN402" s="69">
        <v>19548.400000000001</v>
      </c>
      <c r="AO402" s="69">
        <v>80919.973318373988</v>
      </c>
      <c r="AQ402" t="s">
        <v>2016</v>
      </c>
      <c r="AR402">
        <v>31986</v>
      </c>
      <c r="AS402">
        <v>0</v>
      </c>
      <c r="AT402" t="s">
        <v>2019</v>
      </c>
      <c r="AU402" t="s">
        <v>2020</v>
      </c>
      <c r="AV402" t="s">
        <v>939</v>
      </c>
      <c r="AW402" t="s">
        <v>948</v>
      </c>
      <c r="AX402" t="s">
        <v>2019</v>
      </c>
      <c r="AY402" t="s">
        <v>2020</v>
      </c>
      <c r="AZ402">
        <v>2018</v>
      </c>
    </row>
    <row r="403" spans="1:52" x14ac:dyDescent="0.25">
      <c r="A403" s="70" t="s">
        <v>392</v>
      </c>
      <c r="B403" s="69">
        <v>6636.1879160000008</v>
      </c>
      <c r="C403" s="69">
        <v>0</v>
      </c>
      <c r="D403" s="69"/>
      <c r="E403" s="69">
        <v>1235</v>
      </c>
      <c r="F403" s="69">
        <v>1401</v>
      </c>
      <c r="G403" s="69">
        <v>2925</v>
      </c>
      <c r="H403" s="69">
        <v>1721</v>
      </c>
      <c r="I403" s="69">
        <v>8440</v>
      </c>
      <c r="J403" s="69">
        <v>13562.224999999999</v>
      </c>
      <c r="K403" s="69">
        <v>168.65</v>
      </c>
      <c r="L403" s="69"/>
      <c r="M403" s="69">
        <v>3707.09</v>
      </c>
      <c r="N403" s="69">
        <v>2175.7000000000003</v>
      </c>
      <c r="O403" s="69">
        <v>2777.61</v>
      </c>
      <c r="P403" s="69">
        <v>2497.61</v>
      </c>
      <c r="Q403" s="69">
        <v>5064.6965352068064</v>
      </c>
      <c r="R403" s="69">
        <v>18100</v>
      </c>
      <c r="S403" s="69">
        <v>0</v>
      </c>
      <c r="T403" s="69"/>
      <c r="U403" s="69">
        <v>3620</v>
      </c>
      <c r="V403" s="69">
        <v>5430</v>
      </c>
      <c r="W403" s="69">
        <v>5430</v>
      </c>
      <c r="X403" s="69">
        <v>3620</v>
      </c>
      <c r="Y403" s="69">
        <v>1500</v>
      </c>
      <c r="Z403" s="69">
        <v>4.887276</v>
      </c>
      <c r="AA403" s="69">
        <v>0</v>
      </c>
      <c r="AB403" s="69"/>
      <c r="AC403" s="69"/>
      <c r="AD403" s="69">
        <v>0</v>
      </c>
      <c r="AE403" s="69">
        <v>0</v>
      </c>
      <c r="AF403" s="69"/>
      <c r="AG403" s="69">
        <v>0</v>
      </c>
      <c r="AH403" s="69">
        <v>38303.300192000002</v>
      </c>
      <c r="AI403" s="69">
        <v>168.65</v>
      </c>
      <c r="AJ403" s="69">
        <v>0</v>
      </c>
      <c r="AK403" s="69">
        <v>8562.09</v>
      </c>
      <c r="AL403" s="69">
        <v>9006.7000000000007</v>
      </c>
      <c r="AM403" s="69">
        <v>11132.61</v>
      </c>
      <c r="AN403" s="69">
        <v>7838.6100000000006</v>
      </c>
      <c r="AO403" s="69">
        <v>15004.696535206807</v>
      </c>
      <c r="AP403">
        <v>31986</v>
      </c>
      <c r="AQ403" t="s">
        <v>1692</v>
      </c>
      <c r="AR403">
        <v>9046</v>
      </c>
      <c r="AS403">
        <v>0</v>
      </c>
      <c r="AT403" t="s">
        <v>1588</v>
      </c>
      <c r="AU403" t="s">
        <v>1589</v>
      </c>
      <c r="AV403" t="s">
        <v>939</v>
      </c>
      <c r="AW403" t="s">
        <v>948</v>
      </c>
      <c r="AX403" t="s">
        <v>1588</v>
      </c>
      <c r="AY403" t="s">
        <v>1589</v>
      </c>
      <c r="AZ403">
        <v>2018</v>
      </c>
    </row>
    <row r="404" spans="1:52" x14ac:dyDescent="0.25">
      <c r="A404" s="70" t="s">
        <v>476</v>
      </c>
      <c r="B404" s="69">
        <v>706.00419999999997</v>
      </c>
      <c r="C404" s="69">
        <v>0</v>
      </c>
      <c r="D404" s="69"/>
      <c r="E404" s="69">
        <v>200</v>
      </c>
      <c r="F404" s="69">
        <v>500</v>
      </c>
      <c r="G404" s="69">
        <v>600</v>
      </c>
      <c r="H404" s="69">
        <v>835</v>
      </c>
      <c r="I404" s="69">
        <v>1361</v>
      </c>
      <c r="J404" s="69">
        <v>2517.81</v>
      </c>
      <c r="K404" s="69">
        <v>142.55000000000001</v>
      </c>
      <c r="L404" s="69"/>
      <c r="M404" s="69">
        <v>148.75</v>
      </c>
      <c r="N404" s="69">
        <v>50</v>
      </c>
      <c r="O404" s="69">
        <v>0</v>
      </c>
      <c r="P404" s="69">
        <v>91.22</v>
      </c>
      <c r="Q404" s="69">
        <v>1574.2383250827729</v>
      </c>
      <c r="R404" s="69">
        <v>3500</v>
      </c>
      <c r="S404" s="69">
        <v>0</v>
      </c>
      <c r="T404" s="69"/>
      <c r="U404" s="69"/>
      <c r="V404" s="69">
        <v>0</v>
      </c>
      <c r="W404" s="69">
        <v>0</v>
      </c>
      <c r="X404" s="69"/>
      <c r="Y404" s="69">
        <v>0</v>
      </c>
      <c r="Z404" s="69">
        <v>0.95465599999999995</v>
      </c>
      <c r="AA404" s="69">
        <v>0</v>
      </c>
      <c r="AB404" s="69"/>
      <c r="AC404" s="69"/>
      <c r="AD404" s="69">
        <v>0</v>
      </c>
      <c r="AE404" s="69">
        <v>0</v>
      </c>
      <c r="AF404" s="69"/>
      <c r="AG404" s="69">
        <v>0</v>
      </c>
      <c r="AH404" s="69">
        <v>6724.7688559999997</v>
      </c>
      <c r="AI404" s="69">
        <v>142.55000000000001</v>
      </c>
      <c r="AJ404" s="69">
        <v>0</v>
      </c>
      <c r="AK404" s="69">
        <v>348.75</v>
      </c>
      <c r="AL404" s="69">
        <v>550</v>
      </c>
      <c r="AM404" s="69">
        <v>600</v>
      </c>
      <c r="AN404" s="69">
        <v>926.22</v>
      </c>
      <c r="AO404" s="69">
        <v>2935.2383250827729</v>
      </c>
      <c r="AP404">
        <v>9046</v>
      </c>
      <c r="AQ404" t="s">
        <v>1851</v>
      </c>
      <c r="AR404">
        <v>1767</v>
      </c>
      <c r="AS404">
        <v>0</v>
      </c>
      <c r="AT404" t="s">
        <v>1853</v>
      </c>
      <c r="AU404" t="s">
        <v>1854</v>
      </c>
      <c r="AV404" t="s">
        <v>939</v>
      </c>
      <c r="AW404" t="s">
        <v>936</v>
      </c>
      <c r="AX404" t="s">
        <v>1853</v>
      </c>
      <c r="AY404" t="s">
        <v>1854</v>
      </c>
      <c r="AZ404">
        <v>2018</v>
      </c>
    </row>
    <row r="405" spans="1:52" x14ac:dyDescent="0.25">
      <c r="A405" s="70" t="s">
        <v>586</v>
      </c>
      <c r="B405" s="69">
        <v>4903.2870800000001</v>
      </c>
      <c r="C405" s="69">
        <v>0</v>
      </c>
      <c r="D405" s="69">
        <v>520</v>
      </c>
      <c r="E405" s="69">
        <v>30</v>
      </c>
      <c r="F405" s="69">
        <v>0</v>
      </c>
      <c r="G405" s="69">
        <v>1375</v>
      </c>
      <c r="H405" s="69"/>
      <c r="I405" s="69">
        <v>5475.55</v>
      </c>
      <c r="J405" s="69">
        <v>646.72</v>
      </c>
      <c r="K405" s="69">
        <v>0</v>
      </c>
      <c r="L405" s="69">
        <v>312.85000000000002</v>
      </c>
      <c r="M405" s="69">
        <v>108.42</v>
      </c>
      <c r="N405" s="69">
        <v>0</v>
      </c>
      <c r="O405" s="69">
        <v>0</v>
      </c>
      <c r="P405" s="69"/>
      <c r="Q405" s="69">
        <v>1882.1060871505338</v>
      </c>
      <c r="R405" s="69">
        <v>23889.38</v>
      </c>
      <c r="S405" s="69">
        <v>0</v>
      </c>
      <c r="T405" s="69">
        <v>799</v>
      </c>
      <c r="U405" s="69">
        <v>496.33</v>
      </c>
      <c r="V405" s="69">
        <v>0</v>
      </c>
      <c r="W405" s="69">
        <v>1695</v>
      </c>
      <c r="X405" s="69">
        <v>1194.7</v>
      </c>
      <c r="Y405" s="69">
        <v>3718.73</v>
      </c>
      <c r="Z405" s="69">
        <v>2.350171</v>
      </c>
      <c r="AA405" s="69">
        <v>0</v>
      </c>
      <c r="AB405" s="69">
        <v>0</v>
      </c>
      <c r="AC405" s="69"/>
      <c r="AD405" s="69">
        <v>0</v>
      </c>
      <c r="AE405" s="69">
        <v>0</v>
      </c>
      <c r="AF405" s="69"/>
      <c r="AG405" s="69">
        <v>0</v>
      </c>
      <c r="AH405" s="69">
        <v>29441.737250999999</v>
      </c>
      <c r="AI405" s="69">
        <v>0</v>
      </c>
      <c r="AJ405" s="69">
        <v>1631.85</v>
      </c>
      <c r="AK405" s="69">
        <v>634.75</v>
      </c>
      <c r="AL405" s="69">
        <v>0</v>
      </c>
      <c r="AM405" s="69">
        <v>3070</v>
      </c>
      <c r="AN405" s="69">
        <v>1194.7</v>
      </c>
      <c r="AO405" s="69">
        <v>11076.386087150533</v>
      </c>
      <c r="AP405">
        <v>1767</v>
      </c>
      <c r="AQ405" t="s">
        <v>2083</v>
      </c>
      <c r="AR405">
        <v>4350</v>
      </c>
      <c r="AS405">
        <v>0</v>
      </c>
      <c r="AT405" t="s">
        <v>965</v>
      </c>
      <c r="AU405" t="s">
        <v>966</v>
      </c>
      <c r="AV405" t="s">
        <v>939</v>
      </c>
      <c r="AW405" t="s">
        <v>948</v>
      </c>
      <c r="AX405" t="s">
        <v>965</v>
      </c>
      <c r="AY405" t="s">
        <v>966</v>
      </c>
      <c r="AZ405">
        <v>2018</v>
      </c>
    </row>
    <row r="406" spans="1:52" x14ac:dyDescent="0.25">
      <c r="A406" s="70" t="s">
        <v>796</v>
      </c>
      <c r="B406" s="69"/>
      <c r="C406" s="69">
        <v>0</v>
      </c>
      <c r="D406" s="69"/>
      <c r="E406" s="69"/>
      <c r="F406" s="69">
        <v>552</v>
      </c>
      <c r="G406" s="69">
        <v>0</v>
      </c>
      <c r="H406" s="69"/>
      <c r="I406" s="69">
        <v>0</v>
      </c>
      <c r="J406" s="69"/>
      <c r="K406" s="69">
        <v>0</v>
      </c>
      <c r="L406" s="69"/>
      <c r="M406" s="69"/>
      <c r="N406" s="69">
        <v>2185</v>
      </c>
      <c r="O406" s="69">
        <v>0</v>
      </c>
      <c r="P406" s="69"/>
      <c r="Q406" s="69">
        <v>0</v>
      </c>
      <c r="R406" s="69"/>
      <c r="S406" s="69">
        <v>0</v>
      </c>
      <c r="T406" s="69"/>
      <c r="U406" s="69"/>
      <c r="V406" s="69">
        <v>0</v>
      </c>
      <c r="W406" s="69">
        <v>0</v>
      </c>
      <c r="X406" s="69"/>
      <c r="Y406" s="69">
        <v>0</v>
      </c>
      <c r="Z406" s="69"/>
      <c r="AA406" s="69">
        <v>0</v>
      </c>
      <c r="AB406" s="69"/>
      <c r="AC406" s="69"/>
      <c r="AD406" s="69">
        <v>0</v>
      </c>
      <c r="AE406" s="69">
        <v>0</v>
      </c>
      <c r="AF406" s="69"/>
      <c r="AG406" s="69">
        <v>0</v>
      </c>
      <c r="AH406" s="69">
        <v>0</v>
      </c>
      <c r="AI406" s="69">
        <v>0</v>
      </c>
      <c r="AJ406" s="69">
        <v>0</v>
      </c>
      <c r="AK406" s="69">
        <v>0</v>
      </c>
      <c r="AL406" s="69">
        <v>2737</v>
      </c>
      <c r="AM406" s="69">
        <v>0</v>
      </c>
      <c r="AN406" s="69">
        <v>0</v>
      </c>
      <c r="AO406" s="69">
        <v>0</v>
      </c>
      <c r="AP406">
        <v>4350</v>
      </c>
      <c r="AQ406" t="s">
        <v>961</v>
      </c>
      <c r="AR406">
        <v>0</v>
      </c>
      <c r="AS406">
        <v>128448</v>
      </c>
      <c r="AT406" t="s">
        <v>965</v>
      </c>
      <c r="AU406" t="s">
        <v>966</v>
      </c>
      <c r="AV406" t="s">
        <v>939</v>
      </c>
      <c r="AW406" t="s">
        <v>948</v>
      </c>
      <c r="AX406" t="s">
        <v>965</v>
      </c>
      <c r="AY406" t="s">
        <v>966</v>
      </c>
      <c r="AZ406">
        <v>2018</v>
      </c>
    </row>
    <row r="407" spans="1:52" x14ac:dyDescent="0.25">
      <c r="A407" s="70" t="s">
        <v>662</v>
      </c>
      <c r="B407" s="69">
        <v>19135.869412</v>
      </c>
      <c r="C407" s="69">
        <v>4170.99</v>
      </c>
      <c r="D407" s="69"/>
      <c r="E407" s="69">
        <v>3300.6</v>
      </c>
      <c r="F407" s="69">
        <v>14194.64</v>
      </c>
      <c r="G407" s="69">
        <v>14192.5</v>
      </c>
      <c r="H407" s="69">
        <v>8115</v>
      </c>
      <c r="I407" s="69">
        <v>79698</v>
      </c>
      <c r="J407" s="69">
        <v>16056.66</v>
      </c>
      <c r="K407" s="69">
        <v>1026.95</v>
      </c>
      <c r="L407" s="69"/>
      <c r="M407" s="69">
        <v>2005.71</v>
      </c>
      <c r="N407" s="69">
        <v>5143.45</v>
      </c>
      <c r="O407" s="69">
        <v>2853.7</v>
      </c>
      <c r="P407" s="69">
        <v>2786.39</v>
      </c>
      <c r="Q407" s="69">
        <v>36122.444933801919</v>
      </c>
      <c r="R407" s="69">
        <v>57874.81</v>
      </c>
      <c r="S407" s="69">
        <v>2564.4699999999998</v>
      </c>
      <c r="T407" s="69"/>
      <c r="U407" s="69">
        <v>8446.4</v>
      </c>
      <c r="V407" s="69">
        <v>28307.71</v>
      </c>
      <c r="W407" s="69">
        <v>25917.9</v>
      </c>
      <c r="X407" s="69">
        <v>12166.28</v>
      </c>
      <c r="Y407" s="69">
        <v>21485.980000000003</v>
      </c>
      <c r="Z407" s="69">
        <v>14.736387000000001</v>
      </c>
      <c r="AA407" s="69">
        <v>0</v>
      </c>
      <c r="AB407" s="69"/>
      <c r="AC407" s="69"/>
      <c r="AD407" s="69">
        <v>0</v>
      </c>
      <c r="AE407" s="69">
        <v>0</v>
      </c>
      <c r="AF407" s="69"/>
      <c r="AG407" s="69">
        <v>0</v>
      </c>
      <c r="AH407" s="69">
        <v>93082.075798999998</v>
      </c>
      <c r="AI407" s="69">
        <v>7762.41</v>
      </c>
      <c r="AJ407" s="69">
        <v>0</v>
      </c>
      <c r="AK407" s="69">
        <v>13752.71</v>
      </c>
      <c r="AL407" s="69">
        <v>47645.8</v>
      </c>
      <c r="AM407" s="69">
        <v>42964.100000000006</v>
      </c>
      <c r="AN407" s="69">
        <v>23067.67</v>
      </c>
      <c r="AO407" s="69">
        <v>137306.42493380193</v>
      </c>
      <c r="AQ407" t="s">
        <v>2182</v>
      </c>
      <c r="AR407">
        <v>27276</v>
      </c>
      <c r="AS407">
        <v>0</v>
      </c>
      <c r="AT407" t="s">
        <v>965</v>
      </c>
      <c r="AU407" t="s">
        <v>966</v>
      </c>
      <c r="AV407" t="s">
        <v>939</v>
      </c>
      <c r="AW407" t="s">
        <v>948</v>
      </c>
      <c r="AX407" t="s">
        <v>965</v>
      </c>
      <c r="AY407" t="s">
        <v>966</v>
      </c>
      <c r="AZ407">
        <v>2018</v>
      </c>
    </row>
    <row r="408" spans="1:52" x14ac:dyDescent="0.25">
      <c r="A408" s="70" t="s">
        <v>478</v>
      </c>
      <c r="B408" s="69">
        <v>8424.8256189999993</v>
      </c>
      <c r="C408" s="69">
        <v>647.15</v>
      </c>
      <c r="D408" s="69"/>
      <c r="E408" s="69">
        <v>1310</v>
      </c>
      <c r="F408" s="69">
        <v>1011</v>
      </c>
      <c r="G408" s="69">
        <v>320</v>
      </c>
      <c r="H408" s="69">
        <v>1813.5</v>
      </c>
      <c r="I408" s="69">
        <v>19183.07</v>
      </c>
      <c r="J408" s="69">
        <v>14062.452499999999</v>
      </c>
      <c r="K408" s="69">
        <v>93.14</v>
      </c>
      <c r="L408" s="69"/>
      <c r="M408" s="69">
        <v>2466.1</v>
      </c>
      <c r="N408" s="69">
        <v>0</v>
      </c>
      <c r="O408" s="69">
        <v>461.98</v>
      </c>
      <c r="P408" s="69"/>
      <c r="Q408" s="69">
        <v>5677.9989815555291</v>
      </c>
      <c r="R408" s="69">
        <v>38040</v>
      </c>
      <c r="S408" s="69">
        <v>0</v>
      </c>
      <c r="T408" s="69"/>
      <c r="U408" s="69">
        <v>85.45</v>
      </c>
      <c r="V408" s="69">
        <v>0</v>
      </c>
      <c r="W408" s="69">
        <v>0</v>
      </c>
      <c r="X408" s="69">
        <v>3500</v>
      </c>
      <c r="Y408" s="69">
        <v>3000</v>
      </c>
      <c r="Z408" s="69">
        <v>8.4714240000000007</v>
      </c>
      <c r="AA408" s="69">
        <v>0</v>
      </c>
      <c r="AB408" s="69"/>
      <c r="AC408" s="69"/>
      <c r="AD408" s="69">
        <v>0</v>
      </c>
      <c r="AE408" s="69">
        <v>0</v>
      </c>
      <c r="AF408" s="69"/>
      <c r="AG408" s="69">
        <v>0</v>
      </c>
      <c r="AH408" s="69">
        <v>60535.749542999998</v>
      </c>
      <c r="AI408" s="69">
        <v>740.29</v>
      </c>
      <c r="AJ408" s="69">
        <v>0</v>
      </c>
      <c r="AK408" s="69">
        <v>3861.5499999999997</v>
      </c>
      <c r="AL408" s="69">
        <v>1011</v>
      </c>
      <c r="AM408" s="69">
        <v>781.98</v>
      </c>
      <c r="AN408" s="69">
        <v>5313.5</v>
      </c>
      <c r="AO408" s="69">
        <v>27861.068981555531</v>
      </c>
      <c r="AP408">
        <v>27276</v>
      </c>
      <c r="AQ408" t="s">
        <v>1855</v>
      </c>
      <c r="AR408">
        <v>15680</v>
      </c>
      <c r="AS408">
        <v>0</v>
      </c>
      <c r="AT408" t="s">
        <v>1857</v>
      </c>
      <c r="AU408" t="s">
        <v>1858</v>
      </c>
      <c r="AV408" t="s">
        <v>939</v>
      </c>
      <c r="AW408" t="s">
        <v>936</v>
      </c>
      <c r="AX408" t="s">
        <v>1857</v>
      </c>
      <c r="AY408" t="s">
        <v>1858</v>
      </c>
      <c r="AZ408">
        <v>2018</v>
      </c>
    </row>
    <row r="409" spans="1:52" x14ac:dyDescent="0.25">
      <c r="A409" s="70" t="s">
        <v>480</v>
      </c>
      <c r="B409" s="69">
        <v>943.97386000000006</v>
      </c>
      <c r="C409" s="69">
        <v>0</v>
      </c>
      <c r="D409" s="69"/>
      <c r="E409" s="69"/>
      <c r="F409" s="69">
        <v>215</v>
      </c>
      <c r="G409" s="69">
        <v>0</v>
      </c>
      <c r="H409" s="69">
        <v>450</v>
      </c>
      <c r="I409" s="69">
        <v>3627</v>
      </c>
      <c r="J409" s="69">
        <v>3628.58</v>
      </c>
      <c r="K409" s="69">
        <v>58.9</v>
      </c>
      <c r="L409" s="69"/>
      <c r="M409" s="69">
        <v>244.98</v>
      </c>
      <c r="N409" s="69">
        <v>0</v>
      </c>
      <c r="O409" s="69">
        <v>169.05</v>
      </c>
      <c r="P409" s="69">
        <v>17.850000000000001</v>
      </c>
      <c r="Q409" s="69">
        <v>1607.6410773851248</v>
      </c>
      <c r="R409" s="69">
        <v>3200</v>
      </c>
      <c r="S409" s="69">
        <v>0</v>
      </c>
      <c r="T409" s="69"/>
      <c r="U409" s="69"/>
      <c r="V409" s="69">
        <v>0</v>
      </c>
      <c r="W409" s="69">
        <v>0</v>
      </c>
      <c r="X409" s="69"/>
      <c r="Y409" s="69">
        <v>800</v>
      </c>
      <c r="Z409" s="69">
        <v>1.1334850000000001</v>
      </c>
      <c r="AA409" s="69">
        <v>0</v>
      </c>
      <c r="AB409" s="69"/>
      <c r="AC409" s="69"/>
      <c r="AD409" s="69">
        <v>0</v>
      </c>
      <c r="AE409" s="69">
        <v>0</v>
      </c>
      <c r="AF409" s="69"/>
      <c r="AG409" s="69">
        <v>0</v>
      </c>
      <c r="AH409" s="69">
        <v>7773.6873450000003</v>
      </c>
      <c r="AI409" s="69">
        <v>58.9</v>
      </c>
      <c r="AJ409" s="69">
        <v>0</v>
      </c>
      <c r="AK409" s="69">
        <v>244.98</v>
      </c>
      <c r="AL409" s="69">
        <v>215</v>
      </c>
      <c r="AM409" s="69">
        <v>169.05</v>
      </c>
      <c r="AN409" s="69">
        <v>467.85</v>
      </c>
      <c r="AO409" s="69">
        <v>6034.6410773851248</v>
      </c>
      <c r="AP409">
        <v>15680</v>
      </c>
      <c r="AQ409" t="s">
        <v>1859</v>
      </c>
      <c r="AR409">
        <v>2098</v>
      </c>
      <c r="AS409">
        <v>0</v>
      </c>
      <c r="AT409" t="s">
        <v>1773</v>
      </c>
      <c r="AU409" t="s">
        <v>1774</v>
      </c>
      <c r="AV409" t="s">
        <v>939</v>
      </c>
      <c r="AW409" t="s">
        <v>948</v>
      </c>
      <c r="AX409" t="s">
        <v>1773</v>
      </c>
      <c r="AY409" t="s">
        <v>1774</v>
      </c>
      <c r="AZ409">
        <v>2018</v>
      </c>
    </row>
    <row r="410" spans="1:52" x14ac:dyDescent="0.25">
      <c r="A410" s="70" t="s">
        <v>740</v>
      </c>
      <c r="B410" s="69">
        <v>5386.1375230000003</v>
      </c>
      <c r="C410" s="69">
        <v>875</v>
      </c>
      <c r="D410" s="69"/>
      <c r="E410" s="69">
        <v>1745</v>
      </c>
      <c r="F410" s="69">
        <v>4503.5</v>
      </c>
      <c r="G410" s="69">
        <v>6040</v>
      </c>
      <c r="H410" s="69">
        <v>4082</v>
      </c>
      <c r="I410" s="69">
        <v>39860.800000000003</v>
      </c>
      <c r="J410" s="69">
        <v>5774.9849999999997</v>
      </c>
      <c r="K410" s="69">
        <v>64.849999999999994</v>
      </c>
      <c r="L410" s="69"/>
      <c r="M410" s="69">
        <v>2478.96</v>
      </c>
      <c r="N410" s="69">
        <v>0</v>
      </c>
      <c r="O410" s="69">
        <v>259.88</v>
      </c>
      <c r="P410" s="69">
        <v>126.95</v>
      </c>
      <c r="Q410" s="69">
        <v>3530.5573588570496</v>
      </c>
      <c r="R410" s="69">
        <v>47601.58</v>
      </c>
      <c r="S410" s="69">
        <v>0</v>
      </c>
      <c r="T410" s="69"/>
      <c r="U410" s="69">
        <v>4621.5600000000004</v>
      </c>
      <c r="V410" s="69">
        <v>0</v>
      </c>
      <c r="W410" s="69">
        <v>0</v>
      </c>
      <c r="X410" s="69"/>
      <c r="Y410" s="69">
        <v>20790.45</v>
      </c>
      <c r="Z410" s="69">
        <v>4.8878170000000001</v>
      </c>
      <c r="AA410" s="69">
        <v>0</v>
      </c>
      <c r="AB410" s="69"/>
      <c r="AC410" s="69"/>
      <c r="AD410" s="69">
        <v>0</v>
      </c>
      <c r="AE410" s="69">
        <v>0</v>
      </c>
      <c r="AF410" s="69"/>
      <c r="AG410" s="69">
        <v>0</v>
      </c>
      <c r="AH410" s="69">
        <v>58767.590340000002</v>
      </c>
      <c r="AI410" s="69">
        <v>939.85</v>
      </c>
      <c r="AJ410" s="69">
        <v>0</v>
      </c>
      <c r="AK410" s="69">
        <v>8845.52</v>
      </c>
      <c r="AL410" s="69">
        <v>4503.5</v>
      </c>
      <c r="AM410" s="69">
        <v>6299.88</v>
      </c>
      <c r="AN410" s="69">
        <v>4208.95</v>
      </c>
      <c r="AO410" s="69">
        <v>64181.807358857055</v>
      </c>
      <c r="AP410">
        <v>2098</v>
      </c>
      <c r="AQ410" t="s">
        <v>2244</v>
      </c>
      <c r="AR410">
        <v>9047</v>
      </c>
      <c r="AS410">
        <v>0</v>
      </c>
      <c r="AT410" t="s">
        <v>2179</v>
      </c>
      <c r="AU410" t="s">
        <v>2180</v>
      </c>
      <c r="AV410" t="s">
        <v>939</v>
      </c>
      <c r="AW410" t="s">
        <v>948</v>
      </c>
      <c r="AX410" t="s">
        <v>2179</v>
      </c>
      <c r="AY410" t="s">
        <v>2180</v>
      </c>
      <c r="AZ410">
        <v>2018</v>
      </c>
    </row>
    <row r="411" spans="1:52" x14ac:dyDescent="0.25">
      <c r="A411" s="70" t="s">
        <v>652</v>
      </c>
      <c r="B411" s="69">
        <v>18235.349074999998</v>
      </c>
      <c r="C411" s="69">
        <v>0</v>
      </c>
      <c r="D411" s="69">
        <v>23454.35</v>
      </c>
      <c r="E411" s="69"/>
      <c r="F411" s="69">
        <v>5472</v>
      </c>
      <c r="G411" s="69">
        <v>2342</v>
      </c>
      <c r="H411" s="69"/>
      <c r="I411" s="69">
        <v>26579</v>
      </c>
      <c r="J411" s="69">
        <v>15842.0975</v>
      </c>
      <c r="K411" s="69">
        <v>0</v>
      </c>
      <c r="L411" s="69">
        <v>3397.53</v>
      </c>
      <c r="M411" s="69">
        <v>422.04</v>
      </c>
      <c r="N411" s="69">
        <v>0</v>
      </c>
      <c r="O411" s="69">
        <v>0</v>
      </c>
      <c r="P411" s="69"/>
      <c r="Q411" s="69">
        <v>14908.086999806928</v>
      </c>
      <c r="R411" s="69">
        <v>36830</v>
      </c>
      <c r="S411" s="69">
        <v>0</v>
      </c>
      <c r="T411" s="69">
        <v>13500</v>
      </c>
      <c r="U411" s="69"/>
      <c r="V411" s="69">
        <v>0</v>
      </c>
      <c r="W411" s="69">
        <v>0</v>
      </c>
      <c r="X411" s="69"/>
      <c r="Y411" s="69">
        <v>10830</v>
      </c>
      <c r="Z411" s="69">
        <v>6.7928069999999998</v>
      </c>
      <c r="AA411" s="69">
        <v>0</v>
      </c>
      <c r="AB411" s="69">
        <v>0</v>
      </c>
      <c r="AC411" s="69"/>
      <c r="AD411" s="69">
        <v>0</v>
      </c>
      <c r="AE411" s="69">
        <v>0</v>
      </c>
      <c r="AF411" s="69"/>
      <c r="AG411" s="69">
        <v>0</v>
      </c>
      <c r="AH411" s="69">
        <v>70914.239382</v>
      </c>
      <c r="AI411" s="69">
        <v>0</v>
      </c>
      <c r="AJ411" s="69">
        <v>40351.879999999997</v>
      </c>
      <c r="AK411" s="69">
        <v>422.04</v>
      </c>
      <c r="AL411" s="69">
        <v>5472</v>
      </c>
      <c r="AM411" s="69">
        <v>2342</v>
      </c>
      <c r="AN411" s="69">
        <v>0</v>
      </c>
      <c r="AO411" s="69">
        <v>52317.086999806925</v>
      </c>
      <c r="AP411">
        <v>9047</v>
      </c>
      <c r="AQ411" t="s">
        <v>2167</v>
      </c>
      <c r="AR411">
        <v>12573</v>
      </c>
      <c r="AS411">
        <v>0</v>
      </c>
      <c r="AT411" t="s">
        <v>2019</v>
      </c>
      <c r="AU411" t="s">
        <v>2020</v>
      </c>
      <c r="AV411" t="s">
        <v>939</v>
      </c>
      <c r="AW411" t="s">
        <v>948</v>
      </c>
      <c r="AX411" t="s">
        <v>2019</v>
      </c>
      <c r="AY411" t="s">
        <v>2020</v>
      </c>
      <c r="AZ411">
        <v>2018</v>
      </c>
    </row>
    <row r="412" spans="1:52" x14ac:dyDescent="0.25">
      <c r="A412" s="70" t="s">
        <v>142</v>
      </c>
      <c r="B412" s="69">
        <v>2075.9451340000001</v>
      </c>
      <c r="C412" s="69">
        <v>0</v>
      </c>
      <c r="D412" s="69"/>
      <c r="E412" s="69">
        <v>190</v>
      </c>
      <c r="F412" s="69">
        <v>805</v>
      </c>
      <c r="G412" s="69">
        <v>0</v>
      </c>
      <c r="H412" s="69">
        <v>580</v>
      </c>
      <c r="I412" s="69">
        <v>2461.5</v>
      </c>
      <c r="J412" s="69">
        <v>1544.1574999999998</v>
      </c>
      <c r="K412" s="69">
        <v>50.3</v>
      </c>
      <c r="L412" s="69"/>
      <c r="M412" s="69">
        <v>199.02</v>
      </c>
      <c r="N412" s="69">
        <v>3203.7699999999995</v>
      </c>
      <c r="O412" s="69">
        <v>183.9</v>
      </c>
      <c r="P412" s="69"/>
      <c r="Q412" s="69">
        <v>1753.5790460370065</v>
      </c>
      <c r="R412" s="69">
        <v>1000</v>
      </c>
      <c r="S412" s="69">
        <v>0</v>
      </c>
      <c r="T412" s="69"/>
      <c r="U412" s="69"/>
      <c r="V412" s="69">
        <v>3500</v>
      </c>
      <c r="W412" s="69">
        <v>0</v>
      </c>
      <c r="X412" s="69"/>
      <c r="Y412" s="69">
        <v>0</v>
      </c>
      <c r="Z412" s="69">
        <v>1.0356959999999999</v>
      </c>
      <c r="AA412" s="69">
        <v>0</v>
      </c>
      <c r="AB412" s="69"/>
      <c r="AC412" s="69"/>
      <c r="AD412" s="69">
        <v>0</v>
      </c>
      <c r="AE412" s="69">
        <v>0</v>
      </c>
      <c r="AF412" s="69"/>
      <c r="AG412" s="69">
        <v>0</v>
      </c>
      <c r="AH412" s="69">
        <v>4621.1383299999998</v>
      </c>
      <c r="AI412" s="69">
        <v>50.3</v>
      </c>
      <c r="AJ412" s="69">
        <v>0</v>
      </c>
      <c r="AK412" s="69">
        <v>389.02</v>
      </c>
      <c r="AL412" s="69">
        <v>7508.7699999999995</v>
      </c>
      <c r="AM412" s="69">
        <v>183.9</v>
      </c>
      <c r="AN412" s="69">
        <v>580</v>
      </c>
      <c r="AO412" s="69">
        <v>4215.0790460370063</v>
      </c>
      <c r="AP412">
        <v>12573</v>
      </c>
      <c r="AQ412" t="s">
        <v>1205</v>
      </c>
      <c r="AR412">
        <v>1917</v>
      </c>
      <c r="AS412">
        <v>0</v>
      </c>
      <c r="AT412" t="s">
        <v>1207</v>
      </c>
      <c r="AU412" t="s">
        <v>1208</v>
      </c>
      <c r="AV412" t="s">
        <v>939</v>
      </c>
      <c r="AW412" t="s">
        <v>936</v>
      </c>
      <c r="AX412" t="s">
        <v>1207</v>
      </c>
      <c r="AY412" t="s">
        <v>1208</v>
      </c>
      <c r="AZ412">
        <v>2018</v>
      </c>
    </row>
    <row r="413" spans="1:52" x14ac:dyDescent="0.25">
      <c r="A413" s="70" t="s">
        <v>482</v>
      </c>
      <c r="B413" s="69">
        <v>1726.1038060000001</v>
      </c>
      <c r="C413" s="69">
        <v>0</v>
      </c>
      <c r="D413" s="69"/>
      <c r="E413" s="69">
        <v>231</v>
      </c>
      <c r="F413" s="69">
        <v>200</v>
      </c>
      <c r="G413" s="69">
        <v>280</v>
      </c>
      <c r="H413" s="69">
        <v>280</v>
      </c>
      <c r="I413" s="69">
        <v>3266</v>
      </c>
      <c r="J413" s="69">
        <v>3717.6149999999998</v>
      </c>
      <c r="K413" s="69">
        <v>128.94999999999999</v>
      </c>
      <c r="L413" s="69"/>
      <c r="M413" s="69">
        <v>133.28</v>
      </c>
      <c r="N413" s="69">
        <v>6499.7199999999993</v>
      </c>
      <c r="O413" s="69">
        <v>32.200000000000003</v>
      </c>
      <c r="P413" s="69">
        <v>55</v>
      </c>
      <c r="Q413" s="69">
        <v>2049.6915501099029</v>
      </c>
      <c r="R413" s="69">
        <v>0</v>
      </c>
      <c r="S413" s="69">
        <v>0</v>
      </c>
      <c r="T413" s="69"/>
      <c r="U413" s="69">
        <v>2000</v>
      </c>
      <c r="V413" s="69">
        <v>5000</v>
      </c>
      <c r="W413" s="69">
        <v>0</v>
      </c>
      <c r="X413" s="69"/>
      <c r="Y413" s="69">
        <v>0</v>
      </c>
      <c r="Z413" s="69">
        <v>0.95519600000000005</v>
      </c>
      <c r="AA413" s="69">
        <v>0</v>
      </c>
      <c r="AB413" s="69"/>
      <c r="AC413" s="69"/>
      <c r="AD413" s="69">
        <v>0</v>
      </c>
      <c r="AE413" s="69">
        <v>0</v>
      </c>
      <c r="AF413" s="69"/>
      <c r="AG413" s="69">
        <v>0</v>
      </c>
      <c r="AH413" s="69">
        <v>5444.6740019999997</v>
      </c>
      <c r="AI413" s="69">
        <v>128.94999999999999</v>
      </c>
      <c r="AJ413" s="69">
        <v>0</v>
      </c>
      <c r="AK413" s="69">
        <v>2364.2799999999997</v>
      </c>
      <c r="AL413" s="69">
        <v>11699.72</v>
      </c>
      <c r="AM413" s="69">
        <v>312.2</v>
      </c>
      <c r="AN413" s="69">
        <v>335</v>
      </c>
      <c r="AO413" s="69">
        <v>5315.6915501099029</v>
      </c>
      <c r="AP413">
        <v>1917</v>
      </c>
      <c r="AQ413" t="s">
        <v>1860</v>
      </c>
      <c r="AR413">
        <v>1768</v>
      </c>
      <c r="AS413">
        <v>0</v>
      </c>
      <c r="AT413" t="s">
        <v>1862</v>
      </c>
      <c r="AU413" t="s">
        <v>1863</v>
      </c>
      <c r="AV413" t="s">
        <v>939</v>
      </c>
      <c r="AW413" t="s">
        <v>936</v>
      </c>
      <c r="AX413" t="s">
        <v>1862</v>
      </c>
      <c r="AY413" t="s">
        <v>1863</v>
      </c>
      <c r="AZ413">
        <v>2018</v>
      </c>
    </row>
    <row r="414" spans="1:52" x14ac:dyDescent="0.25">
      <c r="A414" s="70" t="s">
        <v>216</v>
      </c>
      <c r="B414" s="69">
        <v>463.94029599999999</v>
      </c>
      <c r="C414" s="69">
        <v>70</v>
      </c>
      <c r="D414" s="69"/>
      <c r="E414" s="69">
        <v>20</v>
      </c>
      <c r="F414" s="69">
        <v>100</v>
      </c>
      <c r="G414" s="69">
        <v>875</v>
      </c>
      <c r="H414" s="69">
        <v>90</v>
      </c>
      <c r="I414" s="69">
        <v>5143</v>
      </c>
      <c r="J414" s="69">
        <v>2291.46</v>
      </c>
      <c r="K414" s="69">
        <v>762.35</v>
      </c>
      <c r="L414" s="69"/>
      <c r="M414" s="69">
        <v>139.34</v>
      </c>
      <c r="N414" s="69">
        <v>0</v>
      </c>
      <c r="O414" s="69">
        <v>580.87</v>
      </c>
      <c r="P414" s="69">
        <v>849.82</v>
      </c>
      <c r="Q414" s="69">
        <v>1221.9109906080982</v>
      </c>
      <c r="R414" s="69">
        <v>5000</v>
      </c>
      <c r="S414" s="69">
        <v>7800</v>
      </c>
      <c r="T414" s="69"/>
      <c r="U414" s="69"/>
      <c r="V414" s="69">
        <v>0</v>
      </c>
      <c r="W414" s="69">
        <v>0</v>
      </c>
      <c r="X414" s="69">
        <v>3600</v>
      </c>
      <c r="Y414" s="69">
        <v>2000</v>
      </c>
      <c r="Z414" s="69">
        <v>1.86555</v>
      </c>
      <c r="AA414" s="69">
        <v>0</v>
      </c>
      <c r="AB414" s="69"/>
      <c r="AC414" s="69"/>
      <c r="AD414" s="69">
        <v>0</v>
      </c>
      <c r="AE414" s="69">
        <v>0</v>
      </c>
      <c r="AF414" s="69"/>
      <c r="AG414" s="69">
        <v>0</v>
      </c>
      <c r="AH414" s="69">
        <v>7757.2658460000002</v>
      </c>
      <c r="AI414" s="69">
        <v>8632.35</v>
      </c>
      <c r="AJ414" s="69">
        <v>0</v>
      </c>
      <c r="AK414" s="69">
        <v>159.34</v>
      </c>
      <c r="AL414" s="69">
        <v>100</v>
      </c>
      <c r="AM414" s="69">
        <v>1455.87</v>
      </c>
      <c r="AN414" s="69">
        <v>4539.82</v>
      </c>
      <c r="AO414" s="69">
        <v>8364.9109906080994</v>
      </c>
      <c r="AP414">
        <v>1768</v>
      </c>
      <c r="AQ414" t="s">
        <v>1343</v>
      </c>
      <c r="AR414">
        <v>3453</v>
      </c>
      <c r="AS414">
        <v>0</v>
      </c>
      <c r="AT414" t="s">
        <v>1345</v>
      </c>
      <c r="AU414" t="s">
        <v>1346</v>
      </c>
      <c r="AV414" t="s">
        <v>939</v>
      </c>
      <c r="AW414" t="s">
        <v>936</v>
      </c>
      <c r="AX414" t="s">
        <v>1345</v>
      </c>
      <c r="AY414" t="s">
        <v>1346</v>
      </c>
      <c r="AZ414">
        <v>2018</v>
      </c>
    </row>
    <row r="415" spans="1:52" x14ac:dyDescent="0.25">
      <c r="A415" s="70" t="s">
        <v>326</v>
      </c>
      <c r="B415" s="69">
        <v>1992.0828609999999</v>
      </c>
      <c r="C415" s="69">
        <v>14480</v>
      </c>
      <c r="D415" s="69"/>
      <c r="E415" s="69">
        <v>1610</v>
      </c>
      <c r="F415" s="69">
        <v>1005</v>
      </c>
      <c r="G415" s="69">
        <v>10</v>
      </c>
      <c r="H415" s="69">
        <v>2330</v>
      </c>
      <c r="I415" s="69">
        <v>7662</v>
      </c>
      <c r="J415" s="69">
        <v>5846.6424999999999</v>
      </c>
      <c r="K415" s="69">
        <v>5449.32</v>
      </c>
      <c r="L415" s="69"/>
      <c r="M415" s="69">
        <v>356.74</v>
      </c>
      <c r="N415" s="69">
        <v>3674.4799999999996</v>
      </c>
      <c r="O415" s="69">
        <v>292</v>
      </c>
      <c r="P415" s="69">
        <v>283.95</v>
      </c>
      <c r="Q415" s="69">
        <v>5560.0922372273999</v>
      </c>
      <c r="R415" s="69">
        <v>2565</v>
      </c>
      <c r="S415" s="69">
        <v>7830</v>
      </c>
      <c r="T415" s="69"/>
      <c r="U415" s="69">
        <v>675</v>
      </c>
      <c r="V415" s="69">
        <v>1620</v>
      </c>
      <c r="W415" s="69">
        <v>0</v>
      </c>
      <c r="X415" s="69">
        <v>810</v>
      </c>
      <c r="Y415" s="69">
        <v>0</v>
      </c>
      <c r="Z415" s="69">
        <v>1.5327440000000001</v>
      </c>
      <c r="AA415" s="69">
        <v>0</v>
      </c>
      <c r="AB415" s="69"/>
      <c r="AC415" s="69"/>
      <c r="AD415" s="69">
        <v>0</v>
      </c>
      <c r="AE415" s="69">
        <v>0</v>
      </c>
      <c r="AF415" s="69"/>
      <c r="AG415" s="69">
        <v>0</v>
      </c>
      <c r="AH415" s="69">
        <v>10405.258105000001</v>
      </c>
      <c r="AI415" s="69">
        <v>27759.32</v>
      </c>
      <c r="AJ415" s="69">
        <v>0</v>
      </c>
      <c r="AK415" s="69">
        <v>2641.74</v>
      </c>
      <c r="AL415" s="69">
        <v>6299.48</v>
      </c>
      <c r="AM415" s="69">
        <v>302</v>
      </c>
      <c r="AN415" s="69">
        <v>3423.95</v>
      </c>
      <c r="AO415" s="69">
        <v>13222.0922372274</v>
      </c>
      <c r="AP415">
        <v>3453</v>
      </c>
      <c r="AQ415" t="s">
        <v>1572</v>
      </c>
      <c r="AR415">
        <v>2837</v>
      </c>
      <c r="AS415">
        <v>0</v>
      </c>
      <c r="AT415" t="s">
        <v>1574</v>
      </c>
      <c r="AU415" t="s">
        <v>1575</v>
      </c>
      <c r="AV415" t="s">
        <v>939</v>
      </c>
      <c r="AW415" t="s">
        <v>936</v>
      </c>
      <c r="AX415" t="s">
        <v>1574</v>
      </c>
      <c r="AY415" t="s">
        <v>1575</v>
      </c>
      <c r="AZ415">
        <v>2018</v>
      </c>
    </row>
    <row r="416" spans="1:52" x14ac:dyDescent="0.25">
      <c r="A416" s="70" t="s">
        <v>484</v>
      </c>
      <c r="B416" s="69">
        <v>477.48441700000001</v>
      </c>
      <c r="C416" s="69">
        <v>770.75</v>
      </c>
      <c r="D416" s="69"/>
      <c r="E416" s="69">
        <v>150</v>
      </c>
      <c r="F416" s="69">
        <v>10</v>
      </c>
      <c r="G416" s="69">
        <v>1900</v>
      </c>
      <c r="H416" s="69"/>
      <c r="I416" s="69">
        <v>1489</v>
      </c>
      <c r="J416" s="69">
        <v>11046.442499999999</v>
      </c>
      <c r="K416" s="69">
        <v>123.2</v>
      </c>
      <c r="L416" s="69"/>
      <c r="M416" s="69">
        <v>157.33000000000001</v>
      </c>
      <c r="N416" s="69">
        <v>0</v>
      </c>
      <c r="O416" s="69">
        <v>13.1</v>
      </c>
      <c r="P416" s="69">
        <v>31.05</v>
      </c>
      <c r="Q416" s="69">
        <v>2983.5178962206082</v>
      </c>
      <c r="R416" s="69">
        <v>0</v>
      </c>
      <c r="S416" s="69">
        <v>0</v>
      </c>
      <c r="T416" s="69"/>
      <c r="U416" s="69"/>
      <c r="V416" s="69">
        <v>0</v>
      </c>
      <c r="W416" s="69">
        <v>0</v>
      </c>
      <c r="X416" s="69"/>
      <c r="Y416" s="69">
        <v>1500</v>
      </c>
      <c r="Z416" s="69">
        <v>1.6678109999999999</v>
      </c>
      <c r="AA416" s="69">
        <v>0</v>
      </c>
      <c r="AB416" s="69"/>
      <c r="AC416" s="69"/>
      <c r="AD416" s="69">
        <v>0</v>
      </c>
      <c r="AE416" s="69">
        <v>0</v>
      </c>
      <c r="AF416" s="69"/>
      <c r="AG416" s="69">
        <v>0</v>
      </c>
      <c r="AH416" s="69">
        <v>11525.594727999998</v>
      </c>
      <c r="AI416" s="69">
        <v>893.95</v>
      </c>
      <c r="AJ416" s="69">
        <v>0</v>
      </c>
      <c r="AK416" s="69">
        <v>307.33000000000004</v>
      </c>
      <c r="AL416" s="69">
        <v>10</v>
      </c>
      <c r="AM416" s="69">
        <v>1913.1</v>
      </c>
      <c r="AN416" s="69">
        <v>31.05</v>
      </c>
      <c r="AO416" s="69">
        <v>5972.5178962206082</v>
      </c>
      <c r="AP416">
        <v>2837</v>
      </c>
      <c r="AQ416" t="s">
        <v>1864</v>
      </c>
      <c r="AR416">
        <v>3087</v>
      </c>
      <c r="AS416">
        <v>0</v>
      </c>
      <c r="AT416" t="s">
        <v>1866</v>
      </c>
      <c r="AU416" t="s">
        <v>1867</v>
      </c>
      <c r="AV416" t="s">
        <v>939</v>
      </c>
      <c r="AW416" t="s">
        <v>936</v>
      </c>
      <c r="AX416" t="s">
        <v>1866</v>
      </c>
      <c r="AY416" t="s">
        <v>1867</v>
      </c>
      <c r="AZ416">
        <v>2018</v>
      </c>
    </row>
    <row r="417" spans="1:52" x14ac:dyDescent="0.25">
      <c r="A417" s="70" t="s">
        <v>48</v>
      </c>
      <c r="B417" s="69">
        <v>13958.361499999999</v>
      </c>
      <c r="C417" s="69">
        <v>1485</v>
      </c>
      <c r="D417" s="69"/>
      <c r="E417" s="69">
        <v>1180</v>
      </c>
      <c r="F417" s="69">
        <v>5020</v>
      </c>
      <c r="G417" s="69">
        <v>5426.15</v>
      </c>
      <c r="H417" s="69">
        <v>4603.25</v>
      </c>
      <c r="I417" s="69">
        <v>35053.01</v>
      </c>
      <c r="J417" s="69">
        <v>13896.264999999999</v>
      </c>
      <c r="K417" s="69">
        <v>3333.76</v>
      </c>
      <c r="L417" s="69"/>
      <c r="M417" s="69">
        <v>2988.13</v>
      </c>
      <c r="N417" s="69">
        <v>6384.02</v>
      </c>
      <c r="O417" s="69">
        <v>3967.34</v>
      </c>
      <c r="P417" s="69">
        <v>4161.28</v>
      </c>
      <c r="Q417" s="69">
        <v>10184.665903891069</v>
      </c>
      <c r="R417" s="69">
        <v>32000</v>
      </c>
      <c r="S417" s="69">
        <v>14000</v>
      </c>
      <c r="T417" s="69"/>
      <c r="U417" s="69">
        <v>9000</v>
      </c>
      <c r="V417" s="69">
        <v>0</v>
      </c>
      <c r="W417" s="69">
        <v>19000</v>
      </c>
      <c r="X417" s="69">
        <v>15000</v>
      </c>
      <c r="Y417" s="69">
        <v>22300</v>
      </c>
      <c r="Z417" s="69">
        <v>10.960445</v>
      </c>
      <c r="AA417" s="69">
        <v>0</v>
      </c>
      <c r="AB417" s="69"/>
      <c r="AC417" s="69"/>
      <c r="AD417" s="69">
        <v>0</v>
      </c>
      <c r="AE417" s="69">
        <v>0</v>
      </c>
      <c r="AF417" s="69"/>
      <c r="AG417" s="69">
        <v>0</v>
      </c>
      <c r="AH417" s="69">
        <v>59865.586944999995</v>
      </c>
      <c r="AI417" s="69">
        <v>18818.760000000002</v>
      </c>
      <c r="AJ417" s="69">
        <v>0</v>
      </c>
      <c r="AK417" s="69">
        <v>13168.130000000001</v>
      </c>
      <c r="AL417" s="69">
        <v>11404.02</v>
      </c>
      <c r="AM417" s="69">
        <v>28393.489999999998</v>
      </c>
      <c r="AN417" s="69">
        <v>23764.53</v>
      </c>
      <c r="AO417" s="69">
        <v>67537.675903891068</v>
      </c>
      <c r="AP417">
        <v>3087</v>
      </c>
      <c r="AQ417" t="s">
        <v>1035</v>
      </c>
      <c r="AR417">
        <v>20287</v>
      </c>
      <c r="AS417">
        <v>0</v>
      </c>
      <c r="AT417" t="s">
        <v>1037</v>
      </c>
      <c r="AU417" t="s">
        <v>1038</v>
      </c>
      <c r="AV417" t="s">
        <v>939</v>
      </c>
      <c r="AW417" t="s">
        <v>936</v>
      </c>
      <c r="AX417" t="s">
        <v>1037</v>
      </c>
      <c r="AY417" t="s">
        <v>1038</v>
      </c>
      <c r="AZ417">
        <v>2018</v>
      </c>
    </row>
    <row r="418" spans="1:52" x14ac:dyDescent="0.25">
      <c r="A418" s="70" t="s">
        <v>556</v>
      </c>
      <c r="B418" s="69">
        <v>6496.4644969999999</v>
      </c>
      <c r="C418" s="69">
        <v>0</v>
      </c>
      <c r="D418" s="69"/>
      <c r="E418" s="69">
        <v>620</v>
      </c>
      <c r="F418" s="69">
        <v>355</v>
      </c>
      <c r="G418" s="69">
        <v>3201</v>
      </c>
      <c r="H418" s="69">
        <v>195</v>
      </c>
      <c r="I418" s="69">
        <v>7904</v>
      </c>
      <c r="J418" s="69">
        <v>12152.02</v>
      </c>
      <c r="K418" s="69">
        <v>316.51</v>
      </c>
      <c r="L418" s="69"/>
      <c r="M418" s="69">
        <v>601.53</v>
      </c>
      <c r="N418" s="69">
        <v>0</v>
      </c>
      <c r="O418" s="69">
        <v>440.45</v>
      </c>
      <c r="P418" s="69">
        <v>1254.07</v>
      </c>
      <c r="Q418" s="69">
        <v>4105.7218980115422</v>
      </c>
      <c r="R418" s="69">
        <v>26800</v>
      </c>
      <c r="S418" s="69">
        <v>1700</v>
      </c>
      <c r="T418" s="69"/>
      <c r="U418" s="69">
        <v>500</v>
      </c>
      <c r="V418" s="69">
        <v>0</v>
      </c>
      <c r="W418" s="69">
        <v>0</v>
      </c>
      <c r="X418" s="69">
        <v>1000</v>
      </c>
      <c r="Y418" s="69">
        <v>0</v>
      </c>
      <c r="Z418" s="69">
        <v>2.8202060000000002</v>
      </c>
      <c r="AA418" s="69">
        <v>0</v>
      </c>
      <c r="AB418" s="69"/>
      <c r="AC418" s="69"/>
      <c r="AD418" s="69">
        <v>0</v>
      </c>
      <c r="AE418" s="69">
        <v>0</v>
      </c>
      <c r="AF418" s="69"/>
      <c r="AG418" s="69">
        <v>0</v>
      </c>
      <c r="AH418" s="69">
        <v>45451.304702999994</v>
      </c>
      <c r="AI418" s="69">
        <v>2016.51</v>
      </c>
      <c r="AJ418" s="69">
        <v>0</v>
      </c>
      <c r="AK418" s="69">
        <v>1721.53</v>
      </c>
      <c r="AL418" s="69">
        <v>355</v>
      </c>
      <c r="AM418" s="69">
        <v>3641.45</v>
      </c>
      <c r="AN418" s="69">
        <v>2449.0699999999997</v>
      </c>
      <c r="AO418" s="69">
        <v>12009.721898011543</v>
      </c>
      <c r="AP418">
        <v>20287</v>
      </c>
      <c r="AQ418" t="s">
        <v>2021</v>
      </c>
      <c r="AR418">
        <v>5220</v>
      </c>
      <c r="AS418">
        <v>0</v>
      </c>
      <c r="AT418" t="s">
        <v>2023</v>
      </c>
      <c r="AU418" t="s">
        <v>2024</v>
      </c>
      <c r="AV418" t="s">
        <v>939</v>
      </c>
      <c r="AW418" t="s">
        <v>936</v>
      </c>
      <c r="AX418" t="s">
        <v>2023</v>
      </c>
      <c r="AY418" t="s">
        <v>2024</v>
      </c>
      <c r="AZ418">
        <v>2018</v>
      </c>
    </row>
    <row r="419" spans="1:52" x14ac:dyDescent="0.25">
      <c r="A419" s="70" t="s">
        <v>558</v>
      </c>
      <c r="B419" s="69">
        <v>3118.7966619999997</v>
      </c>
      <c r="C419" s="69">
        <v>0</v>
      </c>
      <c r="D419" s="69"/>
      <c r="E419" s="69">
        <v>450</v>
      </c>
      <c r="F419" s="69">
        <v>2511.4250000000002</v>
      </c>
      <c r="G419" s="69">
        <v>3055</v>
      </c>
      <c r="H419" s="69">
        <v>210</v>
      </c>
      <c r="I419" s="69">
        <v>4408</v>
      </c>
      <c r="J419" s="69">
        <v>1779.74</v>
      </c>
      <c r="K419" s="69">
        <v>151.44999999999999</v>
      </c>
      <c r="L419" s="69"/>
      <c r="M419" s="69">
        <v>159.35</v>
      </c>
      <c r="N419" s="69">
        <v>548.59999999999991</v>
      </c>
      <c r="O419" s="69">
        <v>106.25</v>
      </c>
      <c r="P419" s="69">
        <v>241.45</v>
      </c>
      <c r="Q419" s="69">
        <v>1311.6003367819446</v>
      </c>
      <c r="R419" s="69">
        <v>4500</v>
      </c>
      <c r="S419" s="69">
        <v>0</v>
      </c>
      <c r="T419" s="69"/>
      <c r="U419" s="69"/>
      <c r="V419" s="69">
        <v>0</v>
      </c>
      <c r="W419" s="69">
        <v>0</v>
      </c>
      <c r="X419" s="69"/>
      <c r="Y419" s="69">
        <v>0</v>
      </c>
      <c r="Z419" s="69">
        <v>1.376606</v>
      </c>
      <c r="AA419" s="69">
        <v>0</v>
      </c>
      <c r="AB419" s="69"/>
      <c r="AC419" s="69"/>
      <c r="AD419" s="69">
        <v>0</v>
      </c>
      <c r="AE419" s="69">
        <v>0</v>
      </c>
      <c r="AF419" s="69"/>
      <c r="AG419" s="69">
        <v>0</v>
      </c>
      <c r="AH419" s="69">
        <v>9399.9132679999984</v>
      </c>
      <c r="AI419" s="69">
        <v>151.44999999999999</v>
      </c>
      <c r="AJ419" s="69">
        <v>0</v>
      </c>
      <c r="AK419" s="69">
        <v>609.35</v>
      </c>
      <c r="AL419" s="69">
        <v>3060.0250000000001</v>
      </c>
      <c r="AM419" s="69">
        <v>3161.25</v>
      </c>
      <c r="AN419" s="69">
        <v>451.45</v>
      </c>
      <c r="AO419" s="69">
        <v>5719.6003367819449</v>
      </c>
      <c r="AP419">
        <v>5220</v>
      </c>
      <c r="AQ419" t="s">
        <v>2025</v>
      </c>
      <c r="AR419">
        <v>2548</v>
      </c>
      <c r="AS419">
        <v>0</v>
      </c>
      <c r="AT419" t="s">
        <v>2027</v>
      </c>
      <c r="AU419" t="s">
        <v>2028</v>
      </c>
      <c r="AV419" t="s">
        <v>939</v>
      </c>
      <c r="AW419" t="s">
        <v>936</v>
      </c>
      <c r="AX419" t="s">
        <v>2027</v>
      </c>
      <c r="AY419" t="s">
        <v>2028</v>
      </c>
      <c r="AZ419">
        <v>2018</v>
      </c>
    </row>
    <row r="420" spans="1:52" x14ac:dyDescent="0.25">
      <c r="A420" s="70" t="s">
        <v>560</v>
      </c>
      <c r="B420" s="69">
        <v>2850.388563</v>
      </c>
      <c r="C420" s="69">
        <v>380</v>
      </c>
      <c r="D420" s="69"/>
      <c r="E420" s="69">
        <v>1555</v>
      </c>
      <c r="F420" s="69">
        <v>11294</v>
      </c>
      <c r="G420" s="69">
        <v>4811</v>
      </c>
      <c r="H420" s="69">
        <v>873</v>
      </c>
      <c r="I420" s="69">
        <v>10747</v>
      </c>
      <c r="J420" s="69">
        <v>4258.0225</v>
      </c>
      <c r="K420" s="69">
        <v>1755.32</v>
      </c>
      <c r="L420" s="69"/>
      <c r="M420" s="69">
        <v>467.18</v>
      </c>
      <c r="N420" s="69">
        <v>836.8</v>
      </c>
      <c r="O420" s="69">
        <v>9639.2199999999993</v>
      </c>
      <c r="P420" s="69">
        <v>3408.93</v>
      </c>
      <c r="Q420" s="69">
        <v>7217.4026114200306</v>
      </c>
      <c r="R420" s="69">
        <v>8117.4</v>
      </c>
      <c r="S420" s="69">
        <v>5000</v>
      </c>
      <c r="T420" s="69"/>
      <c r="U420" s="69">
        <v>100</v>
      </c>
      <c r="V420" s="69">
        <v>0</v>
      </c>
      <c r="W420" s="69">
        <v>0</v>
      </c>
      <c r="X420" s="69">
        <v>4800</v>
      </c>
      <c r="Y420" s="69">
        <v>800</v>
      </c>
      <c r="Z420" s="69">
        <v>3.0341520000000002</v>
      </c>
      <c r="AA420" s="69">
        <v>0</v>
      </c>
      <c r="AB420" s="69"/>
      <c r="AC420" s="69"/>
      <c r="AD420" s="69">
        <v>0</v>
      </c>
      <c r="AE420" s="69">
        <v>0</v>
      </c>
      <c r="AF420" s="69"/>
      <c r="AG420" s="69">
        <v>0</v>
      </c>
      <c r="AH420" s="69">
        <v>15228.845214999999</v>
      </c>
      <c r="AI420" s="69">
        <v>7135.32</v>
      </c>
      <c r="AJ420" s="69">
        <v>0</v>
      </c>
      <c r="AK420" s="69">
        <v>2122.1800000000003</v>
      </c>
      <c r="AL420" s="69">
        <v>12130.8</v>
      </c>
      <c r="AM420" s="69">
        <v>14450.22</v>
      </c>
      <c r="AN420" s="69">
        <v>9081.93</v>
      </c>
      <c r="AO420" s="69">
        <v>18764.402611420031</v>
      </c>
      <c r="AP420">
        <v>2548</v>
      </c>
      <c r="AQ420" t="s">
        <v>2029</v>
      </c>
      <c r="AR420">
        <v>5616</v>
      </c>
      <c r="AS420">
        <v>0</v>
      </c>
      <c r="AT420" t="s">
        <v>2031</v>
      </c>
      <c r="AU420" t="s">
        <v>2032</v>
      </c>
      <c r="AV420" t="s">
        <v>939</v>
      </c>
      <c r="AW420" t="s">
        <v>936</v>
      </c>
      <c r="AX420" t="s">
        <v>2031</v>
      </c>
      <c r="AY420" t="s">
        <v>2032</v>
      </c>
      <c r="AZ420">
        <v>2018</v>
      </c>
    </row>
    <row r="421" spans="1:52" x14ac:dyDescent="0.25">
      <c r="A421" s="70" t="s">
        <v>742</v>
      </c>
      <c r="B421" s="69">
        <v>9343.4486649999999</v>
      </c>
      <c r="C421" s="69">
        <v>2903</v>
      </c>
      <c r="D421" s="69"/>
      <c r="E421" s="69">
        <v>2156</v>
      </c>
      <c r="F421" s="69">
        <v>7322.8600000000006</v>
      </c>
      <c r="G421" s="69">
        <v>10958.81</v>
      </c>
      <c r="H421" s="69">
        <v>5010.8100000000004</v>
      </c>
      <c r="I421" s="69">
        <v>63074</v>
      </c>
      <c r="J421" s="69">
        <v>8128.9</v>
      </c>
      <c r="K421" s="69">
        <v>529.47</v>
      </c>
      <c r="L421" s="69"/>
      <c r="M421" s="69">
        <v>5280.77</v>
      </c>
      <c r="N421" s="69">
        <v>1866.21</v>
      </c>
      <c r="O421" s="69">
        <v>313.97000000000003</v>
      </c>
      <c r="P421" s="69">
        <v>6331.23</v>
      </c>
      <c r="Q421" s="69">
        <v>5964.1375802467901</v>
      </c>
      <c r="R421" s="69">
        <v>95864.98</v>
      </c>
      <c r="S421" s="69">
        <v>0</v>
      </c>
      <c r="T421" s="69"/>
      <c r="U421" s="69">
        <v>9697.0300000000007</v>
      </c>
      <c r="V421" s="69">
        <v>0</v>
      </c>
      <c r="W421" s="69">
        <v>0</v>
      </c>
      <c r="X421" s="69"/>
      <c r="Y421" s="69">
        <v>39444.85</v>
      </c>
      <c r="Z421" s="69">
        <v>9.8118320000000008</v>
      </c>
      <c r="AA421" s="69">
        <v>0</v>
      </c>
      <c r="AB421" s="69"/>
      <c r="AC421" s="69"/>
      <c r="AD421" s="69">
        <v>0</v>
      </c>
      <c r="AE421" s="69">
        <v>0</v>
      </c>
      <c r="AF421" s="69"/>
      <c r="AG421" s="69">
        <v>0</v>
      </c>
      <c r="AH421" s="69">
        <v>113347.140497</v>
      </c>
      <c r="AI421" s="69">
        <v>3432.4700000000003</v>
      </c>
      <c r="AJ421" s="69">
        <v>0</v>
      </c>
      <c r="AK421" s="69">
        <v>17133.800000000003</v>
      </c>
      <c r="AL421" s="69">
        <v>9189.07</v>
      </c>
      <c r="AM421" s="69">
        <v>11272.779999999999</v>
      </c>
      <c r="AN421" s="69">
        <v>11342.04</v>
      </c>
      <c r="AO421" s="69">
        <v>108482.98758024679</v>
      </c>
      <c r="AP421">
        <v>5616</v>
      </c>
      <c r="AQ421" t="s">
        <v>2245</v>
      </c>
      <c r="AR421">
        <v>18161</v>
      </c>
      <c r="AS421">
        <v>0</v>
      </c>
      <c r="AT421" t="s">
        <v>2179</v>
      </c>
      <c r="AU421" t="s">
        <v>2180</v>
      </c>
      <c r="AV421" t="s">
        <v>939</v>
      </c>
      <c r="AW421" t="s">
        <v>948</v>
      </c>
      <c r="AX421" t="s">
        <v>2179</v>
      </c>
      <c r="AY421" t="s">
        <v>2180</v>
      </c>
      <c r="AZ421">
        <v>2018</v>
      </c>
    </row>
    <row r="422" spans="1:52" x14ac:dyDescent="0.25">
      <c r="A422" s="70" t="s">
        <v>562</v>
      </c>
      <c r="B422" s="69">
        <v>1735.691055</v>
      </c>
      <c r="C422" s="69">
        <v>3817.15</v>
      </c>
      <c r="D422" s="69"/>
      <c r="E422" s="69">
        <v>335</v>
      </c>
      <c r="F422" s="69">
        <v>928.25</v>
      </c>
      <c r="G422" s="69">
        <v>72</v>
      </c>
      <c r="H422" s="69">
        <v>741</v>
      </c>
      <c r="I422" s="69">
        <v>3023</v>
      </c>
      <c r="J422" s="69">
        <v>10698.5375</v>
      </c>
      <c r="K422" s="69">
        <v>6279.53</v>
      </c>
      <c r="L422" s="69"/>
      <c r="M422" s="69">
        <v>423.53</v>
      </c>
      <c r="N422" s="69">
        <v>0</v>
      </c>
      <c r="O422" s="69">
        <v>72.650000000000006</v>
      </c>
      <c r="P422" s="69">
        <v>3489.06</v>
      </c>
      <c r="Q422" s="69">
        <v>3402.1145248820162</v>
      </c>
      <c r="R422" s="69">
        <v>11550</v>
      </c>
      <c r="S422" s="69">
        <v>5750</v>
      </c>
      <c r="T422" s="69"/>
      <c r="U422" s="69">
        <v>1800</v>
      </c>
      <c r="V422" s="69">
        <v>0</v>
      </c>
      <c r="W422" s="69">
        <v>0</v>
      </c>
      <c r="X422" s="69">
        <v>2900</v>
      </c>
      <c r="Y422" s="69">
        <v>2000</v>
      </c>
      <c r="Z422" s="69">
        <v>2.0703119999999999</v>
      </c>
      <c r="AA422" s="69">
        <v>0</v>
      </c>
      <c r="AB422" s="69"/>
      <c r="AC422" s="69"/>
      <c r="AD422" s="69">
        <v>0</v>
      </c>
      <c r="AE422" s="69">
        <v>0</v>
      </c>
      <c r="AF422" s="69"/>
      <c r="AG422" s="69">
        <v>0</v>
      </c>
      <c r="AH422" s="69">
        <v>23986.298867000001</v>
      </c>
      <c r="AI422" s="69">
        <v>15846.68</v>
      </c>
      <c r="AJ422" s="69">
        <v>0</v>
      </c>
      <c r="AK422" s="69">
        <v>2558.5299999999997</v>
      </c>
      <c r="AL422" s="69">
        <v>928.25</v>
      </c>
      <c r="AM422" s="69">
        <v>144.65</v>
      </c>
      <c r="AN422" s="69">
        <v>7130.0599999999995</v>
      </c>
      <c r="AO422" s="69">
        <v>8425.1145248820158</v>
      </c>
      <c r="AP422">
        <v>18161</v>
      </c>
      <c r="AQ422" t="s">
        <v>2033</v>
      </c>
      <c r="AR422">
        <v>3832</v>
      </c>
      <c r="AS422">
        <v>0</v>
      </c>
      <c r="AT422" t="s">
        <v>2019</v>
      </c>
      <c r="AU422" t="s">
        <v>2020</v>
      </c>
      <c r="AV422" t="s">
        <v>939</v>
      </c>
      <c r="AW422" t="s">
        <v>948</v>
      </c>
      <c r="AX422" t="s">
        <v>2019</v>
      </c>
      <c r="AY422" t="s">
        <v>2020</v>
      </c>
      <c r="AZ422">
        <v>2018</v>
      </c>
    </row>
    <row r="423" spans="1:52" x14ac:dyDescent="0.25">
      <c r="A423" s="70" t="s">
        <v>822</v>
      </c>
      <c r="B423" s="69">
        <v>9032.8143650000002</v>
      </c>
      <c r="C423" s="69">
        <v>0</v>
      </c>
      <c r="D423" s="69">
        <v>640</v>
      </c>
      <c r="E423" s="69">
        <v>110</v>
      </c>
      <c r="F423" s="69">
        <v>1055</v>
      </c>
      <c r="G423" s="69">
        <v>0</v>
      </c>
      <c r="H423" s="69"/>
      <c r="I423" s="69">
        <v>37482.92</v>
      </c>
      <c r="J423" s="69">
        <v>23115.762500000001</v>
      </c>
      <c r="K423" s="69">
        <v>0</v>
      </c>
      <c r="L423" s="69">
        <v>1386.6</v>
      </c>
      <c r="M423" s="69">
        <v>517.84</v>
      </c>
      <c r="N423" s="69">
        <v>0</v>
      </c>
      <c r="O423" s="69">
        <v>0</v>
      </c>
      <c r="P423" s="69"/>
      <c r="Q423" s="69">
        <v>8538.9843288639458</v>
      </c>
      <c r="R423" s="69">
        <v>4000</v>
      </c>
      <c r="S423" s="69">
        <v>0</v>
      </c>
      <c r="T423" s="69">
        <v>8000</v>
      </c>
      <c r="U423" s="69">
        <v>2000</v>
      </c>
      <c r="V423" s="69">
        <v>0</v>
      </c>
      <c r="W423" s="69">
        <v>0</v>
      </c>
      <c r="X423" s="69"/>
      <c r="Y423" s="69">
        <v>6000</v>
      </c>
      <c r="Z423" s="69">
        <v>4.3707789999999997</v>
      </c>
      <c r="AA423" s="69">
        <v>0</v>
      </c>
      <c r="AB423" s="69">
        <v>0</v>
      </c>
      <c r="AC423" s="69"/>
      <c r="AD423" s="69">
        <v>0</v>
      </c>
      <c r="AE423" s="69">
        <v>0</v>
      </c>
      <c r="AF423" s="69"/>
      <c r="AG423" s="69">
        <v>0</v>
      </c>
      <c r="AH423" s="69">
        <v>36152.947644</v>
      </c>
      <c r="AI423" s="69">
        <v>0</v>
      </c>
      <c r="AJ423" s="69">
        <v>10026.6</v>
      </c>
      <c r="AK423" s="69">
        <v>2627.84</v>
      </c>
      <c r="AL423" s="69">
        <v>1055</v>
      </c>
      <c r="AM423" s="69">
        <v>0</v>
      </c>
      <c r="AN423" s="69">
        <v>0</v>
      </c>
      <c r="AO423" s="69">
        <v>52021.904328863944</v>
      </c>
      <c r="AP423">
        <v>3832</v>
      </c>
      <c r="AQ423" t="s">
        <v>2288</v>
      </c>
      <c r="AR423">
        <v>8090</v>
      </c>
      <c r="AS423">
        <v>0</v>
      </c>
      <c r="AT423" t="s">
        <v>2264</v>
      </c>
      <c r="AU423" t="s">
        <v>2265</v>
      </c>
      <c r="AV423" t="s">
        <v>939</v>
      </c>
      <c r="AW423" t="s">
        <v>948</v>
      </c>
      <c r="AX423" t="s">
        <v>2264</v>
      </c>
      <c r="AY423" t="s">
        <v>2265</v>
      </c>
      <c r="AZ423">
        <v>2018</v>
      </c>
    </row>
    <row r="424" spans="1:52" x14ac:dyDescent="0.25">
      <c r="A424" s="70" t="s">
        <v>654</v>
      </c>
      <c r="B424" s="69">
        <v>5354.8157420000007</v>
      </c>
      <c r="C424" s="69">
        <v>0</v>
      </c>
      <c r="D424" s="69">
        <v>14596.36</v>
      </c>
      <c r="E424" s="69">
        <v>40</v>
      </c>
      <c r="F424" s="69">
        <v>4180.5</v>
      </c>
      <c r="G424" s="69">
        <v>0</v>
      </c>
      <c r="H424" s="69"/>
      <c r="I424" s="69">
        <v>7792.5</v>
      </c>
      <c r="J424" s="69">
        <v>8400.5375000000004</v>
      </c>
      <c r="K424" s="69">
        <v>0</v>
      </c>
      <c r="L424" s="69">
        <v>5233.45</v>
      </c>
      <c r="M424" s="69">
        <v>798.35</v>
      </c>
      <c r="N424" s="69">
        <v>361.4</v>
      </c>
      <c r="O424" s="69">
        <v>0</v>
      </c>
      <c r="P424" s="69"/>
      <c r="Q424" s="69">
        <v>8103.7013168293815</v>
      </c>
      <c r="R424" s="69">
        <v>2525</v>
      </c>
      <c r="S424" s="69">
        <v>0</v>
      </c>
      <c r="T424" s="69">
        <v>3104.65</v>
      </c>
      <c r="U424" s="69"/>
      <c r="V424" s="69">
        <v>0</v>
      </c>
      <c r="W424" s="69">
        <v>0</v>
      </c>
      <c r="X424" s="69"/>
      <c r="Y424" s="69">
        <v>2525</v>
      </c>
      <c r="Z424" s="69">
        <v>2.9282599999999999</v>
      </c>
      <c r="AA424" s="69">
        <v>0</v>
      </c>
      <c r="AB424" s="69">
        <v>25</v>
      </c>
      <c r="AC424" s="69"/>
      <c r="AD424" s="69">
        <v>0</v>
      </c>
      <c r="AE424" s="69">
        <v>0</v>
      </c>
      <c r="AF424" s="69"/>
      <c r="AG424" s="69">
        <v>0</v>
      </c>
      <c r="AH424" s="69">
        <v>16283.281502000002</v>
      </c>
      <c r="AI424" s="69">
        <v>0</v>
      </c>
      <c r="AJ424" s="69">
        <v>22959.460000000003</v>
      </c>
      <c r="AK424" s="69">
        <v>838.35</v>
      </c>
      <c r="AL424" s="69">
        <v>4541.8999999999996</v>
      </c>
      <c r="AM424" s="69">
        <v>0</v>
      </c>
      <c r="AN424" s="69">
        <v>0</v>
      </c>
      <c r="AO424" s="69">
        <v>18421.201316829382</v>
      </c>
      <c r="AP424">
        <v>8090</v>
      </c>
      <c r="AQ424" t="s">
        <v>2168</v>
      </c>
      <c r="AR424">
        <v>5420</v>
      </c>
      <c r="AS424">
        <v>0</v>
      </c>
      <c r="AT424" t="s">
        <v>2170</v>
      </c>
      <c r="AU424" t="s">
        <v>2171</v>
      </c>
      <c r="AV424" t="s">
        <v>939</v>
      </c>
      <c r="AW424" t="s">
        <v>936</v>
      </c>
      <c r="AX424" t="s">
        <v>2170</v>
      </c>
      <c r="AY424" t="s">
        <v>2171</v>
      </c>
      <c r="AZ424">
        <v>2018</v>
      </c>
    </row>
    <row r="425" spans="1:52" x14ac:dyDescent="0.25">
      <c r="A425" s="70" t="s">
        <v>328</v>
      </c>
      <c r="B425" s="69">
        <v>2363.4028870000002</v>
      </c>
      <c r="C425" s="69">
        <v>0</v>
      </c>
      <c r="D425" s="69"/>
      <c r="E425" s="69">
        <v>615</v>
      </c>
      <c r="F425" s="69">
        <v>860</v>
      </c>
      <c r="G425" s="69">
        <v>95</v>
      </c>
      <c r="H425" s="69">
        <v>215</v>
      </c>
      <c r="I425" s="69">
        <v>4057</v>
      </c>
      <c r="J425" s="69">
        <v>6775.56</v>
      </c>
      <c r="K425" s="69">
        <v>66.25</v>
      </c>
      <c r="L425" s="69"/>
      <c r="M425" s="69">
        <v>100.25</v>
      </c>
      <c r="N425" s="69">
        <v>3977.38</v>
      </c>
      <c r="O425" s="69">
        <v>556.54999999999995</v>
      </c>
      <c r="P425" s="69">
        <v>179.95</v>
      </c>
      <c r="Q425" s="69">
        <v>4700.2483832312864</v>
      </c>
      <c r="R425" s="69">
        <v>7000</v>
      </c>
      <c r="S425" s="69">
        <v>0</v>
      </c>
      <c r="T425" s="69"/>
      <c r="U425" s="69">
        <v>350</v>
      </c>
      <c r="V425" s="69">
        <v>0</v>
      </c>
      <c r="W425" s="69">
        <v>3000</v>
      </c>
      <c r="X425" s="69"/>
      <c r="Y425" s="69">
        <v>4650</v>
      </c>
      <c r="Z425" s="69">
        <v>1.9168750000000001</v>
      </c>
      <c r="AA425" s="69">
        <v>0</v>
      </c>
      <c r="AB425" s="69"/>
      <c r="AC425" s="69"/>
      <c r="AD425" s="69">
        <v>0</v>
      </c>
      <c r="AE425" s="69">
        <v>0</v>
      </c>
      <c r="AF425" s="69"/>
      <c r="AG425" s="69">
        <v>0</v>
      </c>
      <c r="AH425" s="69">
        <v>16140.879762000002</v>
      </c>
      <c r="AI425" s="69">
        <v>66.25</v>
      </c>
      <c r="AJ425" s="69">
        <v>0</v>
      </c>
      <c r="AK425" s="69">
        <v>1065.25</v>
      </c>
      <c r="AL425" s="69">
        <v>4837.38</v>
      </c>
      <c r="AM425" s="69">
        <v>3651.55</v>
      </c>
      <c r="AN425" s="69">
        <v>394.95</v>
      </c>
      <c r="AO425" s="69">
        <v>13407.248383231286</v>
      </c>
      <c r="AP425">
        <v>5420</v>
      </c>
      <c r="AQ425" t="s">
        <v>1576</v>
      </c>
      <c r="AR425">
        <v>3548</v>
      </c>
      <c r="AS425">
        <v>0</v>
      </c>
      <c r="AT425" t="s">
        <v>1578</v>
      </c>
      <c r="AU425" t="s">
        <v>1579</v>
      </c>
      <c r="AV425" t="s">
        <v>939</v>
      </c>
      <c r="AW425" t="s">
        <v>936</v>
      </c>
      <c r="AX425" t="s">
        <v>1578</v>
      </c>
      <c r="AY425" t="s">
        <v>1579</v>
      </c>
      <c r="AZ425">
        <v>2018</v>
      </c>
    </row>
    <row r="426" spans="1:52" x14ac:dyDescent="0.25">
      <c r="A426" s="70" t="s">
        <v>330</v>
      </c>
      <c r="B426" s="69">
        <v>18917.615803999997</v>
      </c>
      <c r="C426" s="69">
        <v>3221.75</v>
      </c>
      <c r="D426" s="69"/>
      <c r="E426" s="69">
        <v>1875</v>
      </c>
      <c r="F426" s="69">
        <v>1530</v>
      </c>
      <c r="G426" s="69">
        <v>3305</v>
      </c>
      <c r="H426" s="69">
        <v>2775</v>
      </c>
      <c r="I426" s="69">
        <v>15160</v>
      </c>
      <c r="J426" s="69">
        <v>8814.7724999999991</v>
      </c>
      <c r="K426" s="69">
        <v>220.17</v>
      </c>
      <c r="L426" s="69"/>
      <c r="M426" s="69">
        <v>2688.73</v>
      </c>
      <c r="N426" s="69">
        <v>3140</v>
      </c>
      <c r="O426" s="69">
        <v>1729.14</v>
      </c>
      <c r="P426" s="69">
        <v>1681.7</v>
      </c>
      <c r="Q426" s="69">
        <v>6905.2361117604059</v>
      </c>
      <c r="R426" s="69">
        <v>12560</v>
      </c>
      <c r="S426" s="69">
        <v>1050</v>
      </c>
      <c r="T426" s="69"/>
      <c r="U426" s="69">
        <v>3660</v>
      </c>
      <c r="V426" s="69">
        <v>0</v>
      </c>
      <c r="W426" s="69">
        <v>2620</v>
      </c>
      <c r="X426" s="69">
        <v>1080</v>
      </c>
      <c r="Y426" s="69">
        <v>3700</v>
      </c>
      <c r="Z426" s="69">
        <v>7.6891129999999999</v>
      </c>
      <c r="AA426" s="69">
        <v>0</v>
      </c>
      <c r="AB426" s="69"/>
      <c r="AC426" s="69"/>
      <c r="AD426" s="69">
        <v>0</v>
      </c>
      <c r="AE426" s="69">
        <v>0</v>
      </c>
      <c r="AF426" s="69"/>
      <c r="AG426" s="69">
        <v>0</v>
      </c>
      <c r="AH426" s="69">
        <v>40300.077416999993</v>
      </c>
      <c r="AI426" s="69">
        <v>4491.92</v>
      </c>
      <c r="AJ426" s="69">
        <v>0</v>
      </c>
      <c r="AK426" s="69">
        <v>8223.73</v>
      </c>
      <c r="AL426" s="69">
        <v>4670</v>
      </c>
      <c r="AM426" s="69">
        <v>7654.14</v>
      </c>
      <c r="AN426" s="69">
        <v>5536.7</v>
      </c>
      <c r="AO426" s="69">
        <v>25765.236111760405</v>
      </c>
      <c r="AP426">
        <v>3548</v>
      </c>
      <c r="AQ426" t="s">
        <v>1580</v>
      </c>
      <c r="AR426">
        <v>14232</v>
      </c>
      <c r="AS426">
        <v>0</v>
      </c>
      <c r="AT426" t="s">
        <v>1582</v>
      </c>
      <c r="AU426" t="s">
        <v>1583</v>
      </c>
      <c r="AV426" t="s">
        <v>939</v>
      </c>
      <c r="AW426" t="s">
        <v>936</v>
      </c>
      <c r="AX426" t="s">
        <v>1582</v>
      </c>
      <c r="AY426" t="s">
        <v>1583</v>
      </c>
      <c r="AZ426">
        <v>2018</v>
      </c>
    </row>
    <row r="427" spans="1:52" x14ac:dyDescent="0.25">
      <c r="A427" s="70" t="s">
        <v>864</v>
      </c>
      <c r="B427" s="69"/>
      <c r="C427" s="69">
        <v>0</v>
      </c>
      <c r="D427" s="69"/>
      <c r="E427" s="69"/>
      <c r="F427" s="69">
        <v>0</v>
      </c>
      <c r="G427" s="69">
        <v>0</v>
      </c>
      <c r="H427" s="69"/>
      <c r="I427" s="69">
        <v>0</v>
      </c>
      <c r="J427" s="69"/>
      <c r="K427" s="69">
        <v>0</v>
      </c>
      <c r="L427" s="69"/>
      <c r="M427" s="69"/>
      <c r="N427" s="69">
        <v>0</v>
      </c>
      <c r="O427" s="69">
        <v>0</v>
      </c>
      <c r="P427" s="69"/>
      <c r="Q427" s="69">
        <v>0</v>
      </c>
      <c r="R427" s="69"/>
      <c r="S427" s="69">
        <v>0</v>
      </c>
      <c r="T427" s="69"/>
      <c r="U427" s="69"/>
      <c r="V427" s="69">
        <v>0</v>
      </c>
      <c r="W427" s="69">
        <v>0</v>
      </c>
      <c r="X427" s="69"/>
      <c r="Y427" s="69">
        <v>0</v>
      </c>
      <c r="Z427" s="69"/>
      <c r="AA427" s="69">
        <v>0</v>
      </c>
      <c r="AB427" s="69"/>
      <c r="AC427" s="69"/>
      <c r="AD427" s="69">
        <v>0</v>
      </c>
      <c r="AE427" s="69">
        <v>0</v>
      </c>
      <c r="AF427" s="69"/>
      <c r="AG427" s="69">
        <v>0</v>
      </c>
      <c r="AH427" s="69">
        <v>0</v>
      </c>
      <c r="AI427" s="69">
        <v>0</v>
      </c>
      <c r="AJ427" s="69">
        <v>0</v>
      </c>
      <c r="AK427" s="69">
        <v>0</v>
      </c>
      <c r="AL427" s="69">
        <v>0</v>
      </c>
      <c r="AM427" s="69">
        <v>0</v>
      </c>
      <c r="AN427" s="69">
        <v>0</v>
      </c>
      <c r="AO427" s="69">
        <v>0</v>
      </c>
      <c r="AP427">
        <v>14232</v>
      </c>
      <c r="AQ427" t="s">
        <v>1716</v>
      </c>
      <c r="AR427">
        <v>0</v>
      </c>
      <c r="AS427">
        <v>31735</v>
      </c>
      <c r="AT427" t="s">
        <v>1719</v>
      </c>
      <c r="AU427" t="s">
        <v>1720</v>
      </c>
      <c r="AV427" t="s">
        <v>939</v>
      </c>
      <c r="AW427" t="s">
        <v>948</v>
      </c>
      <c r="AX427" t="s">
        <v>1719</v>
      </c>
      <c r="AY427" t="s">
        <v>1720</v>
      </c>
      <c r="AZ427">
        <v>2018</v>
      </c>
    </row>
    <row r="428" spans="1:52" x14ac:dyDescent="0.25">
      <c r="A428" s="70" t="s">
        <v>218</v>
      </c>
      <c r="B428" s="69">
        <v>19437.718683999999</v>
      </c>
      <c r="C428" s="69">
        <v>232.35</v>
      </c>
      <c r="D428" s="69"/>
      <c r="E428" s="69">
        <v>2195.92</v>
      </c>
      <c r="F428" s="69">
        <v>6861.35</v>
      </c>
      <c r="G428" s="69">
        <v>4642</v>
      </c>
      <c r="H428" s="69">
        <v>13832</v>
      </c>
      <c r="I428" s="69">
        <v>28668.84</v>
      </c>
      <c r="J428" s="69">
        <v>20528.977500000001</v>
      </c>
      <c r="K428" s="69">
        <v>707.37</v>
      </c>
      <c r="L428" s="69"/>
      <c r="M428" s="69">
        <v>1021.78</v>
      </c>
      <c r="N428" s="69">
        <v>2667.43</v>
      </c>
      <c r="O428" s="69">
        <v>3027.27</v>
      </c>
      <c r="P428" s="69">
        <v>9273.92</v>
      </c>
      <c r="Q428" s="69">
        <v>11387.18475227857</v>
      </c>
      <c r="R428" s="69">
        <v>256900</v>
      </c>
      <c r="S428" s="69">
        <v>0</v>
      </c>
      <c r="T428" s="69"/>
      <c r="U428" s="69"/>
      <c r="V428" s="69">
        <v>1700</v>
      </c>
      <c r="W428" s="69">
        <v>26900</v>
      </c>
      <c r="X428" s="69">
        <v>12901.55</v>
      </c>
      <c r="Y428" s="69">
        <v>120000</v>
      </c>
      <c r="Z428" s="69">
        <v>13.145834000000001</v>
      </c>
      <c r="AA428" s="69">
        <v>0</v>
      </c>
      <c r="AB428" s="69"/>
      <c r="AC428" s="69"/>
      <c r="AD428" s="69">
        <v>0</v>
      </c>
      <c r="AE428" s="69">
        <v>0</v>
      </c>
      <c r="AF428" s="69"/>
      <c r="AG428" s="69">
        <v>0</v>
      </c>
      <c r="AH428" s="69">
        <v>296879.84201800002</v>
      </c>
      <c r="AI428" s="69">
        <v>939.72</v>
      </c>
      <c r="AJ428" s="69">
        <v>0</v>
      </c>
      <c r="AK428" s="69">
        <v>3217.7</v>
      </c>
      <c r="AL428" s="69">
        <v>11228.78</v>
      </c>
      <c r="AM428" s="69">
        <v>34569.270000000004</v>
      </c>
      <c r="AN428" s="69">
        <v>36007.47</v>
      </c>
      <c r="AO428" s="69">
        <v>160056.02475227858</v>
      </c>
      <c r="AQ428" t="s">
        <v>1347</v>
      </c>
      <c r="AR428">
        <v>24332</v>
      </c>
      <c r="AS428">
        <v>0</v>
      </c>
      <c r="AT428" t="s">
        <v>1349</v>
      </c>
      <c r="AU428" t="s">
        <v>1350</v>
      </c>
      <c r="AV428" t="s">
        <v>939</v>
      </c>
      <c r="AW428" t="s">
        <v>936</v>
      </c>
      <c r="AX428" t="s">
        <v>1349</v>
      </c>
      <c r="AY428" t="s">
        <v>1350</v>
      </c>
      <c r="AZ428">
        <v>2018</v>
      </c>
    </row>
    <row r="429" spans="1:52" x14ac:dyDescent="0.25">
      <c r="A429" s="70" t="s">
        <v>220</v>
      </c>
      <c r="B429" s="69">
        <v>758.8337140000001</v>
      </c>
      <c r="C429" s="69">
        <v>1030</v>
      </c>
      <c r="D429" s="69"/>
      <c r="E429" s="69">
        <v>100</v>
      </c>
      <c r="F429" s="69">
        <v>720</v>
      </c>
      <c r="G429" s="69">
        <v>125</v>
      </c>
      <c r="H429" s="69">
        <v>560</v>
      </c>
      <c r="I429" s="69">
        <v>1307</v>
      </c>
      <c r="J429" s="69">
        <v>1118.74</v>
      </c>
      <c r="K429" s="69">
        <v>530.79999999999995</v>
      </c>
      <c r="L429" s="69"/>
      <c r="M429" s="69">
        <v>99.75</v>
      </c>
      <c r="N429" s="69">
        <v>0</v>
      </c>
      <c r="O429" s="69">
        <v>48.1</v>
      </c>
      <c r="P429" s="69">
        <v>64.55</v>
      </c>
      <c r="Q429" s="69">
        <v>1090.6433355327031</v>
      </c>
      <c r="R429" s="69">
        <v>1500</v>
      </c>
      <c r="S429" s="69">
        <v>1500</v>
      </c>
      <c r="T429" s="69"/>
      <c r="U429" s="69"/>
      <c r="V429" s="69">
        <v>0</v>
      </c>
      <c r="W429" s="69">
        <v>0</v>
      </c>
      <c r="X429" s="69"/>
      <c r="Y429" s="69">
        <v>400</v>
      </c>
      <c r="Z429" s="69">
        <v>1.051364</v>
      </c>
      <c r="AA429" s="69">
        <v>0</v>
      </c>
      <c r="AB429" s="69"/>
      <c r="AC429" s="69"/>
      <c r="AD429" s="69">
        <v>0</v>
      </c>
      <c r="AE429" s="69">
        <v>0</v>
      </c>
      <c r="AF429" s="69"/>
      <c r="AG429" s="69">
        <v>0</v>
      </c>
      <c r="AH429" s="69">
        <v>3378.625078</v>
      </c>
      <c r="AI429" s="69">
        <v>3060.8</v>
      </c>
      <c r="AJ429" s="69">
        <v>0</v>
      </c>
      <c r="AK429" s="69">
        <v>199.75</v>
      </c>
      <c r="AL429" s="69">
        <v>720</v>
      </c>
      <c r="AM429" s="69">
        <v>173.1</v>
      </c>
      <c r="AN429" s="69">
        <v>624.54999999999995</v>
      </c>
      <c r="AO429" s="69">
        <v>2797.6433355327031</v>
      </c>
      <c r="AP429">
        <v>24332</v>
      </c>
      <c r="AQ429" t="s">
        <v>1351</v>
      </c>
      <c r="AR429">
        <v>1946</v>
      </c>
      <c r="AS429">
        <v>0</v>
      </c>
      <c r="AT429" t="s">
        <v>1353</v>
      </c>
      <c r="AU429" t="s">
        <v>1354</v>
      </c>
      <c r="AV429" t="s">
        <v>939</v>
      </c>
      <c r="AW429" t="s">
        <v>936</v>
      </c>
      <c r="AX429" t="s">
        <v>1353</v>
      </c>
      <c r="AY429" t="s">
        <v>1354</v>
      </c>
      <c r="AZ429">
        <v>2018</v>
      </c>
    </row>
    <row r="430" spans="1:52" x14ac:dyDescent="0.25">
      <c r="A430" s="70" t="s">
        <v>656</v>
      </c>
      <c r="B430" s="69">
        <v>10524.787514</v>
      </c>
      <c r="C430" s="69">
        <v>0</v>
      </c>
      <c r="D430" s="69">
        <v>2801</v>
      </c>
      <c r="E430" s="69">
        <v>120</v>
      </c>
      <c r="F430" s="69">
        <v>0</v>
      </c>
      <c r="G430" s="69">
        <v>0</v>
      </c>
      <c r="H430" s="69"/>
      <c r="I430" s="69">
        <v>27954.29</v>
      </c>
      <c r="J430" s="69">
        <v>5108.26</v>
      </c>
      <c r="K430" s="69">
        <v>0</v>
      </c>
      <c r="L430" s="69">
        <v>221.95</v>
      </c>
      <c r="M430" s="69">
        <v>343.86</v>
      </c>
      <c r="N430" s="69">
        <v>2792</v>
      </c>
      <c r="O430" s="69">
        <v>0</v>
      </c>
      <c r="P430" s="69"/>
      <c r="Q430" s="69">
        <v>9037.4631728819186</v>
      </c>
      <c r="R430" s="69">
        <v>15453.5</v>
      </c>
      <c r="S430" s="69">
        <v>0</v>
      </c>
      <c r="T430" s="69">
        <v>0</v>
      </c>
      <c r="U430" s="69">
        <v>644</v>
      </c>
      <c r="V430" s="69">
        <v>0</v>
      </c>
      <c r="W430" s="69">
        <v>1074</v>
      </c>
      <c r="X430" s="69">
        <v>2148</v>
      </c>
      <c r="Y430" s="69">
        <v>10672.34</v>
      </c>
      <c r="Z430" s="69">
        <v>4.9564310000000003</v>
      </c>
      <c r="AA430" s="69">
        <v>0</v>
      </c>
      <c r="AB430" s="69">
        <v>0</v>
      </c>
      <c r="AC430" s="69"/>
      <c r="AD430" s="69">
        <v>0</v>
      </c>
      <c r="AE430" s="69">
        <v>0</v>
      </c>
      <c r="AF430" s="69"/>
      <c r="AG430" s="69">
        <v>0</v>
      </c>
      <c r="AH430" s="69">
        <v>31091.503944999997</v>
      </c>
      <c r="AI430" s="69">
        <v>0</v>
      </c>
      <c r="AJ430" s="69">
        <v>3022.95</v>
      </c>
      <c r="AK430" s="69">
        <v>1107.8600000000001</v>
      </c>
      <c r="AL430" s="69">
        <v>2792</v>
      </c>
      <c r="AM430" s="69">
        <v>1074</v>
      </c>
      <c r="AN430" s="69">
        <v>2148</v>
      </c>
      <c r="AO430" s="69">
        <v>47664.093172881912</v>
      </c>
      <c r="AP430">
        <v>1946</v>
      </c>
      <c r="AQ430" t="s">
        <v>2172</v>
      </c>
      <c r="AR430">
        <v>9174</v>
      </c>
      <c r="AS430">
        <v>0</v>
      </c>
      <c r="AT430" t="s">
        <v>1134</v>
      </c>
      <c r="AU430" t="s">
        <v>1135</v>
      </c>
      <c r="AV430" t="s">
        <v>939</v>
      </c>
      <c r="AW430" t="s">
        <v>948</v>
      </c>
      <c r="AX430" t="s">
        <v>1134</v>
      </c>
      <c r="AY430" t="s">
        <v>1135</v>
      </c>
      <c r="AZ430">
        <v>2018</v>
      </c>
    </row>
    <row r="431" spans="1:52" x14ac:dyDescent="0.25">
      <c r="A431" s="70" t="s">
        <v>582</v>
      </c>
      <c r="B431" s="69">
        <v>413.44916499999999</v>
      </c>
      <c r="C431" s="69">
        <v>0</v>
      </c>
      <c r="D431" s="69">
        <v>8641.85</v>
      </c>
      <c r="E431" s="69">
        <v>190</v>
      </c>
      <c r="F431" s="69">
        <v>0</v>
      </c>
      <c r="G431" s="69">
        <v>0</v>
      </c>
      <c r="H431" s="69"/>
      <c r="I431" s="69">
        <v>1055</v>
      </c>
      <c r="J431" s="69">
        <v>1206.3499999999999</v>
      </c>
      <c r="K431" s="69">
        <v>0</v>
      </c>
      <c r="L431" s="69">
        <v>537.54999999999995</v>
      </c>
      <c r="M431" s="69">
        <v>77.45</v>
      </c>
      <c r="N431" s="69">
        <v>0</v>
      </c>
      <c r="O431" s="69">
        <v>0</v>
      </c>
      <c r="P431" s="69"/>
      <c r="Q431" s="69">
        <v>2345.6570154911337</v>
      </c>
      <c r="R431" s="69">
        <v>0</v>
      </c>
      <c r="S431" s="69">
        <v>0</v>
      </c>
      <c r="T431" s="69">
        <v>1000</v>
      </c>
      <c r="U431" s="69"/>
      <c r="V431" s="69">
        <v>0</v>
      </c>
      <c r="W431" s="69">
        <v>0</v>
      </c>
      <c r="X431" s="69"/>
      <c r="Y431" s="69">
        <v>0</v>
      </c>
      <c r="Z431" s="69">
        <v>0.34415099999999998</v>
      </c>
      <c r="AA431" s="69">
        <v>0</v>
      </c>
      <c r="AB431" s="69">
        <v>0</v>
      </c>
      <c r="AC431" s="69"/>
      <c r="AD431" s="69">
        <v>0</v>
      </c>
      <c r="AE431" s="69">
        <v>0</v>
      </c>
      <c r="AF431" s="69"/>
      <c r="AG431" s="69">
        <v>0</v>
      </c>
      <c r="AH431" s="69">
        <v>1620.1433159999999</v>
      </c>
      <c r="AI431" s="69">
        <v>0</v>
      </c>
      <c r="AJ431" s="69">
        <v>10179.4</v>
      </c>
      <c r="AK431" s="69">
        <v>267.45</v>
      </c>
      <c r="AL431" s="69">
        <v>0</v>
      </c>
      <c r="AM431" s="69">
        <v>0</v>
      </c>
      <c r="AN431" s="69">
        <v>0</v>
      </c>
      <c r="AO431" s="69">
        <v>3400.6570154911337</v>
      </c>
      <c r="AP431">
        <v>9174</v>
      </c>
      <c r="AQ431" t="s">
        <v>2076</v>
      </c>
      <c r="AR431">
        <v>637</v>
      </c>
      <c r="AS431">
        <v>0</v>
      </c>
      <c r="AT431" t="s">
        <v>2078</v>
      </c>
      <c r="AU431" t="s">
        <v>2079</v>
      </c>
      <c r="AV431" t="s">
        <v>939</v>
      </c>
      <c r="AW431" t="s">
        <v>936</v>
      </c>
      <c r="AX431" t="s">
        <v>2078</v>
      </c>
      <c r="AY431" t="s">
        <v>2079</v>
      </c>
      <c r="AZ431">
        <v>2018</v>
      </c>
    </row>
    <row r="432" spans="1:52" x14ac:dyDescent="0.25">
      <c r="A432" s="70" t="s">
        <v>564</v>
      </c>
      <c r="B432" s="69">
        <v>3578.9205039999997</v>
      </c>
      <c r="C432" s="69">
        <v>395</v>
      </c>
      <c r="D432" s="69"/>
      <c r="E432" s="69">
        <v>861</v>
      </c>
      <c r="F432" s="69">
        <v>7744</v>
      </c>
      <c r="G432" s="69">
        <v>520</v>
      </c>
      <c r="H432" s="69">
        <v>5156</v>
      </c>
      <c r="I432" s="69">
        <v>6557.5</v>
      </c>
      <c r="J432" s="69">
        <v>4479.92</v>
      </c>
      <c r="K432" s="69">
        <v>2412.77</v>
      </c>
      <c r="L432" s="69"/>
      <c r="M432" s="69">
        <v>483.1</v>
      </c>
      <c r="N432" s="69">
        <v>745.3</v>
      </c>
      <c r="O432" s="69">
        <v>322.05</v>
      </c>
      <c r="P432" s="69">
        <v>776.9</v>
      </c>
      <c r="Q432" s="69">
        <v>3667.0275622875452</v>
      </c>
      <c r="R432" s="69">
        <v>10152.450000000001</v>
      </c>
      <c r="S432" s="69">
        <v>6500</v>
      </c>
      <c r="T432" s="69"/>
      <c r="U432" s="69">
        <v>1200</v>
      </c>
      <c r="V432" s="69">
        <v>5000</v>
      </c>
      <c r="W432" s="69">
        <v>0</v>
      </c>
      <c r="X432" s="69">
        <v>2000</v>
      </c>
      <c r="Y432" s="69">
        <v>2800</v>
      </c>
      <c r="Z432" s="69">
        <v>2.6473200000000001</v>
      </c>
      <c r="AA432" s="69">
        <v>0</v>
      </c>
      <c r="AB432" s="69"/>
      <c r="AC432" s="69"/>
      <c r="AD432" s="69">
        <v>0</v>
      </c>
      <c r="AE432" s="69">
        <v>0</v>
      </c>
      <c r="AF432" s="69"/>
      <c r="AG432" s="69">
        <v>0</v>
      </c>
      <c r="AH432" s="69">
        <v>18213.937824000001</v>
      </c>
      <c r="AI432" s="69">
        <v>9307.77</v>
      </c>
      <c r="AJ432" s="69">
        <v>0</v>
      </c>
      <c r="AK432" s="69">
        <v>2544.1</v>
      </c>
      <c r="AL432" s="69">
        <v>13489.3</v>
      </c>
      <c r="AM432" s="69">
        <v>842.05</v>
      </c>
      <c r="AN432" s="69">
        <v>7932.9</v>
      </c>
      <c r="AO432" s="69">
        <v>13024.527562287545</v>
      </c>
      <c r="AP432">
        <v>637</v>
      </c>
      <c r="AQ432" t="s">
        <v>2034</v>
      </c>
      <c r="AR432">
        <v>4900</v>
      </c>
      <c r="AS432">
        <v>0</v>
      </c>
      <c r="AT432" t="s">
        <v>2036</v>
      </c>
      <c r="AU432" t="s">
        <v>2037</v>
      </c>
      <c r="AV432" t="s">
        <v>939</v>
      </c>
      <c r="AW432" t="s">
        <v>936</v>
      </c>
      <c r="AX432" t="s">
        <v>2036</v>
      </c>
      <c r="AY432" t="s">
        <v>2037</v>
      </c>
      <c r="AZ432">
        <v>2018</v>
      </c>
    </row>
    <row r="433" spans="1:52" x14ac:dyDescent="0.25">
      <c r="A433" s="70" t="s">
        <v>566</v>
      </c>
      <c r="B433" s="69">
        <v>6450.715099</v>
      </c>
      <c r="C433" s="69">
        <v>559</v>
      </c>
      <c r="D433" s="69"/>
      <c r="E433" s="69">
        <v>1522</v>
      </c>
      <c r="F433" s="69">
        <v>9459</v>
      </c>
      <c r="G433" s="69">
        <v>14503</v>
      </c>
      <c r="H433" s="69">
        <v>5061.1499999999996</v>
      </c>
      <c r="I433" s="69">
        <v>18358</v>
      </c>
      <c r="J433" s="69">
        <v>7634.7</v>
      </c>
      <c r="K433" s="69">
        <v>1302.24</v>
      </c>
      <c r="L433" s="69"/>
      <c r="M433" s="69">
        <v>333.62</v>
      </c>
      <c r="N433" s="69">
        <v>1135.97</v>
      </c>
      <c r="O433" s="69">
        <v>7576.78</v>
      </c>
      <c r="P433" s="69">
        <v>918.17</v>
      </c>
      <c r="Q433" s="69">
        <v>8423.3205222369288</v>
      </c>
      <c r="R433" s="69">
        <v>15600</v>
      </c>
      <c r="S433" s="69">
        <v>5000</v>
      </c>
      <c r="T433" s="69"/>
      <c r="U433" s="69"/>
      <c r="V433" s="69">
        <v>2250</v>
      </c>
      <c r="W433" s="69">
        <v>5523</v>
      </c>
      <c r="X433" s="69">
        <v>5000</v>
      </c>
      <c r="Y433" s="69">
        <v>8300</v>
      </c>
      <c r="Z433" s="69">
        <v>7.6626399999999997</v>
      </c>
      <c r="AA433" s="69">
        <v>0</v>
      </c>
      <c r="AB433" s="69"/>
      <c r="AC433" s="69"/>
      <c r="AD433" s="69">
        <v>0</v>
      </c>
      <c r="AE433" s="69">
        <v>0</v>
      </c>
      <c r="AF433" s="69"/>
      <c r="AG433" s="69">
        <v>0</v>
      </c>
      <c r="AH433" s="69">
        <v>29693.077738999997</v>
      </c>
      <c r="AI433" s="69">
        <v>6861.24</v>
      </c>
      <c r="AJ433" s="69">
        <v>0</v>
      </c>
      <c r="AK433" s="69">
        <v>1855.62</v>
      </c>
      <c r="AL433" s="69">
        <v>12844.97</v>
      </c>
      <c r="AM433" s="69">
        <v>27602.78</v>
      </c>
      <c r="AN433" s="69">
        <v>10979.32</v>
      </c>
      <c r="AO433" s="69">
        <v>35081.320522236929</v>
      </c>
      <c r="AP433">
        <v>4900</v>
      </c>
      <c r="AQ433" t="s">
        <v>2038</v>
      </c>
      <c r="AR433">
        <v>14183</v>
      </c>
      <c r="AS433">
        <v>0</v>
      </c>
      <c r="AT433" t="s">
        <v>2040</v>
      </c>
      <c r="AU433" t="s">
        <v>2041</v>
      </c>
      <c r="AV433" t="s">
        <v>939</v>
      </c>
      <c r="AW433" t="s">
        <v>936</v>
      </c>
      <c r="AX433" t="s">
        <v>2040</v>
      </c>
      <c r="AY433" t="s">
        <v>2041</v>
      </c>
      <c r="AZ433">
        <v>2018</v>
      </c>
    </row>
    <row r="434" spans="1:52" x14ac:dyDescent="0.25">
      <c r="A434" s="70" t="s">
        <v>2632</v>
      </c>
      <c r="B434" s="69">
        <v>64512.15</v>
      </c>
      <c r="C434" s="69">
        <v>147621.71</v>
      </c>
      <c r="D434" s="69">
        <v>8576.130000000001</v>
      </c>
      <c r="E434" s="69"/>
      <c r="F434" s="69">
        <v>227793.13899999997</v>
      </c>
      <c r="G434" s="69">
        <v>30889.24</v>
      </c>
      <c r="H434" s="69">
        <v>129932.97</v>
      </c>
      <c r="I434" s="69">
        <v>1733064</v>
      </c>
      <c r="J434" s="69"/>
      <c r="K434" s="69">
        <v>68.790000000000006</v>
      </c>
      <c r="L434" s="69">
        <v>290</v>
      </c>
      <c r="M434" s="69"/>
      <c r="N434" s="69">
        <v>764.36</v>
      </c>
      <c r="O434" s="69">
        <v>0</v>
      </c>
      <c r="P434" s="69">
        <v>1123.23</v>
      </c>
      <c r="Q434" s="69">
        <v>1010114.48</v>
      </c>
      <c r="R434" s="69"/>
      <c r="S434" s="69">
        <v>0</v>
      </c>
      <c r="T434" s="69">
        <v>0</v>
      </c>
      <c r="U434" s="69"/>
      <c r="V434" s="69">
        <v>20</v>
      </c>
      <c r="W434" s="69">
        <v>0</v>
      </c>
      <c r="X434" s="69"/>
      <c r="Y434" s="69">
        <v>0</v>
      </c>
      <c r="Z434" s="69"/>
      <c r="AA434" s="69">
        <v>0</v>
      </c>
      <c r="AB434" s="69">
        <v>0</v>
      </c>
      <c r="AC434" s="69"/>
      <c r="AD434" s="69">
        <v>0</v>
      </c>
      <c r="AE434" s="69">
        <v>0</v>
      </c>
      <c r="AF434" s="69"/>
      <c r="AG434" s="69">
        <v>0</v>
      </c>
      <c r="AH434" s="69">
        <v>64512.15</v>
      </c>
      <c r="AI434" s="69">
        <v>147690.5</v>
      </c>
      <c r="AJ434" s="69">
        <v>8866.130000000001</v>
      </c>
      <c r="AK434" s="69">
        <v>0</v>
      </c>
      <c r="AL434" s="69">
        <v>228577.49899999995</v>
      </c>
      <c r="AM434" s="69">
        <v>30889.24</v>
      </c>
      <c r="AN434" s="69">
        <v>131056.2</v>
      </c>
      <c r="AO434" s="69">
        <v>2743178.4800000004</v>
      </c>
    </row>
    <row r="435" spans="1:52" x14ac:dyDescent="0.25">
      <c r="A435" t="s">
        <v>566</v>
      </c>
      <c r="B435" s="69">
        <v>64512.15</v>
      </c>
      <c r="C435" s="69">
        <v>147621.71</v>
      </c>
      <c r="D435" s="69">
        <v>8576.130000000001</v>
      </c>
      <c r="E435" s="69"/>
      <c r="F435" s="69">
        <v>227793.13899999997</v>
      </c>
      <c r="G435" s="69">
        <v>30889.24</v>
      </c>
      <c r="H435" s="69">
        <v>129932.97</v>
      </c>
      <c r="I435" s="69">
        <v>1733064</v>
      </c>
      <c r="J435" s="69"/>
      <c r="K435" s="69">
        <v>68.790000000000006</v>
      </c>
      <c r="L435" s="69">
        <v>290</v>
      </c>
      <c r="M435" s="69"/>
      <c r="N435" s="69">
        <v>764.36</v>
      </c>
      <c r="O435" s="69">
        <v>0</v>
      </c>
      <c r="P435" s="69">
        <v>1123.23</v>
      </c>
      <c r="Q435" s="69">
        <v>1010114.48</v>
      </c>
      <c r="R435" s="69"/>
      <c r="S435" s="69">
        <v>0</v>
      </c>
      <c r="T435" s="69">
        <v>0</v>
      </c>
      <c r="U435" s="69"/>
      <c r="V435" s="69">
        <v>20</v>
      </c>
      <c r="W435" s="69">
        <v>0</v>
      </c>
      <c r="X435" s="69"/>
      <c r="Y435" s="69">
        <v>0</v>
      </c>
      <c r="Z435" s="69"/>
      <c r="AA435" s="69">
        <v>0</v>
      </c>
      <c r="AB435" s="69">
        <v>0</v>
      </c>
      <c r="AC435" s="69"/>
      <c r="AD435" s="69">
        <v>0</v>
      </c>
      <c r="AE435" s="69">
        <v>0</v>
      </c>
      <c r="AF435" s="69"/>
      <c r="AG435" s="69">
        <v>0</v>
      </c>
      <c r="AH435" s="69">
        <v>64512.15</v>
      </c>
      <c r="AI435" s="69">
        <v>147690.5</v>
      </c>
      <c r="AJ435" s="69">
        <v>8866.130000000001</v>
      </c>
      <c r="AK435" s="69">
        <v>0</v>
      </c>
      <c r="AL435" s="69">
        <v>228577.49899999995</v>
      </c>
      <c r="AM435" s="69">
        <v>30889.24</v>
      </c>
      <c r="AN435" s="69">
        <v>131056.2</v>
      </c>
      <c r="AO435" s="69">
        <v>2743178.4800000004</v>
      </c>
      <c r="AP435">
        <v>14183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DB7C4-F944-4F11-AEE5-A43F945E73F7}">
  <sheetPr codeName="Taul3"/>
  <dimension ref="A1:BJ438"/>
  <sheetViews>
    <sheetView topLeftCell="AH76" workbookViewId="0">
      <selection activeCell="A95" sqref="A95:XFD95"/>
    </sheetView>
  </sheetViews>
  <sheetFormatPr defaultRowHeight="15" x14ac:dyDescent="0.25"/>
  <sheetData>
    <row r="1" spans="1:62" x14ac:dyDescent="0.25">
      <c r="A1" t="s">
        <v>868</v>
      </c>
      <c r="B1" t="s">
        <v>869</v>
      </c>
      <c r="C1" t="s">
        <v>870</v>
      </c>
      <c r="D1" t="s">
        <v>871</v>
      </c>
      <c r="E1" t="s">
        <v>872</v>
      </c>
      <c r="F1" t="s">
        <v>873</v>
      </c>
      <c r="G1" t="s">
        <v>874</v>
      </c>
      <c r="H1" t="s">
        <v>875</v>
      </c>
      <c r="I1" t="s">
        <v>876</v>
      </c>
      <c r="J1" t="s">
        <v>877</v>
      </c>
      <c r="K1" t="s">
        <v>878</v>
      </c>
      <c r="L1" t="s">
        <v>879</v>
      </c>
      <c r="M1" t="s">
        <v>880</v>
      </c>
      <c r="N1" t="s">
        <v>881</v>
      </c>
      <c r="O1" t="s">
        <v>882</v>
      </c>
      <c r="P1" t="s">
        <v>883</v>
      </c>
      <c r="Q1" t="s">
        <v>884</v>
      </c>
      <c r="R1" t="s">
        <v>885</v>
      </c>
      <c r="S1" t="s">
        <v>886</v>
      </c>
      <c r="T1" t="s">
        <v>887</v>
      </c>
      <c r="U1" t="s">
        <v>888</v>
      </c>
      <c r="V1" t="s">
        <v>889</v>
      </c>
      <c r="W1" t="s">
        <v>890</v>
      </c>
      <c r="X1" t="s">
        <v>891</v>
      </c>
      <c r="Y1" t="s">
        <v>892</v>
      </c>
      <c r="Z1" t="s">
        <v>893</v>
      </c>
      <c r="AA1" t="s">
        <v>894</v>
      </c>
      <c r="AB1" t="s">
        <v>895</v>
      </c>
      <c r="AC1" t="s">
        <v>896</v>
      </c>
      <c r="AD1" t="s">
        <v>897</v>
      </c>
      <c r="AE1" t="s">
        <v>898</v>
      </c>
      <c r="AF1" t="s">
        <v>899</v>
      </c>
      <c r="AG1" t="s">
        <v>900</v>
      </c>
      <c r="AH1" t="s">
        <v>901</v>
      </c>
      <c r="AI1" t="s">
        <v>902</v>
      </c>
      <c r="AJ1" t="s">
        <v>903</v>
      </c>
      <c r="AK1" t="s">
        <v>904</v>
      </c>
      <c r="AL1" t="s">
        <v>905</v>
      </c>
      <c r="AM1" t="s">
        <v>906</v>
      </c>
      <c r="AN1" t="s">
        <v>907</v>
      </c>
      <c r="AO1" t="s">
        <v>908</v>
      </c>
      <c r="AP1" t="s">
        <v>909</v>
      </c>
      <c r="AQ1" t="s">
        <v>910</v>
      </c>
      <c r="AR1" t="s">
        <v>911</v>
      </c>
      <c r="AS1" t="s">
        <v>912</v>
      </c>
      <c r="AT1" t="s">
        <v>913</v>
      </c>
      <c r="AU1" t="s">
        <v>914</v>
      </c>
      <c r="AV1" t="s">
        <v>915</v>
      </c>
      <c r="AW1" t="s">
        <v>916</v>
      </c>
      <c r="AX1" t="s">
        <v>917</v>
      </c>
      <c r="AY1" t="s">
        <v>918</v>
      </c>
      <c r="AZ1" t="s">
        <v>919</v>
      </c>
      <c r="BA1" t="s">
        <v>920</v>
      </c>
      <c r="BB1" t="s">
        <v>921</v>
      </c>
      <c r="BC1" t="s">
        <v>922</v>
      </c>
      <c r="BD1" t="s">
        <v>923</v>
      </c>
      <c r="BE1" t="s">
        <v>924</v>
      </c>
      <c r="BF1" t="s">
        <v>925</v>
      </c>
      <c r="BG1" t="s">
        <v>2672</v>
      </c>
      <c r="BH1" t="s">
        <v>927</v>
      </c>
      <c r="BI1" t="s">
        <v>928</v>
      </c>
    </row>
    <row r="2" spans="1:62" x14ac:dyDescent="0.25">
      <c r="A2" t="s">
        <v>144</v>
      </c>
      <c r="B2" t="s">
        <v>1209</v>
      </c>
      <c r="C2" t="s">
        <v>1210</v>
      </c>
      <c r="D2" t="s">
        <v>1010</v>
      </c>
      <c r="E2" t="s">
        <v>1011</v>
      </c>
      <c r="F2" t="s">
        <v>1211</v>
      </c>
      <c r="G2" t="s">
        <v>206</v>
      </c>
      <c r="H2" t="s">
        <v>947</v>
      </c>
      <c r="I2" t="s">
        <v>2673</v>
      </c>
      <c r="J2">
        <v>11330.5</v>
      </c>
      <c r="K2">
        <v>2650</v>
      </c>
      <c r="L2">
        <v>0</v>
      </c>
      <c r="M2">
        <v>1020</v>
      </c>
      <c r="N2">
        <v>2134.71</v>
      </c>
      <c r="O2">
        <v>3165</v>
      </c>
      <c r="P2">
        <v>2100</v>
      </c>
      <c r="Q2">
        <v>12528</v>
      </c>
      <c r="R2">
        <v>34928.21</v>
      </c>
      <c r="S2">
        <v>7668.380000000001</v>
      </c>
      <c r="T2">
        <v>1074.51</v>
      </c>
      <c r="U2">
        <v>0</v>
      </c>
      <c r="V2">
        <v>903.2</v>
      </c>
      <c r="W2">
        <v>2290.67</v>
      </c>
      <c r="X2">
        <v>1337.9</v>
      </c>
      <c r="Y2">
        <v>1937.3</v>
      </c>
      <c r="Z2">
        <v>6510.84252059151</v>
      </c>
      <c r="AA2">
        <v>21722.802520591511</v>
      </c>
      <c r="AB2">
        <v>56651.01252059151</v>
      </c>
      <c r="AD2">
        <v>15400.82</v>
      </c>
      <c r="AE2">
        <v>0</v>
      </c>
      <c r="AF2">
        <v>0</v>
      </c>
      <c r="AG2">
        <v>1000</v>
      </c>
      <c r="AH2">
        <v>4175</v>
      </c>
      <c r="AI2">
        <v>6000</v>
      </c>
      <c r="AJ2">
        <v>10000</v>
      </c>
      <c r="AK2">
        <v>11000</v>
      </c>
      <c r="AL2">
        <v>47575.82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34399.699999999997</v>
      </c>
      <c r="AW2">
        <v>3724.51</v>
      </c>
      <c r="AX2">
        <v>0</v>
      </c>
      <c r="AY2">
        <v>2923.2</v>
      </c>
      <c r="AZ2">
        <v>8600.380000000001</v>
      </c>
      <c r="BA2">
        <v>10502.9</v>
      </c>
      <c r="BB2">
        <v>14037.3</v>
      </c>
      <c r="BC2">
        <v>30038.842520591512</v>
      </c>
      <c r="BD2">
        <v>104226.8325205915</v>
      </c>
      <c r="BE2">
        <v>8.3891526497578486</v>
      </c>
      <c r="BF2">
        <v>12424</v>
      </c>
      <c r="BG2">
        <v>0</v>
      </c>
      <c r="BH2" t="s">
        <v>1212</v>
      </c>
      <c r="BI2" t="s">
        <v>1213</v>
      </c>
      <c r="BJ2" t="s">
        <v>939</v>
      </c>
    </row>
    <row r="3" spans="1:62" x14ac:dyDescent="0.25">
      <c r="A3" t="s">
        <v>486</v>
      </c>
      <c r="B3" t="s">
        <v>1868</v>
      </c>
      <c r="C3" t="s">
        <v>1869</v>
      </c>
      <c r="D3" t="s">
        <v>1870</v>
      </c>
      <c r="E3" t="s">
        <v>1871</v>
      </c>
      <c r="F3" t="s">
        <v>1872</v>
      </c>
      <c r="G3" t="s">
        <v>1873</v>
      </c>
      <c r="H3" t="s">
        <v>947</v>
      </c>
      <c r="I3" t="s">
        <v>2673</v>
      </c>
      <c r="J3">
        <v>5734.93</v>
      </c>
      <c r="K3">
        <v>6215</v>
      </c>
      <c r="L3">
        <v>0</v>
      </c>
      <c r="M3">
        <v>365</v>
      </c>
      <c r="N3">
        <v>14567.424999999999</v>
      </c>
      <c r="O3">
        <v>2390</v>
      </c>
      <c r="P3">
        <v>3991</v>
      </c>
      <c r="Q3">
        <v>56177</v>
      </c>
      <c r="R3">
        <v>89440.354999999996</v>
      </c>
      <c r="S3">
        <v>5692.73</v>
      </c>
      <c r="T3">
        <v>5633.65</v>
      </c>
      <c r="U3">
        <v>0</v>
      </c>
      <c r="V3">
        <v>1133.82</v>
      </c>
      <c r="W3">
        <v>2236.6400000000003</v>
      </c>
      <c r="X3">
        <v>993.56</v>
      </c>
      <c r="Y3">
        <v>1550.02</v>
      </c>
      <c r="Z3">
        <v>4774.5954773874901</v>
      </c>
      <c r="AA3">
        <v>22015.015477387489</v>
      </c>
      <c r="AB3">
        <v>111455.37047738748</v>
      </c>
      <c r="AD3">
        <v>8220.2199999999993</v>
      </c>
      <c r="AE3">
        <v>9371.58</v>
      </c>
      <c r="AF3">
        <v>0</v>
      </c>
      <c r="AG3">
        <v>2000</v>
      </c>
      <c r="AH3">
        <v>8000</v>
      </c>
      <c r="AI3">
        <v>2000</v>
      </c>
      <c r="AJ3">
        <v>0</v>
      </c>
      <c r="AK3">
        <v>1000</v>
      </c>
      <c r="AL3">
        <v>30591.8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19647.879999999997</v>
      </c>
      <c r="AW3">
        <v>21220.23</v>
      </c>
      <c r="AX3">
        <v>0</v>
      </c>
      <c r="AY3">
        <v>3498.8199999999997</v>
      </c>
      <c r="AZ3">
        <v>24804.064999999999</v>
      </c>
      <c r="BA3">
        <v>5383.5599999999995</v>
      </c>
      <c r="BB3">
        <v>5541.02</v>
      </c>
      <c r="BC3">
        <v>61951.595477387491</v>
      </c>
      <c r="BD3">
        <v>142047.1704773875</v>
      </c>
      <c r="BE3">
        <v>16.71339810299888</v>
      </c>
      <c r="BF3">
        <v>8499</v>
      </c>
      <c r="BG3">
        <v>0</v>
      </c>
      <c r="BH3" t="s">
        <v>1874</v>
      </c>
      <c r="BI3" t="s">
        <v>1875</v>
      </c>
      <c r="BJ3" t="s">
        <v>939</v>
      </c>
    </row>
    <row r="4" spans="1:62" x14ac:dyDescent="0.25">
      <c r="A4" t="s">
        <v>222</v>
      </c>
      <c r="B4" t="s">
        <v>1355</v>
      </c>
      <c r="C4" t="s">
        <v>1356</v>
      </c>
      <c r="D4" t="s">
        <v>1357</v>
      </c>
      <c r="E4" t="s">
        <v>1358</v>
      </c>
      <c r="F4" t="s">
        <v>1359</v>
      </c>
      <c r="G4" t="s">
        <v>240</v>
      </c>
      <c r="H4" t="s">
        <v>935</v>
      </c>
      <c r="I4" t="s">
        <v>2673</v>
      </c>
      <c r="J4">
        <v>1303.05</v>
      </c>
      <c r="K4">
        <v>50</v>
      </c>
      <c r="L4">
        <v>0</v>
      </c>
      <c r="M4">
        <v>400</v>
      </c>
      <c r="N4">
        <v>2005</v>
      </c>
      <c r="O4">
        <v>90</v>
      </c>
      <c r="P4">
        <v>140</v>
      </c>
      <c r="Q4">
        <v>1795</v>
      </c>
      <c r="R4">
        <v>5783.05</v>
      </c>
      <c r="S4">
        <v>2313.09</v>
      </c>
      <c r="T4">
        <v>3218.92</v>
      </c>
      <c r="U4">
        <v>0</v>
      </c>
      <c r="V4">
        <v>863.67</v>
      </c>
      <c r="W4">
        <v>2258.4699999999998</v>
      </c>
      <c r="X4">
        <v>297.39999999999998</v>
      </c>
      <c r="Y4">
        <v>54.65</v>
      </c>
      <c r="Z4">
        <v>3317.3901925699943</v>
      </c>
      <c r="AA4">
        <v>12323.590192569993</v>
      </c>
      <c r="AB4">
        <v>18106.640192569994</v>
      </c>
      <c r="AD4">
        <v>4261.3100000000004</v>
      </c>
      <c r="AE4">
        <v>1300</v>
      </c>
      <c r="AF4">
        <v>0</v>
      </c>
      <c r="AG4">
        <v>1000</v>
      </c>
      <c r="AH4">
        <v>1300</v>
      </c>
      <c r="AI4">
        <v>0</v>
      </c>
      <c r="AJ4">
        <v>0</v>
      </c>
      <c r="AK4">
        <v>1700</v>
      </c>
      <c r="AL4">
        <v>9561.3100000000013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7877.4500000000007</v>
      </c>
      <c r="AW4">
        <v>4568.92</v>
      </c>
      <c r="AX4">
        <v>0</v>
      </c>
      <c r="AY4">
        <v>2263.67</v>
      </c>
      <c r="AZ4">
        <v>5563.4699999999993</v>
      </c>
      <c r="BA4">
        <v>387.4</v>
      </c>
      <c r="BB4">
        <v>194.65</v>
      </c>
      <c r="BC4">
        <v>6812.3901925699938</v>
      </c>
      <c r="BD4">
        <v>27667.950192569999</v>
      </c>
      <c r="BE4">
        <v>11.758584867220568</v>
      </c>
      <c r="BF4">
        <v>2353</v>
      </c>
      <c r="BG4">
        <v>0</v>
      </c>
      <c r="BH4" t="s">
        <v>1360</v>
      </c>
      <c r="BI4" t="s">
        <v>1361</v>
      </c>
      <c r="BJ4" t="s">
        <v>939</v>
      </c>
    </row>
    <row r="5" spans="1:62" x14ac:dyDescent="0.25">
      <c r="A5" t="s">
        <v>488</v>
      </c>
      <c r="B5" t="s">
        <v>1876</v>
      </c>
      <c r="C5" t="s">
        <v>1877</v>
      </c>
      <c r="D5" t="s">
        <v>1870</v>
      </c>
      <c r="E5" t="s">
        <v>1871</v>
      </c>
      <c r="F5" t="s">
        <v>1878</v>
      </c>
      <c r="G5" t="s">
        <v>1879</v>
      </c>
      <c r="H5" t="s">
        <v>947</v>
      </c>
      <c r="I5" t="s">
        <v>2673</v>
      </c>
      <c r="J5">
        <v>6355.63</v>
      </c>
      <c r="K5">
        <v>6635</v>
      </c>
      <c r="L5">
        <v>0</v>
      </c>
      <c r="M5">
        <v>600</v>
      </c>
      <c r="N5">
        <v>7217.51</v>
      </c>
      <c r="O5">
        <v>1515</v>
      </c>
      <c r="P5">
        <v>3087.07</v>
      </c>
      <c r="Q5">
        <v>12635.45</v>
      </c>
      <c r="R5">
        <v>38045.660000000003</v>
      </c>
      <c r="S5">
        <v>11721.2</v>
      </c>
      <c r="T5">
        <v>6550.41</v>
      </c>
      <c r="U5">
        <v>0</v>
      </c>
      <c r="V5">
        <v>2398.64</v>
      </c>
      <c r="W5">
        <v>3676.42</v>
      </c>
      <c r="X5">
        <v>3114.68</v>
      </c>
      <c r="Y5">
        <v>2856.23</v>
      </c>
      <c r="Z5">
        <v>8688.1380523859571</v>
      </c>
      <c r="AA5">
        <v>39005.718052385957</v>
      </c>
      <c r="AB5">
        <v>77051.37805238596</v>
      </c>
      <c r="AD5">
        <v>26209.97</v>
      </c>
      <c r="AE5">
        <v>2460</v>
      </c>
      <c r="AF5">
        <v>0</v>
      </c>
      <c r="AG5">
        <v>3600</v>
      </c>
      <c r="AH5">
        <v>8860</v>
      </c>
      <c r="AI5">
        <v>8550</v>
      </c>
      <c r="AJ5">
        <v>4960</v>
      </c>
      <c r="AK5">
        <v>3000</v>
      </c>
      <c r="AL5">
        <v>57639.97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44286.8</v>
      </c>
      <c r="AW5">
        <v>15645.41</v>
      </c>
      <c r="AX5">
        <v>0</v>
      </c>
      <c r="AY5">
        <v>6598.6399999999994</v>
      </c>
      <c r="AZ5">
        <v>19753.93</v>
      </c>
      <c r="BA5">
        <v>13179.68</v>
      </c>
      <c r="BB5">
        <v>10903.3</v>
      </c>
      <c r="BC5">
        <v>24323.58805238596</v>
      </c>
      <c r="BD5">
        <v>134691.34805238596</v>
      </c>
      <c r="BE5">
        <v>13.293658512868729</v>
      </c>
      <c r="BF5">
        <v>10132</v>
      </c>
      <c r="BG5">
        <v>0</v>
      </c>
      <c r="BH5" t="s">
        <v>1880</v>
      </c>
      <c r="BI5" t="s">
        <v>1881</v>
      </c>
      <c r="BJ5" t="s">
        <v>939</v>
      </c>
    </row>
    <row r="6" spans="1:62" x14ac:dyDescent="0.25">
      <c r="A6" t="s">
        <v>332</v>
      </c>
      <c r="B6" t="s">
        <v>1585</v>
      </c>
      <c r="C6" t="s">
        <v>1586</v>
      </c>
      <c r="D6" t="s">
        <v>1481</v>
      </c>
      <c r="E6" t="s">
        <v>1482</v>
      </c>
      <c r="F6" t="s">
        <v>1587</v>
      </c>
      <c r="G6" t="s">
        <v>354</v>
      </c>
      <c r="H6" t="s">
        <v>947</v>
      </c>
      <c r="I6" t="s">
        <v>2674</v>
      </c>
      <c r="J6">
        <v>4789.91</v>
      </c>
      <c r="K6">
        <v>7787.7</v>
      </c>
      <c r="L6">
        <v>0</v>
      </c>
      <c r="M6">
        <v>3066</v>
      </c>
      <c r="N6">
        <v>31955.599999999999</v>
      </c>
      <c r="O6">
        <v>3194</v>
      </c>
      <c r="P6">
        <v>2165</v>
      </c>
      <c r="Q6">
        <v>11467</v>
      </c>
      <c r="R6">
        <v>64425.21</v>
      </c>
      <c r="S6">
        <v>14924.869999999999</v>
      </c>
      <c r="T6">
        <v>1449.88</v>
      </c>
      <c r="U6">
        <v>0</v>
      </c>
      <c r="V6">
        <v>1325.24</v>
      </c>
      <c r="W6">
        <v>7824.68</v>
      </c>
      <c r="X6">
        <v>1526.25</v>
      </c>
      <c r="Y6">
        <v>3569.45</v>
      </c>
      <c r="Z6">
        <v>6677.6593018475551</v>
      </c>
      <c r="AA6">
        <v>37298.029301847557</v>
      </c>
      <c r="AB6">
        <v>101723.23930184756</v>
      </c>
      <c r="AD6">
        <v>17974.099999999999</v>
      </c>
      <c r="AE6">
        <v>4420</v>
      </c>
      <c r="AF6">
        <v>0</v>
      </c>
      <c r="AG6">
        <v>2210</v>
      </c>
      <c r="AH6">
        <v>6735</v>
      </c>
      <c r="AI6">
        <v>2450</v>
      </c>
      <c r="AJ6">
        <v>8840</v>
      </c>
      <c r="AK6">
        <v>7800</v>
      </c>
      <c r="AL6">
        <v>50429.1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37688.879999999997</v>
      </c>
      <c r="AW6">
        <v>13657.58</v>
      </c>
      <c r="AX6">
        <v>0</v>
      </c>
      <c r="AY6">
        <v>6601.24</v>
      </c>
      <c r="AZ6">
        <v>46515.28</v>
      </c>
      <c r="BA6">
        <v>7170.25</v>
      </c>
      <c r="BB6">
        <v>14574.45</v>
      </c>
      <c r="BC6">
        <v>25944.659301847554</v>
      </c>
      <c r="BD6">
        <v>152152.33930184756</v>
      </c>
      <c r="BE6">
        <v>13.615421861462869</v>
      </c>
      <c r="BF6">
        <v>11175</v>
      </c>
      <c r="BG6">
        <v>0</v>
      </c>
      <c r="BH6" t="s">
        <v>1588</v>
      </c>
      <c r="BI6" t="s">
        <v>1589</v>
      </c>
      <c r="BJ6" t="s">
        <v>939</v>
      </c>
    </row>
    <row r="7" spans="1:62" x14ac:dyDescent="0.25">
      <c r="A7" t="s">
        <v>146</v>
      </c>
      <c r="B7" t="s">
        <v>1214</v>
      </c>
      <c r="C7" t="s">
        <v>1215</v>
      </c>
      <c r="D7" t="s">
        <v>1010</v>
      </c>
      <c r="E7" t="s">
        <v>1011</v>
      </c>
      <c r="F7" t="s">
        <v>1012</v>
      </c>
      <c r="G7" t="s">
        <v>156</v>
      </c>
      <c r="H7" t="s">
        <v>935</v>
      </c>
      <c r="I7" t="s">
        <v>2673</v>
      </c>
      <c r="J7">
        <v>4024.05</v>
      </c>
      <c r="K7">
        <v>1410</v>
      </c>
      <c r="L7">
        <v>0</v>
      </c>
      <c r="M7">
        <v>1370</v>
      </c>
      <c r="N7">
        <v>2792</v>
      </c>
      <c r="O7">
        <v>210</v>
      </c>
      <c r="P7">
        <v>2260</v>
      </c>
      <c r="Q7">
        <v>14540.1</v>
      </c>
      <c r="R7">
        <v>26606.15</v>
      </c>
      <c r="S7">
        <v>3981.8199999999997</v>
      </c>
      <c r="T7">
        <v>909.9</v>
      </c>
      <c r="U7">
        <v>0</v>
      </c>
      <c r="V7">
        <v>683.03</v>
      </c>
      <c r="W7">
        <v>1418.68</v>
      </c>
      <c r="X7">
        <v>1506.85</v>
      </c>
      <c r="Y7">
        <v>203.2</v>
      </c>
      <c r="Z7">
        <v>7095.3384841766074</v>
      </c>
      <c r="AA7">
        <v>15798.818484176607</v>
      </c>
      <c r="AB7">
        <v>42404.968484176607</v>
      </c>
      <c r="AD7">
        <v>6241.41</v>
      </c>
      <c r="AE7">
        <v>0</v>
      </c>
      <c r="AF7">
        <v>0</v>
      </c>
      <c r="AG7">
        <v>1500</v>
      </c>
      <c r="AH7">
        <v>7000</v>
      </c>
      <c r="AI7">
        <v>6000</v>
      </c>
      <c r="AJ7">
        <v>1500</v>
      </c>
      <c r="AK7">
        <v>1700</v>
      </c>
      <c r="AL7">
        <v>23941.41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14247.279999999999</v>
      </c>
      <c r="AW7">
        <v>2319.9</v>
      </c>
      <c r="AX7">
        <v>0</v>
      </c>
      <c r="AY7">
        <v>3553.0299999999997</v>
      </c>
      <c r="AZ7">
        <v>11210.68</v>
      </c>
      <c r="BA7">
        <v>7716.85</v>
      </c>
      <c r="BB7">
        <v>3963.2</v>
      </c>
      <c r="BC7">
        <v>23335.438484176608</v>
      </c>
      <c r="BD7">
        <v>66346.378484176603</v>
      </c>
      <c r="BE7">
        <v>10.930210623422834</v>
      </c>
      <c r="BF7">
        <v>6070</v>
      </c>
      <c r="BG7">
        <v>0</v>
      </c>
      <c r="BH7" t="s">
        <v>1216</v>
      </c>
      <c r="BI7" t="s">
        <v>1217</v>
      </c>
      <c r="BJ7" t="s">
        <v>939</v>
      </c>
    </row>
    <row r="8" spans="1:62" x14ac:dyDescent="0.25">
      <c r="A8" t="s">
        <v>4</v>
      </c>
      <c r="B8" t="s">
        <v>929</v>
      </c>
      <c r="C8" t="s">
        <v>930</v>
      </c>
      <c r="D8" t="s">
        <v>931</v>
      </c>
      <c r="E8" t="s">
        <v>932</v>
      </c>
      <c r="F8" t="s">
        <v>933</v>
      </c>
      <c r="G8" t="s">
        <v>934</v>
      </c>
      <c r="H8" t="s">
        <v>935</v>
      </c>
      <c r="I8" t="s">
        <v>2673</v>
      </c>
      <c r="J8">
        <v>1138.04</v>
      </c>
      <c r="K8">
        <v>0</v>
      </c>
      <c r="L8">
        <v>0</v>
      </c>
      <c r="M8">
        <v>10</v>
      </c>
      <c r="N8">
        <v>20</v>
      </c>
      <c r="O8">
        <v>0</v>
      </c>
      <c r="P8">
        <v>40</v>
      </c>
      <c r="Q8">
        <v>2121</v>
      </c>
      <c r="R8">
        <v>3329.04</v>
      </c>
      <c r="S8">
        <v>4744.84</v>
      </c>
      <c r="T8">
        <v>78.8</v>
      </c>
      <c r="U8">
        <v>0</v>
      </c>
      <c r="V8">
        <v>251.39</v>
      </c>
      <c r="W8">
        <v>58.15</v>
      </c>
      <c r="X8">
        <v>51.65</v>
      </c>
      <c r="Y8">
        <v>149.30000000000001</v>
      </c>
      <c r="Z8">
        <v>2258.1034562196373</v>
      </c>
      <c r="AA8">
        <v>7592.2334562196374</v>
      </c>
      <c r="AB8">
        <v>10921.273456219638</v>
      </c>
      <c r="AD8">
        <v>9799.76</v>
      </c>
      <c r="AE8">
        <v>0</v>
      </c>
      <c r="AF8">
        <v>0</v>
      </c>
      <c r="AG8">
        <v>2500</v>
      </c>
      <c r="AH8">
        <v>0</v>
      </c>
      <c r="AI8">
        <v>0</v>
      </c>
      <c r="AJ8">
        <v>0</v>
      </c>
      <c r="AK8">
        <v>2700</v>
      </c>
      <c r="AL8">
        <v>14999.76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15682.64</v>
      </c>
      <c r="AW8">
        <v>78.8</v>
      </c>
      <c r="AX8">
        <v>0</v>
      </c>
      <c r="AY8">
        <v>2761.39</v>
      </c>
      <c r="AZ8">
        <v>78.150000000000006</v>
      </c>
      <c r="BA8">
        <v>51.65</v>
      </c>
      <c r="BB8">
        <v>189.3</v>
      </c>
      <c r="BC8">
        <v>7079.1034562196373</v>
      </c>
      <c r="BD8">
        <v>25921.033456219637</v>
      </c>
      <c r="BE8">
        <v>6.7856108524135177</v>
      </c>
      <c r="BF8">
        <v>3820</v>
      </c>
      <c r="BG8">
        <v>0</v>
      </c>
      <c r="BH8" t="s">
        <v>937</v>
      </c>
      <c r="BI8" t="s">
        <v>938</v>
      </c>
      <c r="BJ8" t="s">
        <v>939</v>
      </c>
    </row>
    <row r="9" spans="1:62" x14ac:dyDescent="0.25">
      <c r="A9" t="s">
        <v>50</v>
      </c>
      <c r="B9" t="s">
        <v>1039</v>
      </c>
      <c r="C9" t="s">
        <v>1040</v>
      </c>
      <c r="D9" t="s">
        <v>1041</v>
      </c>
      <c r="E9" t="s">
        <v>1042</v>
      </c>
      <c r="F9" t="s">
        <v>1043</v>
      </c>
      <c r="G9" t="s">
        <v>94</v>
      </c>
      <c r="H9" t="s">
        <v>935</v>
      </c>
      <c r="I9" t="s">
        <v>2673</v>
      </c>
      <c r="J9">
        <v>1225.27</v>
      </c>
      <c r="K9">
        <v>0</v>
      </c>
      <c r="L9">
        <v>0</v>
      </c>
      <c r="M9">
        <v>100</v>
      </c>
      <c r="N9">
        <v>1080</v>
      </c>
      <c r="O9">
        <v>322</v>
      </c>
      <c r="P9">
        <v>2181</v>
      </c>
      <c r="Q9">
        <v>1567</v>
      </c>
      <c r="R9">
        <v>6475.27</v>
      </c>
      <c r="S9">
        <v>2453.73</v>
      </c>
      <c r="T9">
        <v>35.299999999999997</v>
      </c>
      <c r="U9">
        <v>0</v>
      </c>
      <c r="V9">
        <v>722</v>
      </c>
      <c r="W9">
        <v>0</v>
      </c>
      <c r="X9">
        <v>555.70000000000005</v>
      </c>
      <c r="Y9">
        <v>987.75</v>
      </c>
      <c r="Z9">
        <v>518.54099954487788</v>
      </c>
      <c r="AA9">
        <v>5273.0209995448786</v>
      </c>
      <c r="AB9">
        <v>11748.290999544879</v>
      </c>
      <c r="AD9">
        <v>5279.3</v>
      </c>
      <c r="AE9">
        <v>1400</v>
      </c>
      <c r="AF9">
        <v>0</v>
      </c>
      <c r="AG9">
        <v>0</v>
      </c>
      <c r="AH9">
        <v>0</v>
      </c>
      <c r="AI9">
        <v>1700</v>
      </c>
      <c r="AJ9">
        <v>1400</v>
      </c>
      <c r="AK9">
        <v>0</v>
      </c>
      <c r="AL9">
        <v>9779.2999999999993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8958.2999999999993</v>
      </c>
      <c r="AW9">
        <v>1435.3</v>
      </c>
      <c r="AX9">
        <v>0</v>
      </c>
      <c r="AY9">
        <v>822</v>
      </c>
      <c r="AZ9">
        <v>1080</v>
      </c>
      <c r="BA9">
        <v>2577.6999999999998</v>
      </c>
      <c r="BB9">
        <v>4568.75</v>
      </c>
      <c r="BC9">
        <v>2085.5409995448781</v>
      </c>
      <c r="BD9">
        <v>21527.590999544878</v>
      </c>
      <c r="BE9">
        <v>7.0122446252589183</v>
      </c>
      <c r="BF9">
        <v>3070</v>
      </c>
      <c r="BG9">
        <v>0</v>
      </c>
      <c r="BH9" t="s">
        <v>1044</v>
      </c>
      <c r="BI9" t="s">
        <v>1045</v>
      </c>
      <c r="BJ9" t="s">
        <v>939</v>
      </c>
    </row>
    <row r="10" spans="1:62" x14ac:dyDescent="0.25">
      <c r="A10" t="s">
        <v>568</v>
      </c>
      <c r="B10" t="s">
        <v>2043</v>
      </c>
      <c r="C10" t="s">
        <v>2044</v>
      </c>
      <c r="D10" t="s">
        <v>2045</v>
      </c>
      <c r="E10" t="s">
        <v>2046</v>
      </c>
      <c r="F10" t="s">
        <v>2047</v>
      </c>
      <c r="G10" t="s">
        <v>2048</v>
      </c>
      <c r="H10" t="s">
        <v>935</v>
      </c>
      <c r="I10" t="s">
        <v>2674</v>
      </c>
      <c r="J10">
        <v>370.03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380</v>
      </c>
      <c r="R10">
        <v>750.03</v>
      </c>
      <c r="S10">
        <v>1300.48</v>
      </c>
      <c r="T10">
        <v>0</v>
      </c>
      <c r="U10">
        <v>141.6</v>
      </c>
      <c r="V10">
        <v>83</v>
      </c>
      <c r="W10">
        <v>0</v>
      </c>
      <c r="X10">
        <v>0</v>
      </c>
      <c r="Y10">
        <v>0</v>
      </c>
      <c r="Z10">
        <v>1210.5929768905041</v>
      </c>
      <c r="AA10">
        <v>2735.6729768905043</v>
      </c>
      <c r="AB10">
        <v>3485.702976890504</v>
      </c>
      <c r="AD10">
        <v>539.14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539.14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2209.65</v>
      </c>
      <c r="AW10">
        <v>0</v>
      </c>
      <c r="AX10">
        <v>141.6</v>
      </c>
      <c r="AY10">
        <v>83</v>
      </c>
      <c r="AZ10">
        <v>0</v>
      </c>
      <c r="BA10">
        <v>0</v>
      </c>
      <c r="BB10">
        <v>0</v>
      </c>
      <c r="BC10">
        <v>1590.5929768905041</v>
      </c>
      <c r="BD10">
        <v>4024.8429768905044</v>
      </c>
      <c r="BE10">
        <v>10.06210744222626</v>
      </c>
      <c r="BF10">
        <v>400</v>
      </c>
      <c r="BG10">
        <v>0</v>
      </c>
      <c r="BH10" t="s">
        <v>2049</v>
      </c>
      <c r="BI10" t="s">
        <v>2050</v>
      </c>
      <c r="BJ10" t="s">
        <v>939</v>
      </c>
    </row>
    <row r="11" spans="1:62" x14ac:dyDescent="0.25">
      <c r="A11" t="s">
        <v>570</v>
      </c>
      <c r="B11" t="s">
        <v>1020</v>
      </c>
      <c r="C11" t="s">
        <v>786</v>
      </c>
      <c r="D11" t="s">
        <v>2045</v>
      </c>
      <c r="E11" t="s">
        <v>2046</v>
      </c>
      <c r="F11" t="s">
        <v>2052</v>
      </c>
      <c r="G11" t="s">
        <v>2053</v>
      </c>
      <c r="H11" t="s">
        <v>947</v>
      </c>
      <c r="I11" t="s">
        <v>2674</v>
      </c>
      <c r="J11">
        <v>18589.309999999998</v>
      </c>
      <c r="K11">
        <v>0</v>
      </c>
      <c r="L11">
        <v>690</v>
      </c>
      <c r="M11">
        <v>5</v>
      </c>
      <c r="N11">
        <v>0</v>
      </c>
      <c r="O11">
        <v>0</v>
      </c>
      <c r="P11">
        <v>0</v>
      </c>
      <c r="Q11">
        <v>22007</v>
      </c>
      <c r="R11">
        <v>41291.31</v>
      </c>
      <c r="S11">
        <v>20217.12</v>
      </c>
      <c r="T11">
        <v>0</v>
      </c>
      <c r="U11">
        <v>2292.42</v>
      </c>
      <c r="V11">
        <v>318.25</v>
      </c>
      <c r="W11">
        <v>113.5</v>
      </c>
      <c r="X11">
        <v>0</v>
      </c>
      <c r="Y11">
        <v>0</v>
      </c>
      <c r="Z11">
        <v>4731.2631616235922</v>
      </c>
      <c r="AA11">
        <v>27672.553161623593</v>
      </c>
      <c r="AB11">
        <v>68963.863161623594</v>
      </c>
      <c r="AD11">
        <v>47474.53</v>
      </c>
      <c r="AE11">
        <v>0</v>
      </c>
      <c r="AF11">
        <v>7036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54510.53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86280.959999999992</v>
      </c>
      <c r="AW11">
        <v>0</v>
      </c>
      <c r="AX11">
        <v>10018.42</v>
      </c>
      <c r="AY11">
        <v>323.25</v>
      </c>
      <c r="AZ11">
        <v>113.5</v>
      </c>
      <c r="BA11">
        <v>0</v>
      </c>
      <c r="BB11">
        <v>0</v>
      </c>
      <c r="BC11">
        <v>26738.263161623592</v>
      </c>
      <c r="BD11">
        <v>123474.39316162358</v>
      </c>
      <c r="BE11">
        <v>9.6789521957845555</v>
      </c>
      <c r="BF11">
        <v>12757</v>
      </c>
      <c r="BG11">
        <v>0</v>
      </c>
      <c r="BH11" t="s">
        <v>1021</v>
      </c>
      <c r="BI11" t="s">
        <v>1022</v>
      </c>
      <c r="BJ11" t="s">
        <v>939</v>
      </c>
    </row>
    <row r="12" spans="1:62" x14ac:dyDescent="0.25">
      <c r="A12" t="s">
        <v>696</v>
      </c>
      <c r="B12" t="s">
        <v>2208</v>
      </c>
      <c r="C12" t="s">
        <v>2209</v>
      </c>
      <c r="D12" t="s">
        <v>2045</v>
      </c>
      <c r="E12" t="s">
        <v>2046</v>
      </c>
      <c r="F12" t="s">
        <v>2056</v>
      </c>
      <c r="G12" t="s">
        <v>2057</v>
      </c>
      <c r="H12" t="s">
        <v>935</v>
      </c>
      <c r="I12" t="s">
        <v>2673</v>
      </c>
      <c r="J12">
        <v>347.54999999999995</v>
      </c>
      <c r="K12">
        <v>0</v>
      </c>
      <c r="L12">
        <v>166.82</v>
      </c>
      <c r="M12">
        <v>300</v>
      </c>
      <c r="N12">
        <v>0</v>
      </c>
      <c r="O12">
        <v>0</v>
      </c>
      <c r="P12">
        <v>0</v>
      </c>
      <c r="Q12">
        <v>895</v>
      </c>
      <c r="R12">
        <v>1709.37</v>
      </c>
      <c r="S12">
        <v>515.9</v>
      </c>
      <c r="T12">
        <v>0</v>
      </c>
      <c r="U12">
        <v>123.95</v>
      </c>
      <c r="V12">
        <v>93.6</v>
      </c>
      <c r="W12">
        <v>0</v>
      </c>
      <c r="X12">
        <v>0</v>
      </c>
      <c r="Y12">
        <v>0</v>
      </c>
      <c r="Z12">
        <v>1097.82</v>
      </c>
      <c r="AA12">
        <v>1831.27</v>
      </c>
      <c r="AB12">
        <v>3540.64</v>
      </c>
      <c r="AD12">
        <v>15.74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15.74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879.18999999999994</v>
      </c>
      <c r="AW12">
        <v>0</v>
      </c>
      <c r="AX12">
        <v>290.77</v>
      </c>
      <c r="AY12">
        <v>393.6</v>
      </c>
      <c r="AZ12">
        <v>0</v>
      </c>
      <c r="BA12">
        <v>0</v>
      </c>
      <c r="BB12">
        <v>0</v>
      </c>
      <c r="BC12">
        <v>1992.82</v>
      </c>
      <c r="BD12">
        <v>3556.38</v>
      </c>
      <c r="BE12">
        <v>6.0482653061224489</v>
      </c>
      <c r="BF12">
        <v>588</v>
      </c>
      <c r="BG12">
        <v>0</v>
      </c>
      <c r="BH12" t="s">
        <v>2210</v>
      </c>
      <c r="BI12" t="s">
        <v>2211</v>
      </c>
      <c r="BJ12" t="s">
        <v>939</v>
      </c>
    </row>
    <row r="13" spans="1:62" x14ac:dyDescent="0.25">
      <c r="A13" t="s">
        <v>572</v>
      </c>
      <c r="B13" t="s">
        <v>2054</v>
      </c>
      <c r="C13" t="s">
        <v>2055</v>
      </c>
      <c r="D13" t="s">
        <v>2045</v>
      </c>
      <c r="E13" t="s">
        <v>2046</v>
      </c>
      <c r="F13" t="s">
        <v>2056</v>
      </c>
      <c r="G13" t="s">
        <v>2057</v>
      </c>
      <c r="H13" t="s">
        <v>935</v>
      </c>
      <c r="I13" t="s">
        <v>2673</v>
      </c>
      <c r="J13">
        <v>148.20000000000002</v>
      </c>
      <c r="K13">
        <v>20</v>
      </c>
      <c r="L13">
        <v>0</v>
      </c>
      <c r="M13">
        <v>0</v>
      </c>
      <c r="N13">
        <v>0</v>
      </c>
      <c r="O13">
        <v>0</v>
      </c>
      <c r="P13">
        <v>0</v>
      </c>
      <c r="Q13">
        <v>25</v>
      </c>
      <c r="R13">
        <v>193.20000000000002</v>
      </c>
      <c r="S13">
        <v>1477.17</v>
      </c>
      <c r="T13">
        <v>0</v>
      </c>
      <c r="U13">
        <v>20.350000000000001</v>
      </c>
      <c r="V13">
        <v>18.5</v>
      </c>
      <c r="W13">
        <v>0</v>
      </c>
      <c r="X13">
        <v>0</v>
      </c>
      <c r="Y13">
        <v>0</v>
      </c>
      <c r="Z13">
        <v>918.95370653145221</v>
      </c>
      <c r="AA13">
        <v>2434.9737065314521</v>
      </c>
      <c r="AB13">
        <v>2628.1737065314519</v>
      </c>
      <c r="AD13">
        <v>118.23</v>
      </c>
      <c r="AE13">
        <v>0</v>
      </c>
      <c r="AF13">
        <v>5.88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124.11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1743.6000000000001</v>
      </c>
      <c r="AW13">
        <v>20</v>
      </c>
      <c r="AX13">
        <v>26.23</v>
      </c>
      <c r="AY13">
        <v>18.5</v>
      </c>
      <c r="AZ13">
        <v>0</v>
      </c>
      <c r="BA13">
        <v>0</v>
      </c>
      <c r="BB13">
        <v>0</v>
      </c>
      <c r="BC13">
        <v>943.95370653145221</v>
      </c>
      <c r="BD13">
        <v>2752.2837065314525</v>
      </c>
      <c r="BE13">
        <v>3.8819234224703139</v>
      </c>
      <c r="BF13">
        <v>709</v>
      </c>
      <c r="BG13">
        <v>0</v>
      </c>
      <c r="BH13" t="s">
        <v>2058</v>
      </c>
      <c r="BI13" t="s">
        <v>2059</v>
      </c>
      <c r="BJ13" t="s">
        <v>939</v>
      </c>
    </row>
    <row r="14" spans="1:62" x14ac:dyDescent="0.25">
      <c r="A14" t="s">
        <v>846</v>
      </c>
      <c r="B14" t="s">
        <v>2311</v>
      </c>
      <c r="C14" t="s">
        <v>2312</v>
      </c>
      <c r="D14" t="s">
        <v>2045</v>
      </c>
      <c r="E14" t="s">
        <v>2046</v>
      </c>
      <c r="F14" t="s">
        <v>2081</v>
      </c>
      <c r="G14" t="s">
        <v>2082</v>
      </c>
      <c r="H14" t="s">
        <v>947</v>
      </c>
      <c r="I14" t="s">
        <v>2674</v>
      </c>
      <c r="J14">
        <v>18215.22</v>
      </c>
      <c r="K14">
        <v>0</v>
      </c>
      <c r="L14">
        <v>2094.85</v>
      </c>
      <c r="M14">
        <v>683</v>
      </c>
      <c r="N14">
        <v>0</v>
      </c>
      <c r="O14">
        <v>525</v>
      </c>
      <c r="P14">
        <v>0</v>
      </c>
      <c r="Q14">
        <v>14385</v>
      </c>
      <c r="R14">
        <v>35903.07</v>
      </c>
      <c r="S14">
        <v>17216.629999999997</v>
      </c>
      <c r="T14">
        <v>0</v>
      </c>
      <c r="U14">
        <v>314.89999999999998</v>
      </c>
      <c r="V14">
        <v>580.6</v>
      </c>
      <c r="W14">
        <v>0</v>
      </c>
      <c r="X14">
        <v>0</v>
      </c>
      <c r="Y14">
        <v>0</v>
      </c>
      <c r="Z14">
        <v>15984.136779662673</v>
      </c>
      <c r="AA14">
        <v>34096.26677966267</v>
      </c>
      <c r="AB14">
        <v>69999.33677966267</v>
      </c>
      <c r="AD14">
        <v>7787.96</v>
      </c>
      <c r="AE14">
        <v>0</v>
      </c>
      <c r="AF14">
        <v>8500</v>
      </c>
      <c r="AG14">
        <v>0</v>
      </c>
      <c r="AH14">
        <v>0</v>
      </c>
      <c r="AI14">
        <v>0</v>
      </c>
      <c r="AJ14">
        <v>0</v>
      </c>
      <c r="AK14">
        <v>6000</v>
      </c>
      <c r="AL14">
        <v>22287.96</v>
      </c>
      <c r="AM14">
        <v>0</v>
      </c>
      <c r="AN14">
        <v>0</v>
      </c>
      <c r="AO14">
        <v>52643.31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52643.31</v>
      </c>
      <c r="AV14">
        <v>43219.81</v>
      </c>
      <c r="AW14">
        <v>0</v>
      </c>
      <c r="AX14">
        <v>63553.06</v>
      </c>
      <c r="AY14">
        <v>1263.5999999999999</v>
      </c>
      <c r="AZ14">
        <v>0</v>
      </c>
      <c r="BA14">
        <v>525</v>
      </c>
      <c r="BB14">
        <v>0</v>
      </c>
      <c r="BC14">
        <v>36369.136779662673</v>
      </c>
      <c r="BD14">
        <v>144930.60677966266</v>
      </c>
      <c r="BE14">
        <v>14.983004939487508</v>
      </c>
      <c r="BF14">
        <v>9673</v>
      </c>
      <c r="BG14">
        <v>0</v>
      </c>
      <c r="BH14" t="s">
        <v>2313</v>
      </c>
      <c r="BI14" t="s">
        <v>2314</v>
      </c>
      <c r="BJ14" t="s">
        <v>939</v>
      </c>
    </row>
    <row r="15" spans="1:62" x14ac:dyDescent="0.25">
      <c r="A15" t="s">
        <v>334</v>
      </c>
      <c r="B15" t="s">
        <v>1585</v>
      </c>
      <c r="C15" t="s">
        <v>1586</v>
      </c>
      <c r="D15" t="s">
        <v>1481</v>
      </c>
      <c r="E15" t="s">
        <v>1482</v>
      </c>
      <c r="F15" t="s">
        <v>1587</v>
      </c>
      <c r="G15" t="s">
        <v>354</v>
      </c>
      <c r="H15" t="s">
        <v>947</v>
      </c>
      <c r="I15" t="s">
        <v>2674</v>
      </c>
      <c r="J15">
        <v>7725.57</v>
      </c>
      <c r="K15">
        <v>1680</v>
      </c>
      <c r="L15">
        <v>0</v>
      </c>
      <c r="M15">
        <v>785</v>
      </c>
      <c r="N15">
        <v>965</v>
      </c>
      <c r="O15">
        <v>4550</v>
      </c>
      <c r="P15">
        <v>920</v>
      </c>
      <c r="Q15">
        <v>6117</v>
      </c>
      <c r="R15">
        <v>22742.57</v>
      </c>
      <c r="S15">
        <v>17197.330000000002</v>
      </c>
      <c r="T15">
        <v>384.94</v>
      </c>
      <c r="U15">
        <v>0</v>
      </c>
      <c r="V15">
        <v>573.24</v>
      </c>
      <c r="W15">
        <v>237.85</v>
      </c>
      <c r="X15">
        <v>113.7</v>
      </c>
      <c r="Y15">
        <v>383.27</v>
      </c>
      <c r="Z15">
        <v>6154.1381864672912</v>
      </c>
      <c r="AA15">
        <v>25044.468186467293</v>
      </c>
      <c r="AB15">
        <v>47787.038186467296</v>
      </c>
      <c r="AD15">
        <v>10165.42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300</v>
      </c>
      <c r="AL15">
        <v>10465.42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35088.32</v>
      </c>
      <c r="AW15">
        <v>2064.94</v>
      </c>
      <c r="AX15">
        <v>0</v>
      </c>
      <c r="AY15">
        <v>1358.24</v>
      </c>
      <c r="AZ15">
        <v>1202.8499999999999</v>
      </c>
      <c r="BA15">
        <v>4663.7</v>
      </c>
      <c r="BB15">
        <v>1303.27</v>
      </c>
      <c r="BC15">
        <v>12571.138186467291</v>
      </c>
      <c r="BD15">
        <v>58252.45818646728</v>
      </c>
      <c r="BE15">
        <v>9.1967884727608595</v>
      </c>
      <c r="BF15">
        <v>6334</v>
      </c>
      <c r="BG15">
        <v>0</v>
      </c>
      <c r="BH15" t="s">
        <v>1588</v>
      </c>
      <c r="BI15" t="s">
        <v>1589</v>
      </c>
      <c r="BJ15" t="s">
        <v>939</v>
      </c>
    </row>
    <row r="16" spans="1:62" x14ac:dyDescent="0.25">
      <c r="A16" t="s">
        <v>394</v>
      </c>
      <c r="B16" t="s">
        <v>1694</v>
      </c>
      <c r="C16" t="s">
        <v>1695</v>
      </c>
      <c r="D16" t="s">
        <v>1696</v>
      </c>
      <c r="E16" t="s">
        <v>1697</v>
      </c>
      <c r="F16" t="s">
        <v>1698</v>
      </c>
      <c r="G16" t="s">
        <v>406</v>
      </c>
      <c r="H16" t="s">
        <v>947</v>
      </c>
      <c r="I16" t="s">
        <v>2674</v>
      </c>
      <c r="J16">
        <v>6964.67</v>
      </c>
      <c r="K16">
        <v>1046.75</v>
      </c>
      <c r="L16">
        <v>0</v>
      </c>
      <c r="M16">
        <v>390</v>
      </c>
      <c r="N16">
        <v>4490</v>
      </c>
      <c r="O16">
        <v>615</v>
      </c>
      <c r="P16">
        <v>150</v>
      </c>
      <c r="Q16">
        <v>3692</v>
      </c>
      <c r="R16">
        <v>17348.419999999998</v>
      </c>
      <c r="S16">
        <v>14582.480000000001</v>
      </c>
      <c r="T16">
        <v>312.35000000000002</v>
      </c>
      <c r="U16">
        <v>0</v>
      </c>
      <c r="V16">
        <v>93.05</v>
      </c>
      <c r="W16">
        <v>701.95</v>
      </c>
      <c r="X16">
        <v>169.38</v>
      </c>
      <c r="Y16">
        <v>89.8</v>
      </c>
      <c r="Z16">
        <v>4473.7704421777707</v>
      </c>
      <c r="AA16">
        <v>20422.780442177769</v>
      </c>
      <c r="AB16">
        <v>37771.200442177767</v>
      </c>
      <c r="AD16">
        <v>3296.78</v>
      </c>
      <c r="AE16">
        <v>0</v>
      </c>
      <c r="AF16">
        <v>0</v>
      </c>
      <c r="AG16">
        <v>5500</v>
      </c>
      <c r="AH16">
        <v>0</v>
      </c>
      <c r="AI16">
        <v>0</v>
      </c>
      <c r="AJ16">
        <v>0</v>
      </c>
      <c r="AK16">
        <v>1000</v>
      </c>
      <c r="AL16">
        <v>9796.7800000000007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24843.93</v>
      </c>
      <c r="AW16">
        <v>1359.1</v>
      </c>
      <c r="AX16">
        <v>0</v>
      </c>
      <c r="AY16">
        <v>5983.05</v>
      </c>
      <c r="AZ16">
        <v>5191.95</v>
      </c>
      <c r="BA16">
        <v>784.38</v>
      </c>
      <c r="BB16">
        <v>239.8</v>
      </c>
      <c r="BC16">
        <v>9165.7704421777707</v>
      </c>
      <c r="BD16">
        <v>47567.980442177766</v>
      </c>
      <c r="BE16">
        <v>10.598926123479895</v>
      </c>
      <c r="BF16">
        <v>4488</v>
      </c>
      <c r="BG16">
        <v>0</v>
      </c>
      <c r="BH16" t="s">
        <v>1699</v>
      </c>
      <c r="BI16" t="s">
        <v>1700</v>
      </c>
      <c r="BJ16" t="s">
        <v>939</v>
      </c>
    </row>
    <row r="17" spans="1:62" x14ac:dyDescent="0.25">
      <c r="A17" t="s">
        <v>224</v>
      </c>
      <c r="B17" t="s">
        <v>1362</v>
      </c>
      <c r="C17" t="s">
        <v>1363</v>
      </c>
      <c r="D17" t="s">
        <v>1357</v>
      </c>
      <c r="E17" t="s">
        <v>1358</v>
      </c>
      <c r="F17" t="s">
        <v>1364</v>
      </c>
      <c r="G17" t="s">
        <v>1365</v>
      </c>
      <c r="H17" t="s">
        <v>935</v>
      </c>
      <c r="I17" t="s">
        <v>2673</v>
      </c>
      <c r="J17">
        <v>1401.9</v>
      </c>
      <c r="K17">
        <v>524.4</v>
      </c>
      <c r="L17">
        <v>0</v>
      </c>
      <c r="M17">
        <v>280</v>
      </c>
      <c r="N17">
        <v>0</v>
      </c>
      <c r="O17">
        <v>60</v>
      </c>
      <c r="P17">
        <v>50</v>
      </c>
      <c r="Q17">
        <v>3059</v>
      </c>
      <c r="R17">
        <v>5375.3</v>
      </c>
      <c r="S17">
        <v>1622.74</v>
      </c>
      <c r="T17">
        <v>1101.8</v>
      </c>
      <c r="U17">
        <v>0</v>
      </c>
      <c r="V17">
        <v>397.94</v>
      </c>
      <c r="W17">
        <v>5151.62</v>
      </c>
      <c r="X17">
        <v>25.05</v>
      </c>
      <c r="Y17">
        <v>203.5</v>
      </c>
      <c r="Z17">
        <v>741.47021923913269</v>
      </c>
      <c r="AA17">
        <v>9244.120219239132</v>
      </c>
      <c r="AB17">
        <v>14619.420219239131</v>
      </c>
      <c r="AD17">
        <v>40.06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40.06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3064.7000000000003</v>
      </c>
      <c r="AW17">
        <v>1626.1999999999998</v>
      </c>
      <c r="AX17">
        <v>0</v>
      </c>
      <c r="AY17">
        <v>677.94</v>
      </c>
      <c r="AZ17">
        <v>5151.62</v>
      </c>
      <c r="BA17">
        <v>85.05</v>
      </c>
      <c r="BB17">
        <v>253.5</v>
      </c>
      <c r="BC17">
        <v>3800.4702192391328</v>
      </c>
      <c r="BD17">
        <v>14659.480219239131</v>
      </c>
      <c r="BE17">
        <v>9.4394592525686605</v>
      </c>
      <c r="BF17">
        <v>1553</v>
      </c>
      <c r="BG17">
        <v>0</v>
      </c>
      <c r="BH17" t="s">
        <v>1366</v>
      </c>
      <c r="BI17" t="s">
        <v>1367</v>
      </c>
      <c r="BJ17" t="s">
        <v>939</v>
      </c>
    </row>
    <row r="18" spans="1:62" x14ac:dyDescent="0.25">
      <c r="A18" t="s">
        <v>574</v>
      </c>
      <c r="B18" t="s">
        <v>941</v>
      </c>
      <c r="C18" t="s">
        <v>942</v>
      </c>
      <c r="D18" t="s">
        <v>2045</v>
      </c>
      <c r="E18" t="s">
        <v>2046</v>
      </c>
      <c r="F18" t="s">
        <v>2061</v>
      </c>
      <c r="G18" t="s">
        <v>2062</v>
      </c>
      <c r="H18" t="s">
        <v>947</v>
      </c>
      <c r="I18" t="s">
        <v>2674</v>
      </c>
      <c r="J18">
        <v>17171.629999999997</v>
      </c>
      <c r="K18">
        <v>0</v>
      </c>
      <c r="L18">
        <v>4450</v>
      </c>
      <c r="M18">
        <v>80</v>
      </c>
      <c r="N18">
        <v>0</v>
      </c>
      <c r="O18">
        <v>565</v>
      </c>
      <c r="P18">
        <v>419</v>
      </c>
      <c r="Q18">
        <v>35782</v>
      </c>
      <c r="R18">
        <v>58467.63</v>
      </c>
      <c r="S18">
        <v>14168.88</v>
      </c>
      <c r="T18">
        <v>0</v>
      </c>
      <c r="U18">
        <v>420.53</v>
      </c>
      <c r="V18">
        <v>452.75</v>
      </c>
      <c r="W18">
        <v>0</v>
      </c>
      <c r="X18">
        <v>0</v>
      </c>
      <c r="Y18">
        <v>0</v>
      </c>
      <c r="Z18">
        <v>11218.831464502458</v>
      </c>
      <c r="AA18">
        <v>26260.991464502458</v>
      </c>
      <c r="AB18">
        <v>84728.621464502459</v>
      </c>
      <c r="AD18">
        <v>51706.98</v>
      </c>
      <c r="AE18">
        <v>0</v>
      </c>
      <c r="AF18">
        <v>17525</v>
      </c>
      <c r="AG18">
        <v>5526.36</v>
      </c>
      <c r="AH18">
        <v>0</v>
      </c>
      <c r="AI18">
        <v>8663</v>
      </c>
      <c r="AJ18">
        <v>9112.81</v>
      </c>
      <c r="AK18">
        <v>60134</v>
      </c>
      <c r="AL18">
        <v>152668.15000000002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83047.489999999991</v>
      </c>
      <c r="AW18">
        <v>0</v>
      </c>
      <c r="AX18">
        <v>22395.53</v>
      </c>
      <c r="AY18">
        <v>6059.11</v>
      </c>
      <c r="AZ18">
        <v>0</v>
      </c>
      <c r="BA18">
        <v>9228</v>
      </c>
      <c r="BB18">
        <v>9531.81</v>
      </c>
      <c r="BC18">
        <v>107134.83146450247</v>
      </c>
      <c r="BD18">
        <v>237396.77146450244</v>
      </c>
      <c r="BE18">
        <v>15.672857428170756</v>
      </c>
      <c r="BF18">
        <v>15147</v>
      </c>
      <c r="BG18">
        <v>0</v>
      </c>
      <c r="BH18" t="s">
        <v>949</v>
      </c>
      <c r="BI18" t="s">
        <v>950</v>
      </c>
      <c r="BJ18" t="s">
        <v>939</v>
      </c>
    </row>
    <row r="19" spans="1:62" x14ac:dyDescent="0.25">
      <c r="A19" t="s">
        <v>758</v>
      </c>
      <c r="B19" t="s">
        <v>941</v>
      </c>
      <c r="C19" t="s">
        <v>942</v>
      </c>
      <c r="D19" t="s">
        <v>943</v>
      </c>
      <c r="E19" t="s">
        <v>944</v>
      </c>
      <c r="F19" t="s">
        <v>945</v>
      </c>
      <c r="G19" t="s">
        <v>946</v>
      </c>
      <c r="H19" t="s">
        <v>947</v>
      </c>
      <c r="I19" t="s">
        <v>2674</v>
      </c>
      <c r="J19">
        <v>0</v>
      </c>
      <c r="K19">
        <v>0</v>
      </c>
      <c r="L19">
        <v>0</v>
      </c>
      <c r="M19">
        <v>300</v>
      </c>
      <c r="N19">
        <v>218</v>
      </c>
      <c r="O19">
        <v>0</v>
      </c>
      <c r="P19">
        <v>0</v>
      </c>
      <c r="Q19">
        <v>0</v>
      </c>
      <c r="R19">
        <v>518</v>
      </c>
      <c r="S19">
        <v>0</v>
      </c>
      <c r="T19">
        <v>0</v>
      </c>
      <c r="U19">
        <v>0</v>
      </c>
      <c r="V19">
        <v>0</v>
      </c>
      <c r="W19">
        <v>600</v>
      </c>
      <c r="X19">
        <v>0</v>
      </c>
      <c r="Y19">
        <v>0</v>
      </c>
      <c r="Z19">
        <v>83.13</v>
      </c>
      <c r="AA19">
        <v>683.13</v>
      </c>
      <c r="AB19">
        <v>1201.1300000000001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300</v>
      </c>
      <c r="AZ19">
        <v>818</v>
      </c>
      <c r="BA19">
        <v>0</v>
      </c>
      <c r="BB19">
        <v>0</v>
      </c>
      <c r="BC19">
        <v>83.13</v>
      </c>
      <c r="BD19">
        <v>1201.1300000000001</v>
      </c>
      <c r="BE19">
        <v>7.1484770214133532E-3</v>
      </c>
      <c r="BF19">
        <v>0</v>
      </c>
      <c r="BG19">
        <v>168026</v>
      </c>
      <c r="BH19" t="s">
        <v>949</v>
      </c>
      <c r="BI19" t="s">
        <v>950</v>
      </c>
      <c r="BJ19" t="s">
        <v>939</v>
      </c>
    </row>
    <row r="20" spans="1:62" x14ac:dyDescent="0.25">
      <c r="A20" t="s">
        <v>6</v>
      </c>
      <c r="B20" t="s">
        <v>941</v>
      </c>
      <c r="C20" t="s">
        <v>942</v>
      </c>
      <c r="D20" t="s">
        <v>943</v>
      </c>
      <c r="E20" t="s">
        <v>944</v>
      </c>
      <c r="F20" t="s">
        <v>945</v>
      </c>
      <c r="G20" t="s">
        <v>946</v>
      </c>
      <c r="H20" t="s">
        <v>947</v>
      </c>
      <c r="I20" t="s">
        <v>2674</v>
      </c>
      <c r="J20">
        <v>26647.35</v>
      </c>
      <c r="K20">
        <v>7799</v>
      </c>
      <c r="L20">
        <v>0</v>
      </c>
      <c r="M20">
        <v>40361.83</v>
      </c>
      <c r="N20">
        <v>18647.89</v>
      </c>
      <c r="O20">
        <v>20230</v>
      </c>
      <c r="P20">
        <v>15774</v>
      </c>
      <c r="Q20">
        <v>147124.63</v>
      </c>
      <c r="R20">
        <v>276584.7</v>
      </c>
      <c r="S20">
        <v>42637.43</v>
      </c>
      <c r="T20">
        <v>605.80999999999995</v>
      </c>
      <c r="U20">
        <v>0</v>
      </c>
      <c r="V20">
        <v>3043.38</v>
      </c>
      <c r="W20">
        <v>39791.54</v>
      </c>
      <c r="X20">
        <v>789.16</v>
      </c>
      <c r="Y20">
        <v>3678.6</v>
      </c>
      <c r="Z20">
        <v>28420.256557551904</v>
      </c>
      <c r="AA20">
        <v>118966.17655755192</v>
      </c>
      <c r="AB20">
        <v>395550.87655755191</v>
      </c>
      <c r="AD20">
        <v>159708.04</v>
      </c>
      <c r="AE20">
        <v>34009.79</v>
      </c>
      <c r="AF20">
        <v>0</v>
      </c>
      <c r="AG20">
        <v>16888.37</v>
      </c>
      <c r="AH20">
        <v>28000</v>
      </c>
      <c r="AI20">
        <v>26758</v>
      </c>
      <c r="AJ20">
        <v>27702.98</v>
      </c>
      <c r="AK20">
        <v>172758.11000000002</v>
      </c>
      <c r="AL20">
        <v>465825.29000000004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228992.82</v>
      </c>
      <c r="AW20">
        <v>42414.6</v>
      </c>
      <c r="AX20">
        <v>0</v>
      </c>
      <c r="AY20">
        <v>60293.58</v>
      </c>
      <c r="AZ20">
        <v>86439.43</v>
      </c>
      <c r="BA20">
        <v>47777.16</v>
      </c>
      <c r="BB20">
        <v>47155.58</v>
      </c>
      <c r="BC20">
        <v>348302.9965575519</v>
      </c>
      <c r="BD20">
        <v>861376.16655755183</v>
      </c>
      <c r="BE20">
        <v>18.219386745580437</v>
      </c>
      <c r="BF20">
        <v>47278</v>
      </c>
      <c r="BG20">
        <v>0</v>
      </c>
      <c r="BH20" t="s">
        <v>949</v>
      </c>
      <c r="BI20" t="s">
        <v>950</v>
      </c>
      <c r="BJ20" t="s">
        <v>939</v>
      </c>
    </row>
    <row r="21" spans="1:62" x14ac:dyDescent="0.25">
      <c r="A21" t="s">
        <v>668</v>
      </c>
      <c r="B21" t="s">
        <v>941</v>
      </c>
      <c r="C21" t="s">
        <v>942</v>
      </c>
      <c r="D21" t="s">
        <v>943</v>
      </c>
      <c r="E21" t="s">
        <v>944</v>
      </c>
      <c r="F21" t="s">
        <v>953</v>
      </c>
      <c r="G21" t="s">
        <v>10</v>
      </c>
      <c r="H21" t="s">
        <v>947</v>
      </c>
      <c r="I21" t="s">
        <v>2674</v>
      </c>
      <c r="J21">
        <v>14167.65</v>
      </c>
      <c r="K21">
        <v>3609.1</v>
      </c>
      <c r="L21">
        <v>0</v>
      </c>
      <c r="M21">
        <v>7915.92</v>
      </c>
      <c r="N21">
        <v>3981.61</v>
      </c>
      <c r="O21">
        <v>20444.13</v>
      </c>
      <c r="P21">
        <v>4838.01</v>
      </c>
      <c r="Q21">
        <v>98332.7</v>
      </c>
      <c r="R21">
        <v>153289.12</v>
      </c>
      <c r="S21">
        <v>23112.560000000001</v>
      </c>
      <c r="T21">
        <v>530.08000000000004</v>
      </c>
      <c r="U21">
        <v>0</v>
      </c>
      <c r="V21">
        <v>2335.73</v>
      </c>
      <c r="W21">
        <v>0</v>
      </c>
      <c r="X21">
        <v>3683.84</v>
      </c>
      <c r="Y21">
        <v>7451.92</v>
      </c>
      <c r="Z21">
        <v>16737.20412202887</v>
      </c>
      <c r="AA21">
        <v>53851.334122028871</v>
      </c>
      <c r="AB21">
        <v>207140.45412202887</v>
      </c>
      <c r="AD21">
        <v>104968.8</v>
      </c>
      <c r="AE21">
        <v>22443.65</v>
      </c>
      <c r="AF21">
        <v>0</v>
      </c>
      <c r="AG21">
        <v>11145.19</v>
      </c>
      <c r="AH21">
        <v>0</v>
      </c>
      <c r="AI21">
        <v>17587</v>
      </c>
      <c r="AJ21">
        <v>18284.759999999998</v>
      </c>
      <c r="AK21">
        <v>119056.64</v>
      </c>
      <c r="AL21">
        <v>293486.04000000004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142249.01</v>
      </c>
      <c r="AW21">
        <v>26582.83</v>
      </c>
      <c r="AX21">
        <v>0</v>
      </c>
      <c r="AY21">
        <v>21396.84</v>
      </c>
      <c r="AZ21">
        <v>3981.61</v>
      </c>
      <c r="BA21">
        <v>41714.97</v>
      </c>
      <c r="BB21">
        <v>30574.69</v>
      </c>
      <c r="BC21">
        <v>234126.54412202886</v>
      </c>
      <c r="BD21">
        <v>500626.49412202887</v>
      </c>
      <c r="BE21">
        <v>16.213047934517419</v>
      </c>
      <c r="BF21">
        <v>30878</v>
      </c>
      <c r="BG21">
        <v>0</v>
      </c>
      <c r="BH21" t="s">
        <v>949</v>
      </c>
      <c r="BI21" t="s">
        <v>950</v>
      </c>
      <c r="BJ21" t="s">
        <v>939</v>
      </c>
    </row>
    <row r="22" spans="1:62" x14ac:dyDescent="0.25">
      <c r="A22" t="s">
        <v>576</v>
      </c>
      <c r="B22" t="s">
        <v>1985</v>
      </c>
      <c r="C22" t="s">
        <v>782</v>
      </c>
      <c r="D22" t="s">
        <v>2045</v>
      </c>
      <c r="E22" t="s">
        <v>2046</v>
      </c>
      <c r="F22" t="s">
        <v>2064</v>
      </c>
      <c r="G22" t="s">
        <v>2065</v>
      </c>
      <c r="H22" t="s">
        <v>935</v>
      </c>
      <c r="I22" t="s">
        <v>2674</v>
      </c>
      <c r="J22">
        <v>3932.42</v>
      </c>
      <c r="K22">
        <v>0</v>
      </c>
      <c r="L22">
        <v>2872</v>
      </c>
      <c r="M22">
        <v>30</v>
      </c>
      <c r="N22">
        <v>0</v>
      </c>
      <c r="O22">
        <v>0</v>
      </c>
      <c r="P22">
        <v>20</v>
      </c>
      <c r="Q22">
        <v>4244</v>
      </c>
      <c r="R22">
        <v>11098.42</v>
      </c>
      <c r="S22">
        <v>5024.8100000000004</v>
      </c>
      <c r="T22">
        <v>0</v>
      </c>
      <c r="U22">
        <v>2820.6000000000004</v>
      </c>
      <c r="V22">
        <v>248.95</v>
      </c>
      <c r="W22">
        <v>0</v>
      </c>
      <c r="X22">
        <v>0</v>
      </c>
      <c r="Y22">
        <v>0</v>
      </c>
      <c r="Z22">
        <v>1971.7321353412137</v>
      </c>
      <c r="AA22">
        <v>10066.092135341214</v>
      </c>
      <c r="AB22">
        <v>21164.512135341214</v>
      </c>
      <c r="AD22">
        <v>2615.8000000000002</v>
      </c>
      <c r="AE22">
        <v>0</v>
      </c>
      <c r="AF22">
        <v>7540.68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10156.48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11573.029999999999</v>
      </c>
      <c r="AW22">
        <v>0</v>
      </c>
      <c r="AX22">
        <v>13233.28</v>
      </c>
      <c r="AY22">
        <v>278.95</v>
      </c>
      <c r="AZ22">
        <v>0</v>
      </c>
      <c r="BA22">
        <v>0</v>
      </c>
      <c r="BB22">
        <v>20</v>
      </c>
      <c r="BC22">
        <v>6215.7321353412135</v>
      </c>
      <c r="BD22">
        <v>31320.992135341214</v>
      </c>
      <c r="BE22">
        <v>10.789180894020397</v>
      </c>
      <c r="BF22">
        <v>2903</v>
      </c>
      <c r="BG22">
        <v>0</v>
      </c>
      <c r="BH22" t="s">
        <v>2066</v>
      </c>
      <c r="BI22" t="s">
        <v>2067</v>
      </c>
      <c r="BJ22" t="s">
        <v>939</v>
      </c>
    </row>
    <row r="23" spans="1:62" x14ac:dyDescent="0.25">
      <c r="A23" t="s">
        <v>52</v>
      </c>
      <c r="B23" t="s">
        <v>1046</v>
      </c>
      <c r="C23" t="s">
        <v>1047</v>
      </c>
      <c r="D23" t="s">
        <v>1041</v>
      </c>
      <c r="E23" t="s">
        <v>1042</v>
      </c>
      <c r="F23" t="s">
        <v>1048</v>
      </c>
      <c r="G23" t="s">
        <v>114</v>
      </c>
      <c r="H23" t="s">
        <v>935</v>
      </c>
      <c r="I23" t="s">
        <v>2673</v>
      </c>
      <c r="J23">
        <v>7322.73</v>
      </c>
      <c r="K23">
        <v>5220</v>
      </c>
      <c r="L23">
        <v>0</v>
      </c>
      <c r="M23">
        <v>695</v>
      </c>
      <c r="N23">
        <v>17484.8</v>
      </c>
      <c r="O23">
        <v>990</v>
      </c>
      <c r="P23">
        <v>1710</v>
      </c>
      <c r="Q23">
        <v>7718</v>
      </c>
      <c r="R23">
        <v>41140.53</v>
      </c>
      <c r="S23">
        <v>23028.030000000002</v>
      </c>
      <c r="T23">
        <v>4103.3100000000004</v>
      </c>
      <c r="U23">
        <v>0</v>
      </c>
      <c r="V23">
        <v>1083.99</v>
      </c>
      <c r="W23">
        <v>23419.260000000002</v>
      </c>
      <c r="X23">
        <v>2575.35</v>
      </c>
      <c r="Y23">
        <v>2922.26</v>
      </c>
      <c r="Z23">
        <v>3844.9816327476419</v>
      </c>
      <c r="AA23">
        <v>60977.181632747655</v>
      </c>
      <c r="AB23">
        <v>102117.71163274765</v>
      </c>
      <c r="AD23">
        <v>10757.47</v>
      </c>
      <c r="AE23">
        <v>1500</v>
      </c>
      <c r="AF23">
        <v>0</v>
      </c>
      <c r="AG23">
        <v>500</v>
      </c>
      <c r="AH23">
        <v>10750</v>
      </c>
      <c r="AI23">
        <v>750</v>
      </c>
      <c r="AJ23">
        <v>1000</v>
      </c>
      <c r="AK23">
        <v>800</v>
      </c>
      <c r="AL23">
        <v>26057.47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41108.230000000003</v>
      </c>
      <c r="AW23">
        <v>10823.310000000001</v>
      </c>
      <c r="AX23">
        <v>0</v>
      </c>
      <c r="AY23">
        <v>2278.9899999999998</v>
      </c>
      <c r="AZ23">
        <v>51654.06</v>
      </c>
      <c r="BA23">
        <v>4315.3500000000004</v>
      </c>
      <c r="BB23">
        <v>5632.26</v>
      </c>
      <c r="BC23">
        <v>12362.981632747642</v>
      </c>
      <c r="BD23">
        <v>128175.18163274764</v>
      </c>
      <c r="BE23">
        <v>12.931313724046372</v>
      </c>
      <c r="BF23">
        <v>9912</v>
      </c>
      <c r="BG23">
        <v>0</v>
      </c>
      <c r="BH23" t="s">
        <v>1049</v>
      </c>
      <c r="BI23" t="s">
        <v>1050</v>
      </c>
      <c r="BJ23" t="s">
        <v>939</v>
      </c>
    </row>
    <row r="24" spans="1:62" x14ac:dyDescent="0.25">
      <c r="A24" t="s">
        <v>54</v>
      </c>
      <c r="B24" t="s">
        <v>1051</v>
      </c>
      <c r="C24" t="s">
        <v>1052</v>
      </c>
      <c r="D24" t="s">
        <v>1041</v>
      </c>
      <c r="E24" t="s">
        <v>1042</v>
      </c>
      <c r="F24" t="s">
        <v>1048</v>
      </c>
      <c r="G24" t="s">
        <v>114</v>
      </c>
      <c r="H24" t="s">
        <v>935</v>
      </c>
      <c r="I24" t="s">
        <v>2673</v>
      </c>
      <c r="J24">
        <v>3694.16</v>
      </c>
      <c r="K24">
        <v>1505</v>
      </c>
      <c r="L24">
        <v>0</v>
      </c>
      <c r="M24">
        <v>455</v>
      </c>
      <c r="N24">
        <v>4985.3250000000007</v>
      </c>
      <c r="O24">
        <v>4095</v>
      </c>
      <c r="P24">
        <v>2203</v>
      </c>
      <c r="Q24">
        <v>9285</v>
      </c>
      <c r="R24">
        <v>26222.485000000001</v>
      </c>
      <c r="S24">
        <v>10634.630000000001</v>
      </c>
      <c r="T24">
        <v>3885.4</v>
      </c>
      <c r="U24">
        <v>0</v>
      </c>
      <c r="V24">
        <v>652.07000000000005</v>
      </c>
      <c r="W24">
        <v>9584.0999999999985</v>
      </c>
      <c r="X24">
        <v>4792.82</v>
      </c>
      <c r="Y24">
        <v>2246.06</v>
      </c>
      <c r="Z24">
        <v>5275.8169711423907</v>
      </c>
      <c r="AA24">
        <v>37070.896971142385</v>
      </c>
      <c r="AB24">
        <v>63293.381971142386</v>
      </c>
      <c r="AD24">
        <v>9440.1299999999992</v>
      </c>
      <c r="AE24">
        <v>1601.45</v>
      </c>
      <c r="AF24">
        <v>0</v>
      </c>
      <c r="AG24">
        <v>735</v>
      </c>
      <c r="AH24">
        <v>5185</v>
      </c>
      <c r="AI24">
        <v>3835</v>
      </c>
      <c r="AJ24">
        <v>2000</v>
      </c>
      <c r="AK24">
        <v>4800</v>
      </c>
      <c r="AL24">
        <v>27596.58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23768.92</v>
      </c>
      <c r="AW24">
        <v>6991.8499999999995</v>
      </c>
      <c r="AX24">
        <v>0</v>
      </c>
      <c r="AY24">
        <v>1842.0700000000002</v>
      </c>
      <c r="AZ24">
        <v>19754.424999999999</v>
      </c>
      <c r="BA24">
        <v>12722.82</v>
      </c>
      <c r="BB24">
        <v>6449.0599999999995</v>
      </c>
      <c r="BC24">
        <v>19360.816971142391</v>
      </c>
      <c r="BD24">
        <v>90889.961971142387</v>
      </c>
      <c r="BE24">
        <v>11.742889143558449</v>
      </c>
      <c r="BF24">
        <v>7740</v>
      </c>
      <c r="BG24">
        <v>0</v>
      </c>
      <c r="BH24" t="s">
        <v>1053</v>
      </c>
      <c r="BI24" t="s">
        <v>1054</v>
      </c>
      <c r="BJ24" t="s">
        <v>939</v>
      </c>
    </row>
    <row r="25" spans="1:62" x14ac:dyDescent="0.25">
      <c r="A25" t="s">
        <v>490</v>
      </c>
      <c r="B25" t="s">
        <v>1882</v>
      </c>
      <c r="C25" t="s">
        <v>1883</v>
      </c>
      <c r="D25" t="s">
        <v>1870</v>
      </c>
      <c r="E25" t="s">
        <v>1871</v>
      </c>
      <c r="F25" t="s">
        <v>1872</v>
      </c>
      <c r="G25" t="s">
        <v>1873</v>
      </c>
      <c r="H25" t="s">
        <v>935</v>
      </c>
      <c r="I25" t="s">
        <v>2673</v>
      </c>
      <c r="J25">
        <v>3172.25</v>
      </c>
      <c r="K25">
        <v>700</v>
      </c>
      <c r="L25">
        <v>0</v>
      </c>
      <c r="M25">
        <v>920</v>
      </c>
      <c r="N25">
        <v>552.5</v>
      </c>
      <c r="O25">
        <v>190</v>
      </c>
      <c r="P25">
        <v>740</v>
      </c>
      <c r="Q25">
        <v>2455</v>
      </c>
      <c r="R25">
        <v>8729.75</v>
      </c>
      <c r="S25">
        <v>1895.3799999999999</v>
      </c>
      <c r="T25">
        <v>185.75</v>
      </c>
      <c r="U25">
        <v>0</v>
      </c>
      <c r="V25">
        <v>78.2</v>
      </c>
      <c r="W25">
        <v>1448.6</v>
      </c>
      <c r="X25">
        <v>327.7</v>
      </c>
      <c r="Y25">
        <v>494.35</v>
      </c>
      <c r="Z25">
        <v>3735.0694173539373</v>
      </c>
      <c r="AA25">
        <v>8165.0494173539373</v>
      </c>
      <c r="AB25">
        <v>16894.799417353937</v>
      </c>
      <c r="AD25">
        <v>2436.2399999999998</v>
      </c>
      <c r="AE25">
        <v>500</v>
      </c>
      <c r="AF25">
        <v>0</v>
      </c>
      <c r="AG25">
        <v>475</v>
      </c>
      <c r="AH25">
        <v>1400</v>
      </c>
      <c r="AI25">
        <v>0</v>
      </c>
      <c r="AJ25">
        <v>950</v>
      </c>
      <c r="AK25">
        <v>650</v>
      </c>
      <c r="AL25">
        <v>6411.24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7503.87</v>
      </c>
      <c r="AW25">
        <v>1385.75</v>
      </c>
      <c r="AX25">
        <v>0</v>
      </c>
      <c r="AY25">
        <v>1473.2</v>
      </c>
      <c r="AZ25">
        <v>3401.1</v>
      </c>
      <c r="BA25">
        <v>517.70000000000005</v>
      </c>
      <c r="BB25">
        <v>2184.35</v>
      </c>
      <c r="BC25">
        <v>6840.0694173539378</v>
      </c>
      <c r="BD25">
        <v>23306.039417353939</v>
      </c>
      <c r="BE25">
        <v>11.09811400826378</v>
      </c>
      <c r="BF25">
        <v>2100</v>
      </c>
      <c r="BG25">
        <v>0</v>
      </c>
      <c r="BH25" t="s">
        <v>1884</v>
      </c>
      <c r="BI25" t="s">
        <v>1885</v>
      </c>
      <c r="BJ25" t="s">
        <v>939</v>
      </c>
    </row>
    <row r="26" spans="1:62" x14ac:dyDescent="0.25">
      <c r="A26" t="s">
        <v>578</v>
      </c>
      <c r="B26" t="s">
        <v>2068</v>
      </c>
      <c r="C26" t="s">
        <v>2069</v>
      </c>
      <c r="D26" t="s">
        <v>2045</v>
      </c>
      <c r="E26" t="s">
        <v>2046</v>
      </c>
      <c r="F26" t="s">
        <v>2056</v>
      </c>
      <c r="G26" t="s">
        <v>2057</v>
      </c>
      <c r="H26" t="s">
        <v>935</v>
      </c>
      <c r="I26" t="s">
        <v>2673</v>
      </c>
      <c r="J26">
        <v>4036.35</v>
      </c>
      <c r="K26">
        <v>0</v>
      </c>
      <c r="L26">
        <v>600</v>
      </c>
      <c r="M26">
        <v>0</v>
      </c>
      <c r="N26">
        <v>0</v>
      </c>
      <c r="O26">
        <v>0</v>
      </c>
      <c r="P26">
        <v>0</v>
      </c>
      <c r="Q26">
        <v>1831</v>
      </c>
      <c r="R26">
        <v>6467.35</v>
      </c>
      <c r="S26">
        <v>3324.6800000000003</v>
      </c>
      <c r="T26">
        <v>0</v>
      </c>
      <c r="U26">
        <v>118.47</v>
      </c>
      <c r="V26">
        <v>0</v>
      </c>
      <c r="W26">
        <v>0</v>
      </c>
      <c r="X26">
        <v>0</v>
      </c>
      <c r="Y26">
        <v>0</v>
      </c>
      <c r="Z26">
        <v>5106.3846694566028</v>
      </c>
      <c r="AA26">
        <v>8549.5346694566033</v>
      </c>
      <c r="AB26">
        <v>15016.884669456604</v>
      </c>
      <c r="AD26">
        <v>2612.08</v>
      </c>
      <c r="AE26">
        <v>0</v>
      </c>
      <c r="AF26">
        <v>42.7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2654.7799999999997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9973.11</v>
      </c>
      <c r="AW26">
        <v>0</v>
      </c>
      <c r="AX26">
        <v>761.17000000000007</v>
      </c>
      <c r="AY26">
        <v>0</v>
      </c>
      <c r="AZ26">
        <v>0</v>
      </c>
      <c r="BA26">
        <v>0</v>
      </c>
      <c r="BB26">
        <v>0</v>
      </c>
      <c r="BC26">
        <v>6937.3846694566028</v>
      </c>
      <c r="BD26">
        <v>17671.664669456604</v>
      </c>
      <c r="BE26">
        <v>7.3754860890887333</v>
      </c>
      <c r="BF26">
        <v>2396</v>
      </c>
      <c r="BG26">
        <v>0</v>
      </c>
      <c r="BH26" t="s">
        <v>2070</v>
      </c>
      <c r="BI26" t="s">
        <v>2071</v>
      </c>
      <c r="BJ26" t="s">
        <v>939</v>
      </c>
    </row>
    <row r="27" spans="1:62" x14ac:dyDescent="0.25">
      <c r="A27" t="s">
        <v>148</v>
      </c>
      <c r="B27" t="s">
        <v>1218</v>
      </c>
      <c r="C27" t="s">
        <v>1219</v>
      </c>
      <c r="D27" t="s">
        <v>1010</v>
      </c>
      <c r="E27" t="s">
        <v>1011</v>
      </c>
      <c r="F27" t="s">
        <v>1220</v>
      </c>
      <c r="G27" t="s">
        <v>208</v>
      </c>
      <c r="H27" t="s">
        <v>947</v>
      </c>
      <c r="I27" t="s">
        <v>2673</v>
      </c>
      <c r="J27">
        <v>5023.09</v>
      </c>
      <c r="K27">
        <v>8062.31</v>
      </c>
      <c r="L27">
        <v>0</v>
      </c>
      <c r="M27">
        <v>4045</v>
      </c>
      <c r="N27">
        <v>22568.608</v>
      </c>
      <c r="O27">
        <v>772</v>
      </c>
      <c r="P27">
        <v>3295</v>
      </c>
      <c r="Q27">
        <v>17537.43</v>
      </c>
      <c r="R27">
        <v>61303.438000000002</v>
      </c>
      <c r="S27">
        <v>6899.62</v>
      </c>
      <c r="T27">
        <v>5733.5</v>
      </c>
      <c r="U27">
        <v>0</v>
      </c>
      <c r="V27">
        <v>2198.2600000000002</v>
      </c>
      <c r="W27">
        <v>1315.06</v>
      </c>
      <c r="X27">
        <v>4407.6000000000004</v>
      </c>
      <c r="Y27">
        <v>3196.77</v>
      </c>
      <c r="Z27">
        <v>11103.765109199232</v>
      </c>
      <c r="AA27">
        <v>34854.575109199235</v>
      </c>
      <c r="AB27">
        <v>96158.013109199237</v>
      </c>
      <c r="AD27">
        <v>19300.310000000001</v>
      </c>
      <c r="AE27">
        <v>27043.1</v>
      </c>
      <c r="AF27">
        <v>0</v>
      </c>
      <c r="AG27">
        <v>2330.29</v>
      </c>
      <c r="AH27">
        <v>0</v>
      </c>
      <c r="AI27">
        <v>7000</v>
      </c>
      <c r="AJ27">
        <v>6199.47</v>
      </c>
      <c r="AK27">
        <v>0</v>
      </c>
      <c r="AL27">
        <v>61873.170000000006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31223.02</v>
      </c>
      <c r="AW27">
        <v>40838.910000000003</v>
      </c>
      <c r="AX27">
        <v>0</v>
      </c>
      <c r="AY27">
        <v>8573.5499999999993</v>
      </c>
      <c r="AZ27">
        <v>23883.668000000001</v>
      </c>
      <c r="BA27">
        <v>12179.6</v>
      </c>
      <c r="BB27">
        <v>12691.240000000002</v>
      </c>
      <c r="BC27">
        <v>28641.195109199231</v>
      </c>
      <c r="BD27">
        <v>158031.18310919925</v>
      </c>
      <c r="BE27">
        <v>11.962996450355734</v>
      </c>
      <c r="BF27">
        <v>13210</v>
      </c>
      <c r="BG27">
        <v>0</v>
      </c>
      <c r="BH27" t="s">
        <v>1221</v>
      </c>
      <c r="BI27" t="s">
        <v>1222</v>
      </c>
      <c r="BJ27" t="s">
        <v>939</v>
      </c>
    </row>
    <row r="28" spans="1:62" x14ac:dyDescent="0.25">
      <c r="A28" t="s">
        <v>672</v>
      </c>
      <c r="B28" t="s">
        <v>2188</v>
      </c>
      <c r="C28" t="s">
        <v>798</v>
      </c>
      <c r="D28" t="s">
        <v>2045</v>
      </c>
      <c r="E28" t="s">
        <v>2046</v>
      </c>
      <c r="F28" t="s">
        <v>2061</v>
      </c>
      <c r="G28" t="s">
        <v>2062</v>
      </c>
      <c r="H28" t="s">
        <v>947</v>
      </c>
      <c r="I28" t="s">
        <v>2674</v>
      </c>
      <c r="J28">
        <v>4959.92</v>
      </c>
      <c r="K28">
        <v>0</v>
      </c>
      <c r="L28">
        <v>200</v>
      </c>
      <c r="M28">
        <v>0</v>
      </c>
      <c r="N28">
        <v>0</v>
      </c>
      <c r="O28">
        <v>500</v>
      </c>
      <c r="P28">
        <v>0</v>
      </c>
      <c r="Q28">
        <v>22504.799999999999</v>
      </c>
      <c r="R28">
        <v>28164.720000000001</v>
      </c>
      <c r="S28">
        <v>1775.28</v>
      </c>
      <c r="T28">
        <v>0</v>
      </c>
      <c r="U28">
        <v>449.78999999999996</v>
      </c>
      <c r="V28">
        <v>59.82</v>
      </c>
      <c r="W28">
        <v>0</v>
      </c>
      <c r="X28">
        <v>0</v>
      </c>
      <c r="Y28">
        <v>0</v>
      </c>
      <c r="Z28">
        <v>4117.456224947593</v>
      </c>
      <c r="AA28">
        <v>6402.3462249475924</v>
      </c>
      <c r="AB28">
        <v>34567.066224947594</v>
      </c>
      <c r="AD28">
        <v>4064.07</v>
      </c>
      <c r="AE28">
        <v>0</v>
      </c>
      <c r="AF28">
        <v>5000</v>
      </c>
      <c r="AG28">
        <v>0</v>
      </c>
      <c r="AH28">
        <v>0</v>
      </c>
      <c r="AI28">
        <v>0</v>
      </c>
      <c r="AJ28">
        <v>0</v>
      </c>
      <c r="AK28">
        <v>4000</v>
      </c>
      <c r="AL28">
        <v>13064.07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10799.27</v>
      </c>
      <c r="AW28">
        <v>0</v>
      </c>
      <c r="AX28">
        <v>5649.79</v>
      </c>
      <c r="AY28">
        <v>59.82</v>
      </c>
      <c r="AZ28">
        <v>0</v>
      </c>
      <c r="BA28">
        <v>500</v>
      </c>
      <c r="BB28">
        <v>0</v>
      </c>
      <c r="BC28">
        <v>30622.256224947592</v>
      </c>
      <c r="BD28">
        <v>47631.136224947593</v>
      </c>
      <c r="BE28">
        <v>18.999256571578616</v>
      </c>
      <c r="BF28">
        <v>2507</v>
      </c>
      <c r="BG28">
        <v>0</v>
      </c>
      <c r="BH28" t="s">
        <v>2189</v>
      </c>
      <c r="BI28" t="s">
        <v>2190</v>
      </c>
      <c r="BJ28" t="s">
        <v>939</v>
      </c>
    </row>
    <row r="29" spans="1:62" x14ac:dyDescent="0.25">
      <c r="A29" t="s">
        <v>826</v>
      </c>
      <c r="B29" t="s">
        <v>2206</v>
      </c>
      <c r="C29" t="s">
        <v>2207</v>
      </c>
      <c r="D29" t="s">
        <v>931</v>
      </c>
      <c r="E29" t="s">
        <v>932</v>
      </c>
      <c r="F29" t="s">
        <v>2230</v>
      </c>
      <c r="G29" t="s">
        <v>2231</v>
      </c>
      <c r="H29" t="s">
        <v>947</v>
      </c>
      <c r="I29" t="s">
        <v>2674</v>
      </c>
      <c r="J29">
        <v>28010.739999999998</v>
      </c>
      <c r="K29">
        <v>5652.8</v>
      </c>
      <c r="L29">
        <v>0</v>
      </c>
      <c r="M29">
        <v>7026</v>
      </c>
      <c r="N29">
        <v>7568.5</v>
      </c>
      <c r="O29">
        <v>9304</v>
      </c>
      <c r="P29">
        <v>11150</v>
      </c>
      <c r="Q29">
        <v>160542.71</v>
      </c>
      <c r="R29">
        <v>229254.75</v>
      </c>
      <c r="S29">
        <v>18329.91</v>
      </c>
      <c r="T29">
        <v>321.12</v>
      </c>
      <c r="U29">
        <v>0</v>
      </c>
      <c r="V29">
        <v>3278.6</v>
      </c>
      <c r="W29">
        <v>331.75</v>
      </c>
      <c r="X29">
        <v>471.35</v>
      </c>
      <c r="Y29">
        <v>1577.84</v>
      </c>
      <c r="Z29">
        <v>7247.7827659643362</v>
      </c>
      <c r="AA29">
        <v>31558.352765964333</v>
      </c>
      <c r="AB29">
        <v>260813.10276596434</v>
      </c>
      <c r="AD29">
        <v>81837.960000000006</v>
      </c>
      <c r="AE29">
        <v>0</v>
      </c>
      <c r="AF29">
        <v>0</v>
      </c>
      <c r="AG29">
        <v>7694.2</v>
      </c>
      <c r="AH29">
        <v>0</v>
      </c>
      <c r="AI29">
        <v>0</v>
      </c>
      <c r="AJ29">
        <v>0</v>
      </c>
      <c r="AK29">
        <v>29105.73</v>
      </c>
      <c r="AL29">
        <v>118637.89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128178.61</v>
      </c>
      <c r="AW29">
        <v>5973.92</v>
      </c>
      <c r="AX29">
        <v>0</v>
      </c>
      <c r="AY29">
        <v>17998.8</v>
      </c>
      <c r="AZ29">
        <v>7900.25</v>
      </c>
      <c r="BA29">
        <v>9775.35</v>
      </c>
      <c r="BB29">
        <v>12727.84</v>
      </c>
      <c r="BC29">
        <v>196896.22276596434</v>
      </c>
      <c r="BD29">
        <v>379450.99276596436</v>
      </c>
      <c r="BE29">
        <v>25.597071827169749</v>
      </c>
      <c r="BF29">
        <v>14824</v>
      </c>
      <c r="BG29">
        <v>0</v>
      </c>
      <c r="BH29" t="s">
        <v>2179</v>
      </c>
      <c r="BI29" t="s">
        <v>2180</v>
      </c>
      <c r="BJ29" t="s">
        <v>939</v>
      </c>
    </row>
    <row r="30" spans="1:62" x14ac:dyDescent="0.25">
      <c r="A30" t="s">
        <v>226</v>
      </c>
      <c r="B30" t="s">
        <v>1368</v>
      </c>
      <c r="C30" t="s">
        <v>1369</v>
      </c>
      <c r="D30" t="s">
        <v>1357</v>
      </c>
      <c r="E30" t="s">
        <v>1358</v>
      </c>
      <c r="F30" t="s">
        <v>1359</v>
      </c>
      <c r="G30" t="s">
        <v>240</v>
      </c>
      <c r="H30" t="s">
        <v>947</v>
      </c>
      <c r="I30" t="s">
        <v>2673</v>
      </c>
      <c r="J30">
        <v>2679.98</v>
      </c>
      <c r="K30">
        <v>0</v>
      </c>
      <c r="L30">
        <v>0</v>
      </c>
      <c r="M30">
        <v>290</v>
      </c>
      <c r="N30">
        <v>4000</v>
      </c>
      <c r="O30">
        <v>1100</v>
      </c>
      <c r="P30">
        <v>130</v>
      </c>
      <c r="Q30">
        <v>7482</v>
      </c>
      <c r="R30">
        <v>15681.98</v>
      </c>
      <c r="S30">
        <v>7851.6099999999988</v>
      </c>
      <c r="T30">
        <v>161.09</v>
      </c>
      <c r="U30">
        <v>0</v>
      </c>
      <c r="V30">
        <v>158.16999999999999</v>
      </c>
      <c r="W30">
        <v>130.22</v>
      </c>
      <c r="X30">
        <v>0</v>
      </c>
      <c r="Y30">
        <v>1914.4</v>
      </c>
      <c r="Z30">
        <v>5041.5920819911616</v>
      </c>
      <c r="AA30">
        <v>15257.082081991161</v>
      </c>
      <c r="AB30">
        <v>30939.06208199116</v>
      </c>
      <c r="AD30">
        <v>8315.15</v>
      </c>
      <c r="AE30">
        <v>0</v>
      </c>
      <c r="AF30">
        <v>0</v>
      </c>
      <c r="AG30">
        <v>6500</v>
      </c>
      <c r="AH30">
        <v>1000</v>
      </c>
      <c r="AI30">
        <v>0</v>
      </c>
      <c r="AJ30">
        <v>3000</v>
      </c>
      <c r="AK30">
        <v>1700</v>
      </c>
      <c r="AL30">
        <v>20515.150000000001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18846.739999999998</v>
      </c>
      <c r="AW30">
        <v>161.09</v>
      </c>
      <c r="AX30">
        <v>0</v>
      </c>
      <c r="AY30">
        <v>6948.17</v>
      </c>
      <c r="AZ30">
        <v>5130.22</v>
      </c>
      <c r="BA30">
        <v>1100</v>
      </c>
      <c r="BB30">
        <v>5044.3999999999996</v>
      </c>
      <c r="BC30">
        <v>14223.592081991163</v>
      </c>
      <c r="BD30">
        <v>51454.212081991165</v>
      </c>
      <c r="BE30">
        <v>7.9922665551399756</v>
      </c>
      <c r="BF30">
        <v>6438</v>
      </c>
      <c r="BG30">
        <v>0</v>
      </c>
      <c r="BH30" t="s">
        <v>1370</v>
      </c>
      <c r="BI30" t="s">
        <v>1371</v>
      </c>
      <c r="BJ30" t="s">
        <v>939</v>
      </c>
    </row>
    <row r="31" spans="1:62" x14ac:dyDescent="0.25">
      <c r="A31" t="s">
        <v>228</v>
      </c>
      <c r="B31" t="s">
        <v>1372</v>
      </c>
      <c r="C31" t="s">
        <v>1373</v>
      </c>
      <c r="D31" t="s">
        <v>1357</v>
      </c>
      <c r="E31" t="s">
        <v>1358</v>
      </c>
      <c r="F31" t="s">
        <v>1359</v>
      </c>
      <c r="G31" t="s">
        <v>240</v>
      </c>
      <c r="H31" t="s">
        <v>947</v>
      </c>
      <c r="I31" t="s">
        <v>2673</v>
      </c>
      <c r="J31">
        <v>2526.8199999999997</v>
      </c>
      <c r="K31">
        <v>0</v>
      </c>
      <c r="L31">
        <v>0</v>
      </c>
      <c r="M31">
        <v>230</v>
      </c>
      <c r="N31">
        <v>1844.44</v>
      </c>
      <c r="O31">
        <v>590</v>
      </c>
      <c r="P31">
        <v>240</v>
      </c>
      <c r="Q31">
        <v>5206</v>
      </c>
      <c r="R31">
        <v>10637.26</v>
      </c>
      <c r="S31">
        <v>2030.2599999999998</v>
      </c>
      <c r="T31">
        <v>739.84</v>
      </c>
      <c r="U31">
        <v>0</v>
      </c>
      <c r="V31">
        <v>232.53</v>
      </c>
      <c r="W31">
        <v>626.36</v>
      </c>
      <c r="X31">
        <v>283.5</v>
      </c>
      <c r="Y31">
        <v>611.6</v>
      </c>
      <c r="Z31">
        <v>5948.4455525061294</v>
      </c>
      <c r="AA31">
        <v>10472.53555250613</v>
      </c>
      <c r="AB31">
        <v>21109.79555250613</v>
      </c>
      <c r="AD31">
        <v>5655.41</v>
      </c>
      <c r="AE31">
        <v>1250</v>
      </c>
      <c r="AF31">
        <v>0</v>
      </c>
      <c r="AG31">
        <v>0</v>
      </c>
      <c r="AH31">
        <v>1250</v>
      </c>
      <c r="AI31">
        <v>0</v>
      </c>
      <c r="AJ31">
        <v>0</v>
      </c>
      <c r="AK31">
        <v>1570</v>
      </c>
      <c r="AL31">
        <v>9725.41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10212.49</v>
      </c>
      <c r="AW31">
        <v>1989.8400000000001</v>
      </c>
      <c r="AX31">
        <v>0</v>
      </c>
      <c r="AY31">
        <v>462.53</v>
      </c>
      <c r="AZ31">
        <v>3720.8</v>
      </c>
      <c r="BA31">
        <v>873.5</v>
      </c>
      <c r="BB31">
        <v>851.6</v>
      </c>
      <c r="BC31">
        <v>12724.445552506129</v>
      </c>
      <c r="BD31">
        <v>30835.20555250613</v>
      </c>
      <c r="BE31">
        <v>5.1736922067963302</v>
      </c>
      <c r="BF31">
        <v>5960</v>
      </c>
      <c r="BG31">
        <v>0</v>
      </c>
      <c r="BH31" t="s">
        <v>1374</v>
      </c>
      <c r="BI31" t="s">
        <v>1375</v>
      </c>
      <c r="BJ31" t="s">
        <v>939</v>
      </c>
    </row>
    <row r="32" spans="1:62" x14ac:dyDescent="0.25">
      <c r="A32" t="s">
        <v>230</v>
      </c>
      <c r="B32" t="s">
        <v>1376</v>
      </c>
      <c r="C32" t="s">
        <v>1377</v>
      </c>
      <c r="D32" t="s">
        <v>1357</v>
      </c>
      <c r="E32" t="s">
        <v>1358</v>
      </c>
      <c r="F32" t="s">
        <v>1378</v>
      </c>
      <c r="G32" t="s">
        <v>266</v>
      </c>
      <c r="H32" t="s">
        <v>935</v>
      </c>
      <c r="I32" t="s">
        <v>2673</v>
      </c>
      <c r="J32">
        <v>331.44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1257</v>
      </c>
      <c r="R32">
        <v>1588.44</v>
      </c>
      <c r="S32">
        <v>660.92000000000007</v>
      </c>
      <c r="T32">
        <v>81.349999999999994</v>
      </c>
      <c r="U32">
        <v>0</v>
      </c>
      <c r="V32">
        <v>89.2</v>
      </c>
      <c r="W32">
        <v>81.400000000000006</v>
      </c>
      <c r="X32">
        <v>20.5</v>
      </c>
      <c r="Y32">
        <v>93.7</v>
      </c>
      <c r="Z32">
        <v>1362.0756974981678</v>
      </c>
      <c r="AA32">
        <v>2389.1456974981679</v>
      </c>
      <c r="AB32">
        <v>3977.585697498168</v>
      </c>
      <c r="AD32">
        <v>852.45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852.45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1844.8100000000002</v>
      </c>
      <c r="AW32">
        <v>81.349999999999994</v>
      </c>
      <c r="AX32">
        <v>0</v>
      </c>
      <c r="AY32">
        <v>89.2</v>
      </c>
      <c r="AZ32">
        <v>81.400000000000006</v>
      </c>
      <c r="BA32">
        <v>20.5</v>
      </c>
      <c r="BB32">
        <v>93.7</v>
      </c>
      <c r="BC32">
        <v>2619.0756974981678</v>
      </c>
      <c r="BD32">
        <v>4830.0356974981678</v>
      </c>
      <c r="BE32">
        <v>6.3973982748320104</v>
      </c>
      <c r="BF32">
        <v>755</v>
      </c>
      <c r="BG32">
        <v>0</v>
      </c>
      <c r="BH32" t="s">
        <v>1379</v>
      </c>
      <c r="BI32" t="s">
        <v>1380</v>
      </c>
      <c r="BJ32" t="s">
        <v>939</v>
      </c>
    </row>
    <row r="33" spans="1:62" x14ac:dyDescent="0.25">
      <c r="A33" t="s">
        <v>686</v>
      </c>
      <c r="B33" t="s">
        <v>961</v>
      </c>
      <c r="C33" t="s">
        <v>962</v>
      </c>
      <c r="D33" t="s">
        <v>931</v>
      </c>
      <c r="E33" t="s">
        <v>932</v>
      </c>
      <c r="F33" t="s">
        <v>963</v>
      </c>
      <c r="G33" t="s">
        <v>964</v>
      </c>
      <c r="H33" t="s">
        <v>947</v>
      </c>
      <c r="I33" t="s">
        <v>2674</v>
      </c>
      <c r="J33">
        <v>10854.560000000001</v>
      </c>
      <c r="K33">
        <v>50</v>
      </c>
      <c r="L33">
        <v>0</v>
      </c>
      <c r="M33">
        <v>95</v>
      </c>
      <c r="N33">
        <v>5707.5</v>
      </c>
      <c r="O33">
        <v>11124</v>
      </c>
      <c r="P33">
        <v>3897</v>
      </c>
      <c r="Q33">
        <v>34870.659999999996</v>
      </c>
      <c r="R33">
        <v>66598.720000000001</v>
      </c>
      <c r="S33">
        <v>2741.05</v>
      </c>
      <c r="T33">
        <v>134.22</v>
      </c>
      <c r="U33">
        <v>0</v>
      </c>
      <c r="V33">
        <v>178.42</v>
      </c>
      <c r="W33">
        <v>1249.5999999999999</v>
      </c>
      <c r="X33">
        <v>2262.15</v>
      </c>
      <c r="Y33">
        <v>301.3</v>
      </c>
      <c r="Z33">
        <v>10401.287762691205</v>
      </c>
      <c r="AA33">
        <v>17268.027762691207</v>
      </c>
      <c r="AB33">
        <v>83866.7477626912</v>
      </c>
      <c r="AD33">
        <v>29870.46</v>
      </c>
      <c r="AE33">
        <v>1434.7</v>
      </c>
      <c r="AF33">
        <v>0</v>
      </c>
      <c r="AG33">
        <v>4370.8999999999996</v>
      </c>
      <c r="AH33">
        <v>12000</v>
      </c>
      <c r="AI33">
        <v>14521</v>
      </c>
      <c r="AJ33">
        <v>7019.37</v>
      </c>
      <c r="AK33">
        <v>21396.479999999996</v>
      </c>
      <c r="AL33">
        <v>90612.909999999989</v>
      </c>
      <c r="AM33">
        <v>-80.48</v>
      </c>
      <c r="AN33">
        <v>0</v>
      </c>
      <c r="AO33">
        <v>0</v>
      </c>
      <c r="AP33">
        <v>0</v>
      </c>
      <c r="AQ33">
        <v>0</v>
      </c>
      <c r="AR33">
        <v>99639.5</v>
      </c>
      <c r="AS33">
        <v>0</v>
      </c>
      <c r="AT33">
        <v>0</v>
      </c>
      <c r="AU33">
        <v>99559.02</v>
      </c>
      <c r="AV33">
        <v>43385.59</v>
      </c>
      <c r="AW33">
        <v>1618.92</v>
      </c>
      <c r="AX33">
        <v>0</v>
      </c>
      <c r="AY33">
        <v>4644.32</v>
      </c>
      <c r="AZ33">
        <v>18957.099999999999</v>
      </c>
      <c r="BA33">
        <v>127546.65</v>
      </c>
      <c r="BB33">
        <v>11217.67</v>
      </c>
      <c r="BC33">
        <v>66668.427762691193</v>
      </c>
      <c r="BD33">
        <v>274038.67776269116</v>
      </c>
      <c r="BE33">
        <v>18.580153079035266</v>
      </c>
      <c r="BF33">
        <v>14749</v>
      </c>
      <c r="BG33">
        <v>0</v>
      </c>
      <c r="BH33" t="s">
        <v>965</v>
      </c>
      <c r="BI33" t="s">
        <v>966</v>
      </c>
      <c r="BJ33" t="s">
        <v>939</v>
      </c>
    </row>
    <row r="34" spans="1:62" x14ac:dyDescent="0.25">
      <c r="A34" t="s">
        <v>232</v>
      </c>
      <c r="B34" t="s">
        <v>1381</v>
      </c>
      <c r="C34" t="s">
        <v>1382</v>
      </c>
      <c r="D34" t="s">
        <v>1357</v>
      </c>
      <c r="E34" t="s">
        <v>1358</v>
      </c>
      <c r="F34" t="s">
        <v>1383</v>
      </c>
      <c r="G34" t="s">
        <v>1384</v>
      </c>
      <c r="H34" t="s">
        <v>935</v>
      </c>
      <c r="I34" t="s">
        <v>2673</v>
      </c>
      <c r="J34">
        <v>459.08</v>
      </c>
      <c r="K34">
        <v>210</v>
      </c>
      <c r="L34">
        <v>0</v>
      </c>
      <c r="M34">
        <v>110</v>
      </c>
      <c r="N34">
        <v>4745</v>
      </c>
      <c r="O34">
        <v>1100</v>
      </c>
      <c r="P34">
        <v>0</v>
      </c>
      <c r="Q34">
        <v>1435</v>
      </c>
      <c r="R34">
        <v>8059.08</v>
      </c>
      <c r="S34">
        <v>1404.6399999999999</v>
      </c>
      <c r="T34">
        <v>3449.95</v>
      </c>
      <c r="U34">
        <v>0</v>
      </c>
      <c r="V34">
        <v>683.25</v>
      </c>
      <c r="W34">
        <v>2683.15</v>
      </c>
      <c r="X34">
        <v>1056.3</v>
      </c>
      <c r="Y34">
        <v>380.21</v>
      </c>
      <c r="Z34">
        <v>1447.8753410740253</v>
      </c>
      <c r="AA34">
        <v>11105.375341074023</v>
      </c>
      <c r="AB34">
        <v>19164.455341074023</v>
      </c>
      <c r="AD34">
        <v>27.29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27.29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1891.0099999999998</v>
      </c>
      <c r="AW34">
        <v>3659.95</v>
      </c>
      <c r="AX34">
        <v>0</v>
      </c>
      <c r="AY34">
        <v>793.25</v>
      </c>
      <c r="AZ34">
        <v>7428.15</v>
      </c>
      <c r="BA34">
        <v>2156.3000000000002</v>
      </c>
      <c r="BB34">
        <v>380.21</v>
      </c>
      <c r="BC34">
        <v>2882.8753410740255</v>
      </c>
      <c r="BD34">
        <v>19191.745341074024</v>
      </c>
      <c r="BE34">
        <v>18.797008169514225</v>
      </c>
      <c r="BF34">
        <v>1021</v>
      </c>
      <c r="BG34">
        <v>0</v>
      </c>
      <c r="BH34" t="s">
        <v>1385</v>
      </c>
      <c r="BI34" t="s">
        <v>1386</v>
      </c>
      <c r="BJ34" t="s">
        <v>939</v>
      </c>
    </row>
    <row r="35" spans="1:62" x14ac:dyDescent="0.25">
      <c r="A35" t="s">
        <v>828</v>
      </c>
      <c r="B35" t="s">
        <v>2291</v>
      </c>
      <c r="C35" t="s">
        <v>2292</v>
      </c>
      <c r="D35" t="s">
        <v>1481</v>
      </c>
      <c r="E35" t="s">
        <v>1482</v>
      </c>
      <c r="F35" t="s">
        <v>1659</v>
      </c>
      <c r="G35" t="s">
        <v>1660</v>
      </c>
      <c r="H35" t="s">
        <v>947</v>
      </c>
      <c r="I35" t="s">
        <v>2673</v>
      </c>
      <c r="J35">
        <v>13395.84</v>
      </c>
      <c r="K35">
        <v>9999.1</v>
      </c>
      <c r="L35">
        <v>0</v>
      </c>
      <c r="M35">
        <v>4545</v>
      </c>
      <c r="N35">
        <v>10795</v>
      </c>
      <c r="O35">
        <v>5791</v>
      </c>
      <c r="P35">
        <v>4876.25</v>
      </c>
      <c r="Q35">
        <v>28103.839999999997</v>
      </c>
      <c r="R35">
        <v>77506.03</v>
      </c>
      <c r="S35">
        <v>19341.72</v>
      </c>
      <c r="T35">
        <v>1804.7</v>
      </c>
      <c r="U35">
        <v>0</v>
      </c>
      <c r="V35">
        <v>513.54999999999995</v>
      </c>
      <c r="W35">
        <v>7996.41</v>
      </c>
      <c r="X35">
        <v>516.5</v>
      </c>
      <c r="Y35">
        <v>2635.2</v>
      </c>
      <c r="Z35">
        <v>14025.317394205624</v>
      </c>
      <c r="AA35">
        <v>46833.397394205625</v>
      </c>
      <c r="AB35">
        <v>124339.42739420562</v>
      </c>
      <c r="AD35">
        <v>12482.43</v>
      </c>
      <c r="AE35">
        <v>0</v>
      </c>
      <c r="AF35">
        <v>0</v>
      </c>
      <c r="AG35">
        <v>1209</v>
      </c>
      <c r="AH35">
        <v>5766</v>
      </c>
      <c r="AI35">
        <v>1178</v>
      </c>
      <c r="AJ35">
        <v>1612</v>
      </c>
      <c r="AK35">
        <v>7500</v>
      </c>
      <c r="AL35">
        <v>29747.43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45219.990000000005</v>
      </c>
      <c r="AW35">
        <v>11803.800000000001</v>
      </c>
      <c r="AX35">
        <v>0</v>
      </c>
      <c r="AY35">
        <v>6267.55</v>
      </c>
      <c r="AZ35">
        <v>24557.41</v>
      </c>
      <c r="BA35">
        <v>7485.5</v>
      </c>
      <c r="BB35">
        <v>9123.4500000000007</v>
      </c>
      <c r="BC35">
        <v>49629.15739420562</v>
      </c>
      <c r="BD35">
        <v>154086.85739420564</v>
      </c>
      <c r="BE35">
        <v>7.7660832313999109</v>
      </c>
      <c r="BF35">
        <v>19841</v>
      </c>
      <c r="BG35">
        <v>0</v>
      </c>
      <c r="BH35" t="s">
        <v>2293</v>
      </c>
      <c r="BI35" t="s">
        <v>2294</v>
      </c>
      <c r="BJ35" t="s">
        <v>939</v>
      </c>
    </row>
    <row r="36" spans="1:62" x14ac:dyDescent="0.25">
      <c r="A36" t="s">
        <v>580</v>
      </c>
      <c r="B36" t="s">
        <v>2072</v>
      </c>
      <c r="C36" t="s">
        <v>2073</v>
      </c>
      <c r="D36" t="s">
        <v>2045</v>
      </c>
      <c r="E36" t="s">
        <v>2046</v>
      </c>
      <c r="F36" t="s">
        <v>2056</v>
      </c>
      <c r="G36" t="s">
        <v>2057</v>
      </c>
      <c r="H36" t="s">
        <v>935</v>
      </c>
      <c r="I36" t="s">
        <v>2673</v>
      </c>
      <c r="J36">
        <v>1245.43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106</v>
      </c>
      <c r="R36">
        <v>1351.43</v>
      </c>
      <c r="S36">
        <v>498.95000000000005</v>
      </c>
      <c r="T36">
        <v>0</v>
      </c>
      <c r="U36">
        <v>70.55</v>
      </c>
      <c r="V36">
        <v>41.4</v>
      </c>
      <c r="W36">
        <v>0</v>
      </c>
      <c r="X36">
        <v>0</v>
      </c>
      <c r="Y36">
        <v>0</v>
      </c>
      <c r="Z36">
        <v>1473.4788280002867</v>
      </c>
      <c r="AA36">
        <v>2084.3788280002868</v>
      </c>
      <c r="AB36">
        <v>3435.8088280002867</v>
      </c>
      <c r="AD36">
        <v>1031.56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1000</v>
      </c>
      <c r="AL36">
        <v>2031.56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2775.94</v>
      </c>
      <c r="AW36">
        <v>0</v>
      </c>
      <c r="AX36">
        <v>70.55</v>
      </c>
      <c r="AY36">
        <v>41.4</v>
      </c>
      <c r="AZ36">
        <v>0</v>
      </c>
      <c r="BA36">
        <v>0</v>
      </c>
      <c r="BB36">
        <v>0</v>
      </c>
      <c r="BC36">
        <v>2579.4788280002867</v>
      </c>
      <c r="BD36">
        <v>5467.3688280002871</v>
      </c>
      <c r="BE36">
        <v>4.4668045980394506</v>
      </c>
      <c r="BF36">
        <v>1224</v>
      </c>
      <c r="BG36">
        <v>0</v>
      </c>
      <c r="BH36" t="s">
        <v>2074</v>
      </c>
      <c r="BI36" t="s">
        <v>2075</v>
      </c>
      <c r="BJ36" t="s">
        <v>939</v>
      </c>
    </row>
    <row r="37" spans="1:62" x14ac:dyDescent="0.25">
      <c r="A37" t="s">
        <v>12</v>
      </c>
      <c r="B37" t="s">
        <v>955</v>
      </c>
      <c r="C37" t="s">
        <v>956</v>
      </c>
      <c r="D37" t="s">
        <v>943</v>
      </c>
      <c r="E37" t="s">
        <v>944</v>
      </c>
      <c r="F37" t="s">
        <v>957</v>
      </c>
      <c r="G37" t="s">
        <v>26</v>
      </c>
      <c r="H37" t="s">
        <v>947</v>
      </c>
      <c r="I37" t="s">
        <v>2674</v>
      </c>
      <c r="J37">
        <v>2902.35</v>
      </c>
      <c r="K37">
        <v>0</v>
      </c>
      <c r="L37">
        <v>0</v>
      </c>
      <c r="M37">
        <v>10</v>
      </c>
      <c r="N37">
        <v>155</v>
      </c>
      <c r="O37">
        <v>490</v>
      </c>
      <c r="P37">
        <v>600</v>
      </c>
      <c r="Q37">
        <v>4368</v>
      </c>
      <c r="R37">
        <v>8525.35</v>
      </c>
      <c r="S37">
        <v>1638.16</v>
      </c>
      <c r="T37">
        <v>55.1</v>
      </c>
      <c r="U37">
        <v>0</v>
      </c>
      <c r="V37">
        <v>0</v>
      </c>
      <c r="W37">
        <v>0</v>
      </c>
      <c r="X37">
        <v>77.150000000000006</v>
      </c>
      <c r="Y37">
        <v>160</v>
      </c>
      <c r="Z37">
        <v>4343.9558662028612</v>
      </c>
      <c r="AA37">
        <v>6274.3658662028611</v>
      </c>
      <c r="AB37">
        <v>14799.715866202861</v>
      </c>
      <c r="AD37">
        <v>1776.44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1776.44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6316.9500000000007</v>
      </c>
      <c r="AW37">
        <v>55.1</v>
      </c>
      <c r="AX37">
        <v>0</v>
      </c>
      <c r="AY37">
        <v>10</v>
      </c>
      <c r="AZ37">
        <v>155</v>
      </c>
      <c r="BA37">
        <v>567.15</v>
      </c>
      <c r="BB37">
        <v>760</v>
      </c>
      <c r="BC37">
        <v>8711.9558662028612</v>
      </c>
      <c r="BD37">
        <v>16576.155866202862</v>
      </c>
      <c r="BE37">
        <v>5.7476268606806036</v>
      </c>
      <c r="BF37">
        <v>2884</v>
      </c>
      <c r="BG37">
        <v>0</v>
      </c>
      <c r="BH37" t="s">
        <v>958</v>
      </c>
      <c r="BI37" t="s">
        <v>959</v>
      </c>
      <c r="BJ37" t="s">
        <v>939</v>
      </c>
    </row>
    <row r="38" spans="1:62" x14ac:dyDescent="0.25">
      <c r="A38" t="s">
        <v>760</v>
      </c>
      <c r="B38" t="s">
        <v>955</v>
      </c>
      <c r="C38" t="s">
        <v>956</v>
      </c>
      <c r="D38" t="s">
        <v>2045</v>
      </c>
      <c r="E38" t="s">
        <v>2046</v>
      </c>
      <c r="F38" t="s">
        <v>2081</v>
      </c>
      <c r="G38" t="s">
        <v>2082</v>
      </c>
      <c r="H38" t="s">
        <v>947</v>
      </c>
      <c r="I38" t="s">
        <v>2674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5944</v>
      </c>
      <c r="BH38" t="s">
        <v>958</v>
      </c>
      <c r="BI38" t="s">
        <v>959</v>
      </c>
      <c r="BJ38" t="s">
        <v>939</v>
      </c>
    </row>
    <row r="39" spans="1:62" x14ac:dyDescent="0.25">
      <c r="A39" t="s">
        <v>584</v>
      </c>
      <c r="B39" t="s">
        <v>955</v>
      </c>
      <c r="C39" t="s">
        <v>956</v>
      </c>
      <c r="D39" t="s">
        <v>2045</v>
      </c>
      <c r="E39" t="s">
        <v>2046</v>
      </c>
      <c r="F39" t="s">
        <v>2081</v>
      </c>
      <c r="G39" t="s">
        <v>2082</v>
      </c>
      <c r="H39" t="s">
        <v>947</v>
      </c>
      <c r="I39" t="s">
        <v>2674</v>
      </c>
      <c r="J39">
        <v>1363.6799999999998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3861</v>
      </c>
      <c r="R39">
        <v>5224.68</v>
      </c>
      <c r="S39">
        <v>3317.1699999999996</v>
      </c>
      <c r="T39">
        <v>0</v>
      </c>
      <c r="U39">
        <v>81.599999999999994</v>
      </c>
      <c r="V39">
        <v>338.61</v>
      </c>
      <c r="W39">
        <v>196.85</v>
      </c>
      <c r="X39">
        <v>0</v>
      </c>
      <c r="Y39">
        <v>0</v>
      </c>
      <c r="Z39">
        <v>3085.265904495116</v>
      </c>
      <c r="AA39">
        <v>7019.4959044951156</v>
      </c>
      <c r="AB39">
        <v>12244.175904495116</v>
      </c>
      <c r="AD39">
        <v>8580.1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3500</v>
      </c>
      <c r="AL39">
        <v>12080.1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13260.95</v>
      </c>
      <c r="AW39">
        <v>0</v>
      </c>
      <c r="AX39">
        <v>81.599999999999994</v>
      </c>
      <c r="AY39">
        <v>338.61</v>
      </c>
      <c r="AZ39">
        <v>196.85</v>
      </c>
      <c r="BA39">
        <v>0</v>
      </c>
      <c r="BB39">
        <v>0</v>
      </c>
      <c r="BC39">
        <v>10446.265904495116</v>
      </c>
      <c r="BD39">
        <v>24324.275904495116</v>
      </c>
      <c r="BE39">
        <v>7.9491097727108224</v>
      </c>
      <c r="BF39">
        <v>3060</v>
      </c>
      <c r="BG39">
        <v>0</v>
      </c>
      <c r="BH39" t="s">
        <v>958</v>
      </c>
      <c r="BI39" t="s">
        <v>959</v>
      </c>
      <c r="BJ39" t="s">
        <v>939</v>
      </c>
    </row>
    <row r="40" spans="1:62" x14ac:dyDescent="0.25">
      <c r="A40" t="s">
        <v>396</v>
      </c>
      <c r="B40" t="s">
        <v>1701</v>
      </c>
      <c r="C40" t="s">
        <v>1702</v>
      </c>
      <c r="D40" t="s">
        <v>1696</v>
      </c>
      <c r="E40" t="s">
        <v>1697</v>
      </c>
      <c r="F40" t="s">
        <v>1703</v>
      </c>
      <c r="G40" t="s">
        <v>456</v>
      </c>
      <c r="H40" t="s">
        <v>935</v>
      </c>
      <c r="I40" t="s">
        <v>2673</v>
      </c>
      <c r="J40">
        <v>4401.7</v>
      </c>
      <c r="K40">
        <v>181.85</v>
      </c>
      <c r="L40">
        <v>0</v>
      </c>
      <c r="M40">
        <v>80</v>
      </c>
      <c r="N40">
        <v>1637.3</v>
      </c>
      <c r="O40">
        <v>0</v>
      </c>
      <c r="P40">
        <v>5730</v>
      </c>
      <c r="Q40">
        <v>5144</v>
      </c>
      <c r="R40">
        <v>17174.849999999999</v>
      </c>
      <c r="S40">
        <v>2089.63</v>
      </c>
      <c r="T40">
        <v>313.64999999999998</v>
      </c>
      <c r="U40">
        <v>0</v>
      </c>
      <c r="V40">
        <v>571.42999999999995</v>
      </c>
      <c r="W40">
        <v>408.34</v>
      </c>
      <c r="X40">
        <v>120.05</v>
      </c>
      <c r="Y40">
        <v>118.5</v>
      </c>
      <c r="Z40">
        <v>5540.6011713077778</v>
      </c>
      <c r="AA40">
        <v>9162.2011713077773</v>
      </c>
      <c r="AB40">
        <v>26337.051171307776</v>
      </c>
      <c r="AD40">
        <v>13106.44</v>
      </c>
      <c r="AE40">
        <v>0</v>
      </c>
      <c r="AF40">
        <v>0</v>
      </c>
      <c r="AG40">
        <v>3000</v>
      </c>
      <c r="AH40">
        <v>5000</v>
      </c>
      <c r="AI40">
        <v>0</v>
      </c>
      <c r="AJ40">
        <v>0</v>
      </c>
      <c r="AK40">
        <v>5000</v>
      </c>
      <c r="AL40">
        <v>26106.440000000002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19597.77</v>
      </c>
      <c r="AW40">
        <v>495.5</v>
      </c>
      <c r="AX40">
        <v>0</v>
      </c>
      <c r="AY40">
        <v>3651.43</v>
      </c>
      <c r="AZ40">
        <v>7045.6399999999994</v>
      </c>
      <c r="BA40">
        <v>120.05</v>
      </c>
      <c r="BB40">
        <v>5848.5</v>
      </c>
      <c r="BC40">
        <v>15684.601171307779</v>
      </c>
      <c r="BD40">
        <v>52443.491171307774</v>
      </c>
      <c r="BE40">
        <v>13.068400491230445</v>
      </c>
      <c r="BF40">
        <v>4013</v>
      </c>
      <c r="BG40">
        <v>0</v>
      </c>
      <c r="BH40" t="s">
        <v>1704</v>
      </c>
      <c r="BI40" t="s">
        <v>1705</v>
      </c>
      <c r="BJ40" t="s">
        <v>939</v>
      </c>
    </row>
    <row r="41" spans="1:62" x14ac:dyDescent="0.25">
      <c r="A41" t="s">
        <v>56</v>
      </c>
      <c r="B41" t="s">
        <v>1055</v>
      </c>
      <c r="C41" t="s">
        <v>1056</v>
      </c>
      <c r="D41" t="s">
        <v>1041</v>
      </c>
      <c r="E41" t="s">
        <v>1042</v>
      </c>
      <c r="F41" t="s">
        <v>1057</v>
      </c>
      <c r="G41" t="s">
        <v>62</v>
      </c>
      <c r="H41" t="s">
        <v>947</v>
      </c>
      <c r="I41" t="s">
        <v>2673</v>
      </c>
      <c r="J41">
        <v>1606.4099999999999</v>
      </c>
      <c r="K41">
        <v>3688</v>
      </c>
      <c r="L41">
        <v>0</v>
      </c>
      <c r="M41">
        <v>517</v>
      </c>
      <c r="N41">
        <v>11556.112499999999</v>
      </c>
      <c r="O41">
        <v>830</v>
      </c>
      <c r="P41">
        <v>325</v>
      </c>
      <c r="Q41">
        <v>5084</v>
      </c>
      <c r="R41">
        <v>23606.522499999999</v>
      </c>
      <c r="S41">
        <v>2736.23</v>
      </c>
      <c r="T41">
        <v>4598.55</v>
      </c>
      <c r="U41">
        <v>0</v>
      </c>
      <c r="V41">
        <v>365.4</v>
      </c>
      <c r="W41">
        <v>4501.5999999999995</v>
      </c>
      <c r="X41">
        <v>4735</v>
      </c>
      <c r="Y41">
        <v>5904.95</v>
      </c>
      <c r="Z41">
        <v>2518.8780926806458</v>
      </c>
      <c r="AA41">
        <v>25360.608092680646</v>
      </c>
      <c r="AB41">
        <v>48967.130592680645</v>
      </c>
      <c r="AD41">
        <v>143.43</v>
      </c>
      <c r="AE41">
        <v>10625</v>
      </c>
      <c r="AF41">
        <v>0</v>
      </c>
      <c r="AG41">
        <v>0</v>
      </c>
      <c r="AH41">
        <v>10625</v>
      </c>
      <c r="AI41">
        <v>10625</v>
      </c>
      <c r="AJ41">
        <v>10625</v>
      </c>
      <c r="AK41">
        <v>1800</v>
      </c>
      <c r="AL41">
        <v>44443.43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4486.07</v>
      </c>
      <c r="AW41">
        <v>18911.55</v>
      </c>
      <c r="AX41">
        <v>0</v>
      </c>
      <c r="AY41">
        <v>882.4</v>
      </c>
      <c r="AZ41">
        <v>26682.712499999998</v>
      </c>
      <c r="BA41">
        <v>16190</v>
      </c>
      <c r="BB41">
        <v>16854.95</v>
      </c>
      <c r="BC41">
        <v>9402.8780926806467</v>
      </c>
      <c r="BD41">
        <v>93410.560592680646</v>
      </c>
      <c r="BE41">
        <v>17.014674060597567</v>
      </c>
      <c r="BF41">
        <v>5490</v>
      </c>
      <c r="BG41">
        <v>0</v>
      </c>
      <c r="BH41" t="s">
        <v>1058</v>
      </c>
      <c r="BI41" t="s">
        <v>1059</v>
      </c>
      <c r="BJ41" t="s">
        <v>939</v>
      </c>
    </row>
    <row r="42" spans="1:62" x14ac:dyDescent="0.25">
      <c r="A42" t="s">
        <v>336</v>
      </c>
      <c r="B42" t="s">
        <v>1591</v>
      </c>
      <c r="C42" t="s">
        <v>1592</v>
      </c>
      <c r="D42" t="s">
        <v>1481</v>
      </c>
      <c r="E42" t="s">
        <v>1482</v>
      </c>
      <c r="F42" t="s">
        <v>1483</v>
      </c>
      <c r="G42" t="s">
        <v>280</v>
      </c>
      <c r="H42" t="s">
        <v>935</v>
      </c>
      <c r="I42" t="s">
        <v>2673</v>
      </c>
      <c r="J42">
        <v>1175.18</v>
      </c>
      <c r="K42">
        <v>0</v>
      </c>
      <c r="L42">
        <v>0</v>
      </c>
      <c r="M42">
        <v>50</v>
      </c>
      <c r="N42">
        <v>25038</v>
      </c>
      <c r="O42">
        <v>300</v>
      </c>
      <c r="P42">
        <v>660</v>
      </c>
      <c r="Q42">
        <v>4447</v>
      </c>
      <c r="R42">
        <v>31670.18</v>
      </c>
      <c r="S42">
        <v>3769.49</v>
      </c>
      <c r="T42">
        <v>179</v>
      </c>
      <c r="U42">
        <v>0</v>
      </c>
      <c r="V42">
        <v>272.55</v>
      </c>
      <c r="W42">
        <v>3175.1600000000003</v>
      </c>
      <c r="X42">
        <v>245.65</v>
      </c>
      <c r="Y42">
        <v>2443.81</v>
      </c>
      <c r="Z42">
        <v>3865.8784943451979</v>
      </c>
      <c r="AA42">
        <v>13951.538494345197</v>
      </c>
      <c r="AB42">
        <v>45621.718494345201</v>
      </c>
      <c r="AD42">
        <v>3611.23</v>
      </c>
      <c r="AE42">
        <v>0</v>
      </c>
      <c r="AF42">
        <v>0</v>
      </c>
      <c r="AG42">
        <v>1000</v>
      </c>
      <c r="AH42">
        <v>2400</v>
      </c>
      <c r="AI42">
        <v>1000</v>
      </c>
      <c r="AJ42">
        <v>2000</v>
      </c>
      <c r="AK42">
        <v>0</v>
      </c>
      <c r="AL42">
        <v>10011.23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8555.9</v>
      </c>
      <c r="AW42">
        <v>179</v>
      </c>
      <c r="AX42">
        <v>0</v>
      </c>
      <c r="AY42">
        <v>1322.55</v>
      </c>
      <c r="AZ42">
        <v>30613.16</v>
      </c>
      <c r="BA42">
        <v>1545.65</v>
      </c>
      <c r="BB42">
        <v>5103.8099999999995</v>
      </c>
      <c r="BC42">
        <v>8312.8784943451974</v>
      </c>
      <c r="BD42">
        <v>55632.948494345197</v>
      </c>
      <c r="BE42">
        <v>25.13915431285368</v>
      </c>
      <c r="BF42">
        <v>2213</v>
      </c>
      <c r="BG42">
        <v>0</v>
      </c>
      <c r="BH42" t="s">
        <v>1593</v>
      </c>
      <c r="BI42" t="s">
        <v>1594</v>
      </c>
      <c r="BJ42" t="s">
        <v>939</v>
      </c>
    </row>
    <row r="43" spans="1:62" x14ac:dyDescent="0.25">
      <c r="A43" t="s">
        <v>150</v>
      </c>
      <c r="B43" t="s">
        <v>1223</v>
      </c>
      <c r="C43" t="s">
        <v>1224</v>
      </c>
      <c r="D43" t="s">
        <v>1010</v>
      </c>
      <c r="E43" t="s">
        <v>1011</v>
      </c>
      <c r="F43" t="s">
        <v>1225</v>
      </c>
      <c r="G43" t="s">
        <v>1226</v>
      </c>
      <c r="H43" t="s">
        <v>935</v>
      </c>
      <c r="I43" t="s">
        <v>2673</v>
      </c>
      <c r="J43">
        <v>9063.66</v>
      </c>
      <c r="K43">
        <v>180</v>
      </c>
      <c r="L43">
        <v>0</v>
      </c>
      <c r="M43">
        <v>250.92</v>
      </c>
      <c r="N43">
        <v>2535</v>
      </c>
      <c r="O43">
        <v>2060</v>
      </c>
      <c r="P43">
        <v>340</v>
      </c>
      <c r="Q43">
        <v>9166.41</v>
      </c>
      <c r="R43">
        <v>23595.989999999998</v>
      </c>
      <c r="S43">
        <v>5874.42</v>
      </c>
      <c r="T43">
        <v>298.8</v>
      </c>
      <c r="U43">
        <v>0</v>
      </c>
      <c r="V43">
        <v>466.79</v>
      </c>
      <c r="W43">
        <v>1143.05</v>
      </c>
      <c r="X43">
        <v>242.65</v>
      </c>
      <c r="Y43">
        <v>735.63</v>
      </c>
      <c r="Z43">
        <v>5741.6950475641897</v>
      </c>
      <c r="AA43">
        <v>14503.03504756419</v>
      </c>
      <c r="AB43">
        <v>38099.025047564188</v>
      </c>
      <c r="AD43">
        <v>25200.36</v>
      </c>
      <c r="AE43">
        <v>0</v>
      </c>
      <c r="AF43">
        <v>0</v>
      </c>
      <c r="AG43">
        <v>2100</v>
      </c>
      <c r="AH43">
        <v>4900</v>
      </c>
      <c r="AI43">
        <v>1300</v>
      </c>
      <c r="AJ43">
        <v>750</v>
      </c>
      <c r="AK43">
        <v>10000</v>
      </c>
      <c r="AL43">
        <v>44250.36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40138.44</v>
      </c>
      <c r="AW43">
        <v>478.8</v>
      </c>
      <c r="AX43">
        <v>0</v>
      </c>
      <c r="AY43">
        <v>2817.71</v>
      </c>
      <c r="AZ43">
        <v>8578.0499999999993</v>
      </c>
      <c r="BA43">
        <v>3602.65</v>
      </c>
      <c r="BB43">
        <v>1825.63</v>
      </c>
      <c r="BC43">
        <v>24908.10504756419</v>
      </c>
      <c r="BD43">
        <v>82349.385047564196</v>
      </c>
      <c r="BE43">
        <v>10.657355383404193</v>
      </c>
      <c r="BF43">
        <v>7727</v>
      </c>
      <c r="BG43">
        <v>0</v>
      </c>
      <c r="BH43" t="s">
        <v>1227</v>
      </c>
      <c r="BI43" t="s">
        <v>1228</v>
      </c>
      <c r="BJ43" t="s">
        <v>939</v>
      </c>
    </row>
    <row r="44" spans="1:62" x14ac:dyDescent="0.25">
      <c r="A44" t="s">
        <v>2675</v>
      </c>
      <c r="B44" t="s">
        <v>1230</v>
      </c>
      <c r="C44" t="s">
        <v>1231</v>
      </c>
      <c r="D44" t="s">
        <v>1010</v>
      </c>
      <c r="E44" t="s">
        <v>1011</v>
      </c>
      <c r="F44" t="s">
        <v>1225</v>
      </c>
      <c r="G44" t="s">
        <v>1226</v>
      </c>
      <c r="H44" t="s">
        <v>947</v>
      </c>
      <c r="I44" t="s">
        <v>2674</v>
      </c>
      <c r="J44">
        <v>1612.2800000000002</v>
      </c>
      <c r="K44">
        <v>0</v>
      </c>
      <c r="L44">
        <v>0</v>
      </c>
      <c r="M44">
        <v>460</v>
      </c>
      <c r="N44">
        <v>0</v>
      </c>
      <c r="O44">
        <v>50</v>
      </c>
      <c r="P44">
        <v>450</v>
      </c>
      <c r="Q44">
        <v>2030</v>
      </c>
      <c r="R44">
        <v>4602.2800000000007</v>
      </c>
      <c r="S44">
        <v>4784.95</v>
      </c>
      <c r="T44">
        <v>2043.24</v>
      </c>
      <c r="U44">
        <v>0</v>
      </c>
      <c r="V44">
        <v>1239.51</v>
      </c>
      <c r="W44">
        <v>495.97</v>
      </c>
      <c r="X44">
        <v>385.94</v>
      </c>
      <c r="Y44">
        <v>511.35</v>
      </c>
      <c r="Z44">
        <v>4111.3477450789833</v>
      </c>
      <c r="AA44">
        <v>13572.307745078984</v>
      </c>
      <c r="AB44">
        <v>18174.587745078985</v>
      </c>
      <c r="AD44">
        <v>9079.1299999999992</v>
      </c>
      <c r="AE44">
        <v>1700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800</v>
      </c>
      <c r="AL44">
        <v>11579.13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15476.359999999999</v>
      </c>
      <c r="AW44">
        <v>3743.24</v>
      </c>
      <c r="AX44">
        <v>0</v>
      </c>
      <c r="AY44">
        <v>1699.51</v>
      </c>
      <c r="AZ44">
        <v>495.97</v>
      </c>
      <c r="BA44">
        <v>435.94</v>
      </c>
      <c r="BB44">
        <v>961.35</v>
      </c>
      <c r="BC44">
        <v>6941.3477450789833</v>
      </c>
      <c r="BD44">
        <v>29753.717745078979</v>
      </c>
      <c r="BE44">
        <v>9.8882411914519697</v>
      </c>
      <c r="BF44">
        <v>3009</v>
      </c>
      <c r="BG44">
        <v>0</v>
      </c>
      <c r="BH44" t="s">
        <v>1232</v>
      </c>
      <c r="BI44" t="s">
        <v>1233</v>
      </c>
      <c r="BJ44" t="s">
        <v>939</v>
      </c>
    </row>
    <row r="45" spans="1:62" x14ac:dyDescent="0.25">
      <c r="A45" t="s">
        <v>234</v>
      </c>
      <c r="B45" t="s">
        <v>1388</v>
      </c>
      <c r="C45" t="s">
        <v>1389</v>
      </c>
      <c r="D45" t="s">
        <v>1357</v>
      </c>
      <c r="E45" t="s">
        <v>1358</v>
      </c>
      <c r="F45" t="s">
        <v>1390</v>
      </c>
      <c r="G45" t="s">
        <v>1391</v>
      </c>
      <c r="H45" t="s">
        <v>947</v>
      </c>
      <c r="I45" t="s">
        <v>2674</v>
      </c>
      <c r="J45">
        <v>6477.4400000000005</v>
      </c>
      <c r="K45">
        <v>360</v>
      </c>
      <c r="L45">
        <v>0</v>
      </c>
      <c r="M45">
        <v>273</v>
      </c>
      <c r="N45">
        <v>245</v>
      </c>
      <c r="O45">
        <v>4772.75</v>
      </c>
      <c r="P45">
        <v>750</v>
      </c>
      <c r="Q45">
        <v>14546.5</v>
      </c>
      <c r="R45">
        <v>27424.690000000002</v>
      </c>
      <c r="S45">
        <v>7485.88</v>
      </c>
      <c r="T45">
        <v>90.45</v>
      </c>
      <c r="U45">
        <v>0</v>
      </c>
      <c r="V45">
        <v>160.6</v>
      </c>
      <c r="W45">
        <v>134</v>
      </c>
      <c r="X45">
        <v>136.15</v>
      </c>
      <c r="Y45">
        <v>192.3</v>
      </c>
      <c r="Z45">
        <v>4137.0889025698561</v>
      </c>
      <c r="AA45">
        <v>12336.468902569855</v>
      </c>
      <c r="AB45">
        <v>39761.158902569856</v>
      </c>
      <c r="AD45">
        <v>20756.14</v>
      </c>
      <c r="AE45">
        <v>2838.16</v>
      </c>
      <c r="AF45">
        <v>0</v>
      </c>
      <c r="AG45">
        <v>1427.79</v>
      </c>
      <c r="AH45">
        <v>3239.5</v>
      </c>
      <c r="AI45">
        <v>2962</v>
      </c>
      <c r="AJ45">
        <v>3942.12</v>
      </c>
      <c r="AK45">
        <v>22099.51</v>
      </c>
      <c r="AL45">
        <v>57265.22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34719.46</v>
      </c>
      <c r="AW45">
        <v>3288.6099999999997</v>
      </c>
      <c r="AX45">
        <v>0</v>
      </c>
      <c r="AY45">
        <v>1861.3899999999999</v>
      </c>
      <c r="AZ45">
        <v>3618.5</v>
      </c>
      <c r="BA45">
        <v>7870.9</v>
      </c>
      <c r="BB45">
        <v>4884.42</v>
      </c>
      <c r="BC45">
        <v>40783.098902569851</v>
      </c>
      <c r="BD45">
        <v>97026.37890256985</v>
      </c>
      <c r="BE45">
        <v>6.2472718371366849</v>
      </c>
      <c r="BF45">
        <v>15531</v>
      </c>
      <c r="BG45">
        <v>0</v>
      </c>
      <c r="BH45" t="s">
        <v>1392</v>
      </c>
      <c r="BI45" t="s">
        <v>1393</v>
      </c>
      <c r="BJ45" t="s">
        <v>939</v>
      </c>
    </row>
    <row r="46" spans="1:62" x14ac:dyDescent="0.25">
      <c r="A46" t="s">
        <v>154</v>
      </c>
      <c r="B46" t="s">
        <v>1234</v>
      </c>
      <c r="C46" t="s">
        <v>1235</v>
      </c>
      <c r="D46" t="s">
        <v>1010</v>
      </c>
      <c r="E46" t="s">
        <v>1011</v>
      </c>
      <c r="F46" t="s">
        <v>1236</v>
      </c>
      <c r="G46" t="s">
        <v>164</v>
      </c>
      <c r="H46" t="s">
        <v>935</v>
      </c>
      <c r="I46" t="s">
        <v>2673</v>
      </c>
      <c r="J46">
        <v>3787.8</v>
      </c>
      <c r="K46">
        <v>265</v>
      </c>
      <c r="L46">
        <v>0</v>
      </c>
      <c r="M46">
        <v>710</v>
      </c>
      <c r="N46">
        <v>30910.79</v>
      </c>
      <c r="O46">
        <v>110</v>
      </c>
      <c r="P46">
        <v>1990</v>
      </c>
      <c r="Q46">
        <v>6666.1</v>
      </c>
      <c r="R46">
        <v>44439.69</v>
      </c>
      <c r="S46">
        <v>4495.45</v>
      </c>
      <c r="T46">
        <v>2006.53</v>
      </c>
      <c r="U46">
        <v>0</v>
      </c>
      <c r="V46">
        <v>459.39</v>
      </c>
      <c r="W46">
        <v>7599.9699999999993</v>
      </c>
      <c r="X46">
        <v>113.3</v>
      </c>
      <c r="Y46">
        <v>237.35</v>
      </c>
      <c r="Z46">
        <v>2724.7028085331244</v>
      </c>
      <c r="AA46">
        <v>17636.692808533124</v>
      </c>
      <c r="AB46">
        <v>62076.382808533126</v>
      </c>
      <c r="AD46">
        <v>11984.96</v>
      </c>
      <c r="AE46">
        <v>5470</v>
      </c>
      <c r="AF46">
        <v>0</v>
      </c>
      <c r="AG46">
        <v>0</v>
      </c>
      <c r="AH46">
        <v>15920</v>
      </c>
      <c r="AI46">
        <v>0</v>
      </c>
      <c r="AJ46">
        <v>0</v>
      </c>
      <c r="AK46">
        <v>1670</v>
      </c>
      <c r="AL46">
        <v>35044.959999999999</v>
      </c>
      <c r="AM46">
        <v>0</v>
      </c>
      <c r="AN46">
        <v>0</v>
      </c>
      <c r="AO46">
        <v>0</v>
      </c>
      <c r="AP46">
        <v>0</v>
      </c>
      <c r="AQ46">
        <v>123.25</v>
      </c>
      <c r="AR46">
        <v>0</v>
      </c>
      <c r="AS46">
        <v>0</v>
      </c>
      <c r="AT46">
        <v>0</v>
      </c>
      <c r="AU46">
        <v>123.25</v>
      </c>
      <c r="AV46">
        <v>20268.21</v>
      </c>
      <c r="AW46">
        <v>7741.53</v>
      </c>
      <c r="AX46">
        <v>0</v>
      </c>
      <c r="AY46">
        <v>1169.3899999999999</v>
      </c>
      <c r="AZ46">
        <v>54554.01</v>
      </c>
      <c r="BA46">
        <v>223.3</v>
      </c>
      <c r="BB46">
        <v>2227.35</v>
      </c>
      <c r="BC46">
        <v>11060.802808533124</v>
      </c>
      <c r="BD46">
        <v>97244.59280853314</v>
      </c>
      <c r="BE46">
        <v>15.524360282332877</v>
      </c>
      <c r="BF46">
        <v>6264</v>
      </c>
      <c r="BG46">
        <v>0</v>
      </c>
      <c r="BH46" t="s">
        <v>1237</v>
      </c>
      <c r="BI46" t="s">
        <v>1238</v>
      </c>
      <c r="BJ46" t="s">
        <v>939</v>
      </c>
    </row>
    <row r="47" spans="1:62" x14ac:dyDescent="0.25">
      <c r="A47" t="s">
        <v>280</v>
      </c>
      <c r="B47" t="s">
        <v>1479</v>
      </c>
      <c r="C47" t="s">
        <v>1480</v>
      </c>
      <c r="D47" t="s">
        <v>1481</v>
      </c>
      <c r="E47" t="s">
        <v>1482</v>
      </c>
      <c r="F47" t="s">
        <v>1483</v>
      </c>
      <c r="G47" t="s">
        <v>280</v>
      </c>
      <c r="H47" t="s">
        <v>947</v>
      </c>
      <c r="I47" t="s">
        <v>2673</v>
      </c>
      <c r="J47">
        <v>9445.7900000000009</v>
      </c>
      <c r="K47">
        <v>2768.22</v>
      </c>
      <c r="L47">
        <v>0</v>
      </c>
      <c r="M47">
        <v>2738</v>
      </c>
      <c r="N47">
        <v>23650.701999999997</v>
      </c>
      <c r="O47">
        <v>10624.4</v>
      </c>
      <c r="P47">
        <v>10688.13</v>
      </c>
      <c r="Q47">
        <v>18769.259999999998</v>
      </c>
      <c r="R47">
        <v>78684.501999999993</v>
      </c>
      <c r="S47">
        <v>12777.49</v>
      </c>
      <c r="T47">
        <v>3653.87</v>
      </c>
      <c r="U47">
        <v>0</v>
      </c>
      <c r="V47">
        <v>3308.08</v>
      </c>
      <c r="W47">
        <v>12023.02</v>
      </c>
      <c r="X47">
        <v>7065.99</v>
      </c>
      <c r="Y47">
        <v>4765.3100000000004</v>
      </c>
      <c r="Z47">
        <v>13085.258999816902</v>
      </c>
      <c r="AA47">
        <v>56679.018999816908</v>
      </c>
      <c r="AB47">
        <v>135363.52099981689</v>
      </c>
      <c r="AD47">
        <v>22237.95</v>
      </c>
      <c r="AE47">
        <v>4455</v>
      </c>
      <c r="AF47">
        <v>0</v>
      </c>
      <c r="AG47">
        <v>4828.7</v>
      </c>
      <c r="AH47">
        <v>29160</v>
      </c>
      <c r="AI47">
        <v>12150</v>
      </c>
      <c r="AJ47">
        <v>8910</v>
      </c>
      <c r="AK47">
        <v>10500</v>
      </c>
      <c r="AL47">
        <v>92241.65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5.3</v>
      </c>
      <c r="AS47">
        <v>0</v>
      </c>
      <c r="AT47">
        <v>0</v>
      </c>
      <c r="AU47">
        <v>5.3</v>
      </c>
      <c r="AV47">
        <v>44461.229999999996</v>
      </c>
      <c r="AW47">
        <v>10877.09</v>
      </c>
      <c r="AX47">
        <v>0</v>
      </c>
      <c r="AY47">
        <v>10874.779999999999</v>
      </c>
      <c r="AZ47">
        <v>64833.721999999994</v>
      </c>
      <c r="BA47">
        <v>29845.69</v>
      </c>
      <c r="BB47">
        <v>24363.439999999999</v>
      </c>
      <c r="BC47">
        <v>42354.518999816901</v>
      </c>
      <c r="BD47">
        <v>227610.4709998169</v>
      </c>
      <c r="BE47">
        <v>16.172408057397817</v>
      </c>
      <c r="BF47">
        <v>14074</v>
      </c>
      <c r="BG47">
        <v>0</v>
      </c>
      <c r="BH47" t="s">
        <v>1484</v>
      </c>
      <c r="BI47" t="s">
        <v>1485</v>
      </c>
      <c r="BJ47" t="s">
        <v>939</v>
      </c>
    </row>
    <row r="48" spans="1:62" x14ac:dyDescent="0.25">
      <c r="A48" t="s">
        <v>398</v>
      </c>
      <c r="B48" t="s">
        <v>1706</v>
      </c>
      <c r="C48" t="s">
        <v>1707</v>
      </c>
      <c r="D48" t="s">
        <v>1696</v>
      </c>
      <c r="E48" t="s">
        <v>1697</v>
      </c>
      <c r="F48" t="s">
        <v>1703</v>
      </c>
      <c r="G48" t="s">
        <v>456</v>
      </c>
      <c r="H48" t="s">
        <v>935</v>
      </c>
      <c r="I48" t="s">
        <v>2673</v>
      </c>
      <c r="J48">
        <v>708.66000000000008</v>
      </c>
      <c r="K48">
        <v>10</v>
      </c>
      <c r="L48">
        <v>0</v>
      </c>
      <c r="M48">
        <v>200</v>
      </c>
      <c r="N48">
        <v>876</v>
      </c>
      <c r="O48">
        <v>50</v>
      </c>
      <c r="P48">
        <v>1314.9</v>
      </c>
      <c r="Q48">
        <v>5064</v>
      </c>
      <c r="R48">
        <v>8223.5600000000013</v>
      </c>
      <c r="S48">
        <v>3444.79</v>
      </c>
      <c r="T48">
        <v>125</v>
      </c>
      <c r="U48">
        <v>0</v>
      </c>
      <c r="V48">
        <v>494.56</v>
      </c>
      <c r="W48">
        <v>1098.1000000000001</v>
      </c>
      <c r="X48">
        <v>1108.3599999999999</v>
      </c>
      <c r="Y48">
        <v>0</v>
      </c>
      <c r="Z48">
        <v>1115.7117644920013</v>
      </c>
      <c r="AA48">
        <v>7386.5217644920012</v>
      </c>
      <c r="AB48">
        <v>15610.081764492003</v>
      </c>
      <c r="AD48">
        <v>6071.47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6071.47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10224.92</v>
      </c>
      <c r="AW48">
        <v>135</v>
      </c>
      <c r="AX48">
        <v>0</v>
      </c>
      <c r="AY48">
        <v>694.56</v>
      </c>
      <c r="AZ48">
        <v>1974.1000000000001</v>
      </c>
      <c r="BA48">
        <v>1158.3599999999999</v>
      </c>
      <c r="BB48">
        <v>1314.9</v>
      </c>
      <c r="BC48">
        <v>6179.7117644920017</v>
      </c>
      <c r="BD48">
        <v>21681.551764492004</v>
      </c>
      <c r="BE48">
        <v>8.0272313085864511</v>
      </c>
      <c r="BF48">
        <v>2701</v>
      </c>
      <c r="BG48">
        <v>0</v>
      </c>
      <c r="BH48" t="s">
        <v>1708</v>
      </c>
      <c r="BI48" t="s">
        <v>1709</v>
      </c>
      <c r="BJ48" t="s">
        <v>939</v>
      </c>
    </row>
    <row r="49" spans="1:62" x14ac:dyDescent="0.25">
      <c r="A49" t="s">
        <v>744</v>
      </c>
      <c r="B49" t="s">
        <v>2206</v>
      </c>
      <c r="C49" t="s">
        <v>2207</v>
      </c>
      <c r="D49" t="s">
        <v>931</v>
      </c>
      <c r="E49" t="s">
        <v>932</v>
      </c>
      <c r="F49" t="s">
        <v>2225</v>
      </c>
      <c r="G49" t="s">
        <v>740</v>
      </c>
      <c r="H49" t="s">
        <v>947</v>
      </c>
      <c r="I49" t="s">
        <v>2674</v>
      </c>
      <c r="J49">
        <v>9324.67</v>
      </c>
      <c r="K49">
        <v>3280</v>
      </c>
      <c r="L49">
        <v>0</v>
      </c>
      <c r="M49">
        <v>2036.4</v>
      </c>
      <c r="N49">
        <v>8079.9</v>
      </c>
      <c r="O49">
        <v>4105</v>
      </c>
      <c r="P49">
        <v>5865</v>
      </c>
      <c r="Q49">
        <v>36254</v>
      </c>
      <c r="R49">
        <v>68944.97</v>
      </c>
      <c r="S49">
        <v>5866.4500000000007</v>
      </c>
      <c r="T49">
        <v>88</v>
      </c>
      <c r="U49">
        <v>0</v>
      </c>
      <c r="V49">
        <v>4010.99</v>
      </c>
      <c r="W49">
        <v>1703.67</v>
      </c>
      <c r="X49">
        <v>576.78</v>
      </c>
      <c r="Y49">
        <v>868.2</v>
      </c>
      <c r="Z49">
        <v>5059.5491232467157</v>
      </c>
      <c r="AA49">
        <v>18173.639123246718</v>
      </c>
      <c r="AB49">
        <v>87118.609123246715</v>
      </c>
      <c r="AD49">
        <v>102298</v>
      </c>
      <c r="AE49">
        <v>0</v>
      </c>
      <c r="AF49">
        <v>0</v>
      </c>
      <c r="AG49">
        <v>9781.6</v>
      </c>
      <c r="AH49">
        <v>0</v>
      </c>
      <c r="AI49">
        <v>1000</v>
      </c>
      <c r="AJ49">
        <v>1000</v>
      </c>
      <c r="AK49">
        <v>39732.679999999993</v>
      </c>
      <c r="AL49">
        <v>153812.28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117489.12</v>
      </c>
      <c r="AW49">
        <v>3368</v>
      </c>
      <c r="AX49">
        <v>0</v>
      </c>
      <c r="AY49">
        <v>15828.99</v>
      </c>
      <c r="AZ49">
        <v>9783.57</v>
      </c>
      <c r="BA49">
        <v>5681.78</v>
      </c>
      <c r="BB49">
        <v>7733.2</v>
      </c>
      <c r="BC49">
        <v>81046.229123246711</v>
      </c>
      <c r="BD49">
        <v>240930.88912324671</v>
      </c>
      <c r="BE49">
        <v>13.149096170018376</v>
      </c>
      <c r="BF49">
        <v>18323</v>
      </c>
      <c r="BG49">
        <v>0</v>
      </c>
      <c r="BH49" t="s">
        <v>2179</v>
      </c>
      <c r="BI49" t="s">
        <v>2180</v>
      </c>
      <c r="BJ49" t="s">
        <v>939</v>
      </c>
    </row>
    <row r="50" spans="1:62" x14ac:dyDescent="0.25">
      <c r="A50" t="s">
        <v>762</v>
      </c>
      <c r="B50" t="s">
        <v>2206</v>
      </c>
      <c r="C50" t="s">
        <v>2207</v>
      </c>
      <c r="D50" t="s">
        <v>931</v>
      </c>
      <c r="E50" t="s">
        <v>932</v>
      </c>
      <c r="F50" t="s">
        <v>2227</v>
      </c>
      <c r="G50" t="s">
        <v>2228</v>
      </c>
      <c r="H50" t="s">
        <v>947</v>
      </c>
      <c r="I50" t="s">
        <v>2674</v>
      </c>
      <c r="J50">
        <v>0</v>
      </c>
      <c r="K50">
        <v>0</v>
      </c>
      <c r="L50">
        <v>0</v>
      </c>
      <c r="M50">
        <v>0</v>
      </c>
      <c r="N50">
        <v>1220</v>
      </c>
      <c r="O50">
        <v>0</v>
      </c>
      <c r="P50">
        <v>0</v>
      </c>
      <c r="Q50">
        <v>0</v>
      </c>
      <c r="R50">
        <v>1220</v>
      </c>
      <c r="S50">
        <v>0</v>
      </c>
      <c r="T50">
        <v>290</v>
      </c>
      <c r="U50">
        <v>0</v>
      </c>
      <c r="V50">
        <v>0</v>
      </c>
      <c r="W50">
        <v>-540.16</v>
      </c>
      <c r="X50">
        <v>100</v>
      </c>
      <c r="Y50">
        <v>0</v>
      </c>
      <c r="Z50">
        <v>1167.52</v>
      </c>
      <c r="AA50">
        <v>1017.36</v>
      </c>
      <c r="AB50">
        <v>2237.36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290</v>
      </c>
      <c r="AX50">
        <v>0</v>
      </c>
      <c r="AY50">
        <v>0</v>
      </c>
      <c r="AZ50">
        <v>679.84</v>
      </c>
      <c r="BA50">
        <v>100</v>
      </c>
      <c r="BB50">
        <v>0</v>
      </c>
      <c r="BC50">
        <v>1167.52</v>
      </c>
      <c r="BD50">
        <v>2237.36</v>
      </c>
      <c r="BE50">
        <v>6.5378973390919134E-3</v>
      </c>
      <c r="BF50">
        <v>0</v>
      </c>
      <c r="BG50">
        <v>342214</v>
      </c>
      <c r="BH50" t="s">
        <v>2179</v>
      </c>
      <c r="BI50" t="s">
        <v>2180</v>
      </c>
      <c r="BJ50" t="s">
        <v>939</v>
      </c>
    </row>
    <row r="51" spans="1:62" x14ac:dyDescent="0.25">
      <c r="A51" t="s">
        <v>736</v>
      </c>
      <c r="B51" t="s">
        <v>2206</v>
      </c>
      <c r="C51" t="s">
        <v>2207</v>
      </c>
      <c r="D51" t="s">
        <v>931</v>
      </c>
      <c r="E51" t="s">
        <v>932</v>
      </c>
      <c r="F51" t="s">
        <v>2227</v>
      </c>
      <c r="G51" t="s">
        <v>2228</v>
      </c>
      <c r="H51" t="s">
        <v>947</v>
      </c>
      <c r="I51" t="s">
        <v>2674</v>
      </c>
      <c r="J51">
        <v>65248.259999999995</v>
      </c>
      <c r="K51">
        <v>39324.660000000003</v>
      </c>
      <c r="L51">
        <v>0</v>
      </c>
      <c r="M51">
        <v>3634.92</v>
      </c>
      <c r="N51">
        <v>8733.4</v>
      </c>
      <c r="O51">
        <v>6105</v>
      </c>
      <c r="P51">
        <v>3687</v>
      </c>
      <c r="Q51">
        <v>279423.77999999997</v>
      </c>
      <c r="R51">
        <v>406157.01999999996</v>
      </c>
      <c r="S51">
        <v>42052.81</v>
      </c>
      <c r="T51">
        <v>909.16</v>
      </c>
      <c r="U51">
        <v>0</v>
      </c>
      <c r="V51">
        <v>13436.13</v>
      </c>
      <c r="W51">
        <v>1354.18</v>
      </c>
      <c r="X51">
        <v>908.24</v>
      </c>
      <c r="Y51">
        <v>5970.68</v>
      </c>
      <c r="Z51">
        <v>36362.658473669209</v>
      </c>
      <c r="AA51">
        <v>100993.85847366921</v>
      </c>
      <c r="AB51">
        <v>507150.87847366917</v>
      </c>
      <c r="AD51">
        <v>158574.1</v>
      </c>
      <c r="AE51">
        <v>0</v>
      </c>
      <c r="AF51">
        <v>0</v>
      </c>
      <c r="AG51">
        <v>14991.8</v>
      </c>
      <c r="AH51">
        <v>0</v>
      </c>
      <c r="AI51">
        <v>0</v>
      </c>
      <c r="AJ51">
        <v>10513.85</v>
      </c>
      <c r="AK51">
        <v>53067.170000000013</v>
      </c>
      <c r="AL51">
        <v>237146.92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1500</v>
      </c>
      <c r="AU51">
        <v>1500</v>
      </c>
      <c r="AV51">
        <v>265875.17</v>
      </c>
      <c r="AW51">
        <v>40233.820000000007</v>
      </c>
      <c r="AX51">
        <v>0</v>
      </c>
      <c r="AY51">
        <v>32062.85</v>
      </c>
      <c r="AZ51">
        <v>10087.58</v>
      </c>
      <c r="BA51">
        <v>7013.24</v>
      </c>
      <c r="BB51">
        <v>20171.53</v>
      </c>
      <c r="BC51">
        <v>370353.60847366916</v>
      </c>
      <c r="BD51">
        <v>745797.7984736691</v>
      </c>
      <c r="BE51">
        <v>24.843364372873722</v>
      </c>
      <c r="BF51">
        <v>30020</v>
      </c>
      <c r="BG51">
        <v>0</v>
      </c>
      <c r="BH51" t="s">
        <v>2179</v>
      </c>
      <c r="BI51" t="s">
        <v>2180</v>
      </c>
      <c r="BJ51" t="s">
        <v>939</v>
      </c>
    </row>
    <row r="52" spans="1:62" x14ac:dyDescent="0.25">
      <c r="A52" t="s">
        <v>712</v>
      </c>
      <c r="B52" t="s">
        <v>2206</v>
      </c>
      <c r="C52" t="s">
        <v>2207</v>
      </c>
      <c r="D52" t="s">
        <v>931</v>
      </c>
      <c r="E52" t="s">
        <v>932</v>
      </c>
      <c r="F52" t="s">
        <v>2225</v>
      </c>
      <c r="G52" t="s">
        <v>740</v>
      </c>
      <c r="H52" t="s">
        <v>947</v>
      </c>
      <c r="I52" t="s">
        <v>2674</v>
      </c>
      <c r="J52">
        <v>18303.14</v>
      </c>
      <c r="K52">
        <v>1445.85</v>
      </c>
      <c r="L52">
        <v>0</v>
      </c>
      <c r="M52">
        <v>22641.3</v>
      </c>
      <c r="N52">
        <v>9600</v>
      </c>
      <c r="O52">
        <v>2840</v>
      </c>
      <c r="P52">
        <v>2655</v>
      </c>
      <c r="Q52">
        <v>79077.91</v>
      </c>
      <c r="R52">
        <v>136563.20000000001</v>
      </c>
      <c r="S52">
        <v>15131.529999999999</v>
      </c>
      <c r="T52">
        <v>265.55</v>
      </c>
      <c r="U52">
        <v>0</v>
      </c>
      <c r="V52">
        <v>3992.42</v>
      </c>
      <c r="W52">
        <v>0</v>
      </c>
      <c r="X52">
        <v>899.9</v>
      </c>
      <c r="Y52">
        <v>269.14999999999998</v>
      </c>
      <c r="Z52">
        <v>8338.4047128336588</v>
      </c>
      <c r="AA52">
        <v>28896.954712833664</v>
      </c>
      <c r="AB52">
        <v>165460.15471283367</v>
      </c>
      <c r="AD52">
        <v>91170.35</v>
      </c>
      <c r="AE52">
        <v>0</v>
      </c>
      <c r="AF52">
        <v>0</v>
      </c>
      <c r="AG52">
        <v>8745.08</v>
      </c>
      <c r="AH52">
        <v>0</v>
      </c>
      <c r="AI52">
        <v>0</v>
      </c>
      <c r="AJ52">
        <v>0</v>
      </c>
      <c r="AK52">
        <v>32151.66</v>
      </c>
      <c r="AL52">
        <v>132067.09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124605.02</v>
      </c>
      <c r="AW52">
        <v>1711.3999999999999</v>
      </c>
      <c r="AX52">
        <v>0</v>
      </c>
      <c r="AY52">
        <v>35378.800000000003</v>
      </c>
      <c r="AZ52">
        <v>9600</v>
      </c>
      <c r="BA52">
        <v>3739.9</v>
      </c>
      <c r="BB52">
        <v>2924.15</v>
      </c>
      <c r="BC52">
        <v>119567.97471283366</v>
      </c>
      <c r="BD52">
        <v>297527.24471283366</v>
      </c>
      <c r="BE52">
        <v>17.824541379872613</v>
      </c>
      <c r="BF52">
        <v>16692</v>
      </c>
      <c r="BG52">
        <v>0</v>
      </c>
      <c r="BH52" t="s">
        <v>2179</v>
      </c>
      <c r="BI52" t="s">
        <v>2180</v>
      </c>
      <c r="BJ52" t="s">
        <v>939</v>
      </c>
    </row>
    <row r="53" spans="1:62" x14ac:dyDescent="0.25">
      <c r="A53" t="s">
        <v>338</v>
      </c>
      <c r="B53" t="s">
        <v>1595</v>
      </c>
      <c r="C53" t="s">
        <v>1596</v>
      </c>
      <c r="D53" t="s">
        <v>1481</v>
      </c>
      <c r="E53" t="s">
        <v>1482</v>
      </c>
      <c r="F53" t="s">
        <v>1597</v>
      </c>
      <c r="G53" t="s">
        <v>1598</v>
      </c>
      <c r="H53" t="s">
        <v>935</v>
      </c>
      <c r="I53" t="s">
        <v>2673</v>
      </c>
      <c r="J53">
        <v>1146.98</v>
      </c>
      <c r="K53">
        <v>0</v>
      </c>
      <c r="L53">
        <v>0</v>
      </c>
      <c r="M53">
        <v>985</v>
      </c>
      <c r="N53">
        <v>107</v>
      </c>
      <c r="O53">
        <v>50</v>
      </c>
      <c r="P53">
        <v>80</v>
      </c>
      <c r="Q53">
        <v>2852</v>
      </c>
      <c r="R53">
        <v>5220.9799999999996</v>
      </c>
      <c r="S53">
        <v>1911.2800000000002</v>
      </c>
      <c r="T53">
        <v>143.44999999999999</v>
      </c>
      <c r="U53">
        <v>0</v>
      </c>
      <c r="V53">
        <v>2294.75</v>
      </c>
      <c r="W53">
        <v>943.25</v>
      </c>
      <c r="X53">
        <v>62.45</v>
      </c>
      <c r="Y53">
        <v>81.7</v>
      </c>
      <c r="Z53">
        <v>2510.0808720670038</v>
      </c>
      <c r="AA53">
        <v>7946.960872067003</v>
      </c>
      <c r="AB53">
        <v>13167.940872067004</v>
      </c>
      <c r="AD53">
        <v>3049.41</v>
      </c>
      <c r="AE53">
        <v>0</v>
      </c>
      <c r="AF53">
        <v>0</v>
      </c>
      <c r="AG53">
        <v>800</v>
      </c>
      <c r="AH53">
        <v>1700</v>
      </c>
      <c r="AI53">
        <v>0</v>
      </c>
      <c r="AJ53">
        <v>0</v>
      </c>
      <c r="AK53">
        <v>500</v>
      </c>
      <c r="AL53">
        <v>6049.41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6107.67</v>
      </c>
      <c r="AW53">
        <v>143.44999999999999</v>
      </c>
      <c r="AX53">
        <v>0</v>
      </c>
      <c r="AY53">
        <v>4079.75</v>
      </c>
      <c r="AZ53">
        <v>2750.25</v>
      </c>
      <c r="BA53">
        <v>112.45</v>
      </c>
      <c r="BB53">
        <v>161.69999999999999</v>
      </c>
      <c r="BC53">
        <v>5862.0808720670038</v>
      </c>
      <c r="BD53">
        <v>19217.350872067003</v>
      </c>
      <c r="BE53">
        <v>10.211132238080236</v>
      </c>
      <c r="BF53">
        <v>1882</v>
      </c>
      <c r="BG53">
        <v>0</v>
      </c>
      <c r="BH53" t="s">
        <v>1599</v>
      </c>
      <c r="BI53" t="s">
        <v>1600</v>
      </c>
      <c r="BJ53" t="s">
        <v>939</v>
      </c>
    </row>
    <row r="54" spans="1:62" x14ac:dyDescent="0.25">
      <c r="A54" t="s">
        <v>156</v>
      </c>
      <c r="B54" t="s">
        <v>1239</v>
      </c>
      <c r="C54" t="s">
        <v>1240</v>
      </c>
      <c r="D54" t="s">
        <v>1010</v>
      </c>
      <c r="E54" t="s">
        <v>1011</v>
      </c>
      <c r="F54" t="s">
        <v>1012</v>
      </c>
      <c r="G54" t="s">
        <v>156</v>
      </c>
      <c r="H54" t="s">
        <v>935</v>
      </c>
      <c r="I54" t="s">
        <v>2673</v>
      </c>
      <c r="J54">
        <v>16001.869999999999</v>
      </c>
      <c r="K54">
        <v>29507.86</v>
      </c>
      <c r="L54">
        <v>0</v>
      </c>
      <c r="M54">
        <v>4628.84</v>
      </c>
      <c r="N54">
        <v>16954</v>
      </c>
      <c r="O54">
        <v>5900</v>
      </c>
      <c r="P54">
        <v>6002</v>
      </c>
      <c r="Q54">
        <v>31172.2</v>
      </c>
      <c r="R54">
        <v>110166.76999999999</v>
      </c>
      <c r="S54">
        <v>23611.489999999998</v>
      </c>
      <c r="T54">
        <v>2147.5300000000002</v>
      </c>
      <c r="U54">
        <v>0</v>
      </c>
      <c r="V54">
        <v>2139.8000000000002</v>
      </c>
      <c r="W54">
        <v>6709.26</v>
      </c>
      <c r="X54">
        <v>2377.36</v>
      </c>
      <c r="Y54">
        <v>4686.4399999999996</v>
      </c>
      <c r="Z54">
        <v>24927.42</v>
      </c>
      <c r="AA54">
        <v>66599.299999999988</v>
      </c>
      <c r="AB54">
        <v>176766.06999999998</v>
      </c>
      <c r="AD54">
        <v>35784.79</v>
      </c>
      <c r="AE54">
        <v>12856.18</v>
      </c>
      <c r="AF54">
        <v>0</v>
      </c>
      <c r="AG54">
        <v>2930.78</v>
      </c>
      <c r="AH54">
        <v>15405.03</v>
      </c>
      <c r="AI54">
        <v>9236.77</v>
      </c>
      <c r="AJ54">
        <v>19030.3</v>
      </c>
      <c r="AK54">
        <v>20000</v>
      </c>
      <c r="AL54">
        <v>115243.85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75398.149999999994</v>
      </c>
      <c r="AW54">
        <v>44511.57</v>
      </c>
      <c r="AX54">
        <v>0</v>
      </c>
      <c r="AY54">
        <v>9699.42</v>
      </c>
      <c r="AZ54">
        <v>39068.29</v>
      </c>
      <c r="BA54">
        <v>17514.13</v>
      </c>
      <c r="BB54">
        <v>29718.739999999998</v>
      </c>
      <c r="BC54">
        <v>76099.62</v>
      </c>
      <c r="BD54">
        <v>292009.92</v>
      </c>
      <c r="BE54">
        <v>11.491929161747343</v>
      </c>
      <c r="BF54">
        <v>25410</v>
      </c>
      <c r="BG54">
        <v>0</v>
      </c>
      <c r="BH54" t="s">
        <v>1241</v>
      </c>
      <c r="BI54" t="s">
        <v>1242</v>
      </c>
      <c r="BJ54" t="s">
        <v>939</v>
      </c>
    </row>
    <row r="55" spans="1:62" x14ac:dyDescent="0.25">
      <c r="A55" t="s">
        <v>492</v>
      </c>
      <c r="B55" t="s">
        <v>1886</v>
      </c>
      <c r="C55" t="s">
        <v>1887</v>
      </c>
      <c r="D55" t="s">
        <v>1870</v>
      </c>
      <c r="E55" t="s">
        <v>1871</v>
      </c>
      <c r="F55" t="s">
        <v>1888</v>
      </c>
      <c r="G55" t="s">
        <v>534</v>
      </c>
      <c r="H55" t="s">
        <v>935</v>
      </c>
      <c r="I55" t="s">
        <v>2673</v>
      </c>
      <c r="J55">
        <v>449.87</v>
      </c>
      <c r="K55">
        <v>202.4</v>
      </c>
      <c r="L55">
        <v>0</v>
      </c>
      <c r="M55">
        <v>0</v>
      </c>
      <c r="N55">
        <v>30</v>
      </c>
      <c r="O55">
        <v>55</v>
      </c>
      <c r="P55">
        <v>360</v>
      </c>
      <c r="Q55">
        <v>493</v>
      </c>
      <c r="R55">
        <v>1590.27</v>
      </c>
      <c r="S55">
        <v>2901.1</v>
      </c>
      <c r="T55">
        <v>1558.29</v>
      </c>
      <c r="U55">
        <v>0</v>
      </c>
      <c r="V55">
        <v>30.6</v>
      </c>
      <c r="W55">
        <v>121.6</v>
      </c>
      <c r="X55">
        <v>26.05</v>
      </c>
      <c r="Y55">
        <v>60</v>
      </c>
      <c r="Z55">
        <v>1866.0970657370781</v>
      </c>
      <c r="AA55">
        <v>6563.7370657370784</v>
      </c>
      <c r="AB55">
        <v>8154.0070657370779</v>
      </c>
      <c r="AD55">
        <v>2036.09</v>
      </c>
      <c r="AE55">
        <v>2000</v>
      </c>
      <c r="AF55">
        <v>0</v>
      </c>
      <c r="AG55">
        <v>600</v>
      </c>
      <c r="AH55">
        <v>0</v>
      </c>
      <c r="AI55">
        <v>0</v>
      </c>
      <c r="AJ55">
        <v>400</v>
      </c>
      <c r="AK55">
        <v>0</v>
      </c>
      <c r="AL55">
        <v>5036.09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5387.0599999999995</v>
      </c>
      <c r="AW55">
        <v>3760.69</v>
      </c>
      <c r="AX55">
        <v>0</v>
      </c>
      <c r="AY55">
        <v>630.6</v>
      </c>
      <c r="AZ55">
        <v>151.6</v>
      </c>
      <c r="BA55">
        <v>81.05</v>
      </c>
      <c r="BB55">
        <v>820</v>
      </c>
      <c r="BC55">
        <v>2359.0970657370781</v>
      </c>
      <c r="BD55">
        <v>13190.097065737078</v>
      </c>
      <c r="BE55">
        <v>9.6137733715284828</v>
      </c>
      <c r="BF55">
        <v>1372</v>
      </c>
      <c r="BG55">
        <v>0</v>
      </c>
      <c r="BH55" t="s">
        <v>1889</v>
      </c>
      <c r="BI55" t="s">
        <v>1890</v>
      </c>
      <c r="BJ55" t="s">
        <v>939</v>
      </c>
    </row>
    <row r="56" spans="1:62" x14ac:dyDescent="0.25">
      <c r="A56" t="s">
        <v>58</v>
      </c>
      <c r="B56" t="s">
        <v>1060</v>
      </c>
      <c r="C56" t="s">
        <v>1061</v>
      </c>
      <c r="D56" t="s">
        <v>1041</v>
      </c>
      <c r="E56" t="s">
        <v>1042</v>
      </c>
      <c r="F56" t="s">
        <v>1062</v>
      </c>
      <c r="G56" t="s">
        <v>1063</v>
      </c>
      <c r="H56" t="s">
        <v>947</v>
      </c>
      <c r="I56" t="s">
        <v>2673</v>
      </c>
      <c r="J56">
        <v>6256.01</v>
      </c>
      <c r="K56">
        <v>6425.1</v>
      </c>
      <c r="L56">
        <v>0</v>
      </c>
      <c r="M56">
        <v>1970</v>
      </c>
      <c r="N56">
        <v>5749.2</v>
      </c>
      <c r="O56">
        <v>1808.65</v>
      </c>
      <c r="P56">
        <v>2953.7</v>
      </c>
      <c r="Q56">
        <v>6270</v>
      </c>
      <c r="R56">
        <v>31432.660000000003</v>
      </c>
      <c r="S56">
        <v>6620.829999999999</v>
      </c>
      <c r="T56">
        <v>3212.4</v>
      </c>
      <c r="U56">
        <v>0</v>
      </c>
      <c r="V56">
        <v>174.51</v>
      </c>
      <c r="W56">
        <v>3389.6099999999997</v>
      </c>
      <c r="X56">
        <v>590.15</v>
      </c>
      <c r="Y56">
        <v>1471.53</v>
      </c>
      <c r="Z56">
        <v>4694.9166157494619</v>
      </c>
      <c r="AA56">
        <v>20153.946615749461</v>
      </c>
      <c r="AB56">
        <v>51586.606615749464</v>
      </c>
      <c r="AD56">
        <v>5225.91</v>
      </c>
      <c r="AE56">
        <v>8000</v>
      </c>
      <c r="AF56">
        <v>0</v>
      </c>
      <c r="AG56">
        <v>0</v>
      </c>
      <c r="AH56">
        <v>5000</v>
      </c>
      <c r="AI56">
        <v>5000</v>
      </c>
      <c r="AJ56">
        <v>0</v>
      </c>
      <c r="AK56">
        <v>1000</v>
      </c>
      <c r="AL56">
        <v>24225.91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18102.75</v>
      </c>
      <c r="AW56">
        <v>17637.5</v>
      </c>
      <c r="AX56">
        <v>0</v>
      </c>
      <c r="AY56">
        <v>2144.5100000000002</v>
      </c>
      <c r="AZ56">
        <v>14138.81</v>
      </c>
      <c r="BA56">
        <v>7398.8</v>
      </c>
      <c r="BB56">
        <v>4425.2299999999996</v>
      </c>
      <c r="BC56">
        <v>11964.916615749462</v>
      </c>
      <c r="BD56">
        <v>75812.516615749468</v>
      </c>
      <c r="BE56">
        <v>8.8431723569053382</v>
      </c>
      <c r="BF56">
        <v>8573</v>
      </c>
      <c r="BG56">
        <v>0</v>
      </c>
      <c r="BH56" t="s">
        <v>1064</v>
      </c>
      <c r="BI56" t="s">
        <v>1065</v>
      </c>
      <c r="BJ56" t="s">
        <v>939</v>
      </c>
    </row>
    <row r="57" spans="1:62" x14ac:dyDescent="0.25">
      <c r="A57" t="s">
        <v>158</v>
      </c>
      <c r="B57" t="s">
        <v>1243</v>
      </c>
      <c r="C57" t="s">
        <v>1244</v>
      </c>
      <c r="D57" t="s">
        <v>1010</v>
      </c>
      <c r="E57" t="s">
        <v>1011</v>
      </c>
      <c r="F57" t="s">
        <v>1220</v>
      </c>
      <c r="G57" t="s">
        <v>208</v>
      </c>
      <c r="H57" t="s">
        <v>935</v>
      </c>
      <c r="I57" t="s">
        <v>2673</v>
      </c>
      <c r="J57">
        <v>693.03</v>
      </c>
      <c r="K57">
        <v>0</v>
      </c>
      <c r="L57">
        <v>0</v>
      </c>
      <c r="M57">
        <v>95</v>
      </c>
      <c r="N57">
        <v>339</v>
      </c>
      <c r="O57">
        <v>360</v>
      </c>
      <c r="P57">
        <v>240</v>
      </c>
      <c r="Q57">
        <v>750</v>
      </c>
      <c r="R57">
        <v>2477.0299999999997</v>
      </c>
      <c r="S57">
        <v>1942.0500000000002</v>
      </c>
      <c r="T57">
        <v>190.9</v>
      </c>
      <c r="U57">
        <v>0</v>
      </c>
      <c r="V57">
        <v>245.26</v>
      </c>
      <c r="W57">
        <v>442.79</v>
      </c>
      <c r="X57">
        <v>9.3000000000000007</v>
      </c>
      <c r="Y57">
        <v>961.53</v>
      </c>
      <c r="Z57">
        <v>2061.2137768090124</v>
      </c>
      <c r="AA57">
        <v>5853.0437768090123</v>
      </c>
      <c r="AB57">
        <v>8330.0737768090112</v>
      </c>
      <c r="AD57">
        <v>3550.81</v>
      </c>
      <c r="AE57">
        <v>0</v>
      </c>
      <c r="AF57">
        <v>0</v>
      </c>
      <c r="AG57">
        <v>0</v>
      </c>
      <c r="AH57">
        <v>1000</v>
      </c>
      <c r="AI57">
        <v>0</v>
      </c>
      <c r="AJ57">
        <v>1200</v>
      </c>
      <c r="AK57">
        <v>800</v>
      </c>
      <c r="AL57">
        <v>6550.8099999999995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6185.8899999999994</v>
      </c>
      <c r="AW57">
        <v>190.9</v>
      </c>
      <c r="AX57">
        <v>0</v>
      </c>
      <c r="AY57">
        <v>340.26</v>
      </c>
      <c r="AZ57">
        <v>1781.79</v>
      </c>
      <c r="BA57">
        <v>369.3</v>
      </c>
      <c r="BB57">
        <v>2401.5299999999997</v>
      </c>
      <c r="BC57">
        <v>3611.2137768090124</v>
      </c>
      <c r="BD57">
        <v>14880.883776809011</v>
      </c>
      <c r="BE57">
        <v>7.7666408020923852</v>
      </c>
      <c r="BF57">
        <v>1916</v>
      </c>
      <c r="BG57">
        <v>0</v>
      </c>
      <c r="BH57" t="s">
        <v>1245</v>
      </c>
      <c r="BI57" t="s">
        <v>1246</v>
      </c>
      <c r="BJ57" t="s">
        <v>939</v>
      </c>
    </row>
    <row r="58" spans="1:62" x14ac:dyDescent="0.25">
      <c r="A58" t="s">
        <v>400</v>
      </c>
      <c r="B58" t="s">
        <v>1710</v>
      </c>
      <c r="C58" t="s">
        <v>1711</v>
      </c>
      <c r="D58" t="s">
        <v>1696</v>
      </c>
      <c r="E58" t="s">
        <v>1697</v>
      </c>
      <c r="F58" t="s">
        <v>1712</v>
      </c>
      <c r="G58" t="s">
        <v>412</v>
      </c>
      <c r="H58" t="s">
        <v>935</v>
      </c>
      <c r="I58" t="s">
        <v>2673</v>
      </c>
      <c r="J58">
        <v>687.96</v>
      </c>
      <c r="K58">
        <v>0</v>
      </c>
      <c r="L58">
        <v>0</v>
      </c>
      <c r="M58">
        <v>100</v>
      </c>
      <c r="N58">
        <v>545</v>
      </c>
      <c r="O58">
        <v>0</v>
      </c>
      <c r="P58">
        <v>0</v>
      </c>
      <c r="Q58">
        <v>2952</v>
      </c>
      <c r="R58">
        <v>4284.96</v>
      </c>
      <c r="S58">
        <v>6757.98</v>
      </c>
      <c r="T58">
        <v>0</v>
      </c>
      <c r="U58">
        <v>0</v>
      </c>
      <c r="V58">
        <v>137.75</v>
      </c>
      <c r="W58">
        <v>471.9</v>
      </c>
      <c r="X58">
        <v>174.76</v>
      </c>
      <c r="Y58">
        <v>41.55</v>
      </c>
      <c r="Z58">
        <v>1409.0527328550813</v>
      </c>
      <c r="AA58">
        <v>8992.9927328550802</v>
      </c>
      <c r="AB58">
        <v>13277.952732855079</v>
      </c>
      <c r="AD58">
        <v>54.29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1000</v>
      </c>
      <c r="AL58">
        <v>1054.29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7500.23</v>
      </c>
      <c r="AW58">
        <v>0</v>
      </c>
      <c r="AX58">
        <v>0</v>
      </c>
      <c r="AY58">
        <v>237.75</v>
      </c>
      <c r="AZ58">
        <v>1016.9</v>
      </c>
      <c r="BA58">
        <v>174.76</v>
      </c>
      <c r="BB58">
        <v>41.55</v>
      </c>
      <c r="BC58">
        <v>5361.0527328550816</v>
      </c>
      <c r="BD58">
        <v>14332.24273285508</v>
      </c>
      <c r="BE58">
        <v>7.0706673571066014</v>
      </c>
      <c r="BF58">
        <v>2027</v>
      </c>
      <c r="BG58">
        <v>0</v>
      </c>
      <c r="BH58" t="s">
        <v>1713</v>
      </c>
      <c r="BI58" t="s">
        <v>1714</v>
      </c>
      <c r="BJ58" t="s">
        <v>939</v>
      </c>
    </row>
    <row r="59" spans="1:62" x14ac:dyDescent="0.25">
      <c r="A59" t="s">
        <v>16</v>
      </c>
      <c r="B59" t="s">
        <v>967</v>
      </c>
      <c r="C59" t="s">
        <v>968</v>
      </c>
      <c r="D59" t="s">
        <v>943</v>
      </c>
      <c r="E59" t="s">
        <v>944</v>
      </c>
      <c r="F59" t="s">
        <v>969</v>
      </c>
      <c r="G59" t="s">
        <v>34</v>
      </c>
      <c r="H59" t="s">
        <v>947</v>
      </c>
      <c r="I59" t="s">
        <v>2673</v>
      </c>
      <c r="J59">
        <v>25183.339999999997</v>
      </c>
      <c r="K59">
        <v>17050.7</v>
      </c>
      <c r="L59">
        <v>0</v>
      </c>
      <c r="M59">
        <v>4129</v>
      </c>
      <c r="N59">
        <v>29598.57</v>
      </c>
      <c r="O59">
        <v>14118</v>
      </c>
      <c r="P59">
        <v>26498.639999999999</v>
      </c>
      <c r="Q59">
        <v>57001.5</v>
      </c>
      <c r="R59">
        <v>173579.75</v>
      </c>
      <c r="S59">
        <v>33625.64</v>
      </c>
      <c r="T59">
        <v>11026.66</v>
      </c>
      <c r="U59">
        <v>0</v>
      </c>
      <c r="V59">
        <v>5104.55</v>
      </c>
      <c r="W59">
        <v>13829.880000000001</v>
      </c>
      <c r="X59">
        <v>10593.89</v>
      </c>
      <c r="Y59">
        <v>26565.87</v>
      </c>
      <c r="Z59">
        <v>15045.322271535453</v>
      </c>
      <c r="AA59">
        <v>115791.81227153545</v>
      </c>
      <c r="AB59">
        <v>289371.56227153545</v>
      </c>
      <c r="AD59">
        <v>50888.98</v>
      </c>
      <c r="AE59">
        <v>25120</v>
      </c>
      <c r="AF59">
        <v>0</v>
      </c>
      <c r="AG59">
        <v>7740</v>
      </c>
      <c r="AH59">
        <v>27539</v>
      </c>
      <c r="AI59">
        <v>18965</v>
      </c>
      <c r="AJ59">
        <v>37380</v>
      </c>
      <c r="AK59">
        <v>27800</v>
      </c>
      <c r="AL59">
        <v>195432.98</v>
      </c>
      <c r="AM59">
        <v>3400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3400</v>
      </c>
      <c r="AV59">
        <v>113097.95999999999</v>
      </c>
      <c r="AW59">
        <v>53197.36</v>
      </c>
      <c r="AX59">
        <v>0</v>
      </c>
      <c r="AY59">
        <v>16973.55</v>
      </c>
      <c r="AZ59">
        <v>70967.45</v>
      </c>
      <c r="BA59">
        <v>43676.89</v>
      </c>
      <c r="BB59">
        <v>90444.51</v>
      </c>
      <c r="BC59">
        <v>99846.82227153545</v>
      </c>
      <c r="BD59">
        <v>488204.54227153549</v>
      </c>
      <c r="BE59">
        <v>15.124056452030219</v>
      </c>
      <c r="BF59">
        <v>32280</v>
      </c>
      <c r="BG59">
        <v>0</v>
      </c>
      <c r="BH59" t="s">
        <v>970</v>
      </c>
      <c r="BI59" t="s">
        <v>971</v>
      </c>
      <c r="BJ59" t="s">
        <v>939</v>
      </c>
    </row>
    <row r="60" spans="1:62" x14ac:dyDescent="0.25">
      <c r="A60" t="s">
        <v>682</v>
      </c>
      <c r="B60" t="s">
        <v>961</v>
      </c>
      <c r="C60" t="s">
        <v>962</v>
      </c>
      <c r="D60" t="s">
        <v>931</v>
      </c>
      <c r="E60" t="s">
        <v>932</v>
      </c>
      <c r="F60" t="s">
        <v>963</v>
      </c>
      <c r="G60" t="s">
        <v>964</v>
      </c>
      <c r="H60" t="s">
        <v>947</v>
      </c>
      <c r="I60" t="s">
        <v>2674</v>
      </c>
      <c r="J60">
        <v>5691.54</v>
      </c>
      <c r="K60">
        <v>3320.26</v>
      </c>
      <c r="L60">
        <v>0</v>
      </c>
      <c r="M60">
        <v>5140</v>
      </c>
      <c r="N60">
        <v>4464.24</v>
      </c>
      <c r="O60">
        <v>9200</v>
      </c>
      <c r="P60">
        <v>15858.92</v>
      </c>
      <c r="Q60">
        <v>29649.019999999997</v>
      </c>
      <c r="R60">
        <v>73323.98</v>
      </c>
      <c r="S60">
        <v>5451.14</v>
      </c>
      <c r="T60">
        <v>4375.1499999999996</v>
      </c>
      <c r="U60">
        <v>0</v>
      </c>
      <c r="V60">
        <v>392.97</v>
      </c>
      <c r="W60">
        <v>1972.08</v>
      </c>
      <c r="X60">
        <v>3774.71</v>
      </c>
      <c r="Y60">
        <v>385.27</v>
      </c>
      <c r="Z60">
        <v>6713.117510686423</v>
      </c>
      <c r="AA60">
        <v>23064.437510686425</v>
      </c>
      <c r="AB60">
        <v>96388.417510686413</v>
      </c>
      <c r="AD60">
        <v>18285.98</v>
      </c>
      <c r="AE60">
        <v>8077.47</v>
      </c>
      <c r="AF60">
        <v>0</v>
      </c>
      <c r="AG60">
        <v>1297.69</v>
      </c>
      <c r="AH60">
        <v>14200</v>
      </c>
      <c r="AI60">
        <v>12907</v>
      </c>
      <c r="AJ60">
        <v>10664.08</v>
      </c>
      <c r="AK60">
        <v>9359.7599999999984</v>
      </c>
      <c r="AL60">
        <v>74791.98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29428.66</v>
      </c>
      <c r="AW60">
        <v>15772.880000000001</v>
      </c>
      <c r="AX60">
        <v>0</v>
      </c>
      <c r="AY60">
        <v>6830.66</v>
      </c>
      <c r="AZ60">
        <v>20636.32</v>
      </c>
      <c r="BA60">
        <v>25881.71</v>
      </c>
      <c r="BB60">
        <v>26908.27</v>
      </c>
      <c r="BC60">
        <v>45721.897510686424</v>
      </c>
      <c r="BD60">
        <v>171180.39751068642</v>
      </c>
      <c r="BE60">
        <v>14.795194253300469</v>
      </c>
      <c r="BF60">
        <v>11570</v>
      </c>
      <c r="BG60">
        <v>0</v>
      </c>
      <c r="BH60" t="s">
        <v>965</v>
      </c>
      <c r="BI60" t="s">
        <v>966</v>
      </c>
      <c r="BJ60" t="s">
        <v>939</v>
      </c>
    </row>
    <row r="61" spans="1:62" x14ac:dyDescent="0.25">
      <c r="A61" t="s">
        <v>160</v>
      </c>
      <c r="B61" t="s">
        <v>1247</v>
      </c>
      <c r="C61" t="s">
        <v>1248</v>
      </c>
      <c r="D61" t="s">
        <v>1010</v>
      </c>
      <c r="E61" t="s">
        <v>1011</v>
      </c>
      <c r="F61" t="s">
        <v>1249</v>
      </c>
      <c r="G61" t="s">
        <v>160</v>
      </c>
      <c r="H61" t="s">
        <v>935</v>
      </c>
      <c r="I61" t="s">
        <v>2673</v>
      </c>
      <c r="J61">
        <v>3031.65</v>
      </c>
      <c r="K61">
        <v>5710</v>
      </c>
      <c r="L61">
        <v>0</v>
      </c>
      <c r="M61">
        <v>5552</v>
      </c>
      <c r="N61">
        <v>14671.87</v>
      </c>
      <c r="O61">
        <v>1615</v>
      </c>
      <c r="P61">
        <v>5800.1</v>
      </c>
      <c r="Q61">
        <v>13966.9</v>
      </c>
      <c r="R61">
        <v>50347.520000000004</v>
      </c>
      <c r="S61">
        <v>7278.9699999999993</v>
      </c>
      <c r="T61">
        <v>2522.63</v>
      </c>
      <c r="U61">
        <v>0</v>
      </c>
      <c r="V61">
        <v>230.18</v>
      </c>
      <c r="W61">
        <v>2223.9499999999998</v>
      </c>
      <c r="X61">
        <v>2090.48</v>
      </c>
      <c r="Y61">
        <v>4268.45</v>
      </c>
      <c r="Z61">
        <v>2572.5866890965062</v>
      </c>
      <c r="AA61">
        <v>21187.246689096508</v>
      </c>
      <c r="AB61">
        <v>71534.766689096519</v>
      </c>
      <c r="AD61">
        <v>8410.14</v>
      </c>
      <c r="AE61">
        <v>6600</v>
      </c>
      <c r="AF61">
        <v>0</v>
      </c>
      <c r="AG61">
        <v>0</v>
      </c>
      <c r="AH61">
        <v>10000</v>
      </c>
      <c r="AI61">
        <v>5000</v>
      </c>
      <c r="AJ61">
        <v>5000</v>
      </c>
      <c r="AK61">
        <v>0</v>
      </c>
      <c r="AL61">
        <v>35010.14</v>
      </c>
      <c r="AM61">
        <v>205.9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205.9</v>
      </c>
      <c r="AV61">
        <v>18926.66</v>
      </c>
      <c r="AW61">
        <v>14832.630000000001</v>
      </c>
      <c r="AX61">
        <v>0</v>
      </c>
      <c r="AY61">
        <v>5782.18</v>
      </c>
      <c r="AZ61">
        <v>26895.82</v>
      </c>
      <c r="BA61">
        <v>8705.48</v>
      </c>
      <c r="BB61">
        <v>15068.55</v>
      </c>
      <c r="BC61">
        <v>16539.486689096506</v>
      </c>
      <c r="BD61">
        <v>106750.80668909651</v>
      </c>
      <c r="BE61">
        <v>13.260969775043044</v>
      </c>
      <c r="BF61">
        <v>8050</v>
      </c>
      <c r="BG61">
        <v>0</v>
      </c>
      <c r="BH61" t="s">
        <v>1250</v>
      </c>
      <c r="BI61" t="s">
        <v>1251</v>
      </c>
      <c r="BJ61" t="s">
        <v>939</v>
      </c>
    </row>
    <row r="62" spans="1:62" x14ac:dyDescent="0.25">
      <c r="A62" t="s">
        <v>860</v>
      </c>
      <c r="B62" t="s">
        <v>1230</v>
      </c>
      <c r="C62" t="s">
        <v>1231</v>
      </c>
      <c r="D62" t="s">
        <v>1010</v>
      </c>
      <c r="E62" t="s">
        <v>1011</v>
      </c>
      <c r="F62" t="s">
        <v>1225</v>
      </c>
      <c r="G62" t="s">
        <v>1226</v>
      </c>
      <c r="H62" t="s">
        <v>947</v>
      </c>
      <c r="I62" t="s">
        <v>2674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39180</v>
      </c>
      <c r="BH62" t="s">
        <v>1232</v>
      </c>
      <c r="BI62" t="s">
        <v>1233</v>
      </c>
      <c r="BJ62" t="s">
        <v>939</v>
      </c>
    </row>
    <row r="63" spans="1:62" x14ac:dyDescent="0.25">
      <c r="A63" t="s">
        <v>752</v>
      </c>
      <c r="B63" t="s">
        <v>1230</v>
      </c>
      <c r="C63" t="s">
        <v>1231</v>
      </c>
      <c r="D63" t="s">
        <v>1010</v>
      </c>
      <c r="E63" t="s">
        <v>1011</v>
      </c>
      <c r="F63" t="s">
        <v>1225</v>
      </c>
      <c r="G63" t="s">
        <v>1226</v>
      </c>
      <c r="H63" t="s">
        <v>947</v>
      </c>
      <c r="I63" t="s">
        <v>2674</v>
      </c>
      <c r="J63">
        <v>33082.240000000005</v>
      </c>
      <c r="K63">
        <v>10992.63</v>
      </c>
      <c r="L63">
        <v>0</v>
      </c>
      <c r="M63">
        <v>4125</v>
      </c>
      <c r="N63">
        <v>27628.883999999998</v>
      </c>
      <c r="O63">
        <v>16110.6</v>
      </c>
      <c r="P63">
        <v>8848.31</v>
      </c>
      <c r="Q63">
        <v>76664.740000000005</v>
      </c>
      <c r="R63">
        <v>177452.40400000001</v>
      </c>
      <c r="S63">
        <v>41628.11</v>
      </c>
      <c r="T63">
        <v>2899.51</v>
      </c>
      <c r="U63">
        <v>0</v>
      </c>
      <c r="V63">
        <v>1660.48</v>
      </c>
      <c r="W63">
        <v>4958.08</v>
      </c>
      <c r="X63">
        <v>1450.01</v>
      </c>
      <c r="Y63">
        <v>1902.75</v>
      </c>
      <c r="Z63">
        <v>15022.037272501548</v>
      </c>
      <c r="AA63">
        <v>69520.977272501565</v>
      </c>
      <c r="AB63">
        <v>246973.38127250157</v>
      </c>
      <c r="AD63">
        <v>101265.43</v>
      </c>
      <c r="AE63">
        <v>15962.73</v>
      </c>
      <c r="AF63">
        <v>0</v>
      </c>
      <c r="AG63">
        <v>9274.09</v>
      </c>
      <c r="AH63">
        <v>20161.099999999999</v>
      </c>
      <c r="AI63">
        <v>19208.349999999999</v>
      </c>
      <c r="AJ63">
        <v>12019.06</v>
      </c>
      <c r="AK63">
        <v>52000</v>
      </c>
      <c r="AL63">
        <v>229890.75999999998</v>
      </c>
      <c r="AM63">
        <v>32094.03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32094.03</v>
      </c>
      <c r="AV63">
        <v>208069.81</v>
      </c>
      <c r="AW63">
        <v>29854.87</v>
      </c>
      <c r="AX63">
        <v>0</v>
      </c>
      <c r="AY63">
        <v>15059.57</v>
      </c>
      <c r="AZ63">
        <v>52748.063999999998</v>
      </c>
      <c r="BA63">
        <v>36768.959999999999</v>
      </c>
      <c r="BB63">
        <v>22770.12</v>
      </c>
      <c r="BC63">
        <v>143686.77727250155</v>
      </c>
      <c r="BD63">
        <v>508958.17127250158</v>
      </c>
      <c r="BE63">
        <v>12.990254499042919</v>
      </c>
      <c r="BF63">
        <v>39180</v>
      </c>
      <c r="BG63">
        <v>0</v>
      </c>
      <c r="BH63" t="s">
        <v>1232</v>
      </c>
      <c r="BI63" t="s">
        <v>1233</v>
      </c>
      <c r="BJ63" t="s">
        <v>939</v>
      </c>
    </row>
    <row r="64" spans="1:62" x14ac:dyDescent="0.25">
      <c r="A64" t="s">
        <v>236</v>
      </c>
      <c r="B64" t="s">
        <v>1394</v>
      </c>
      <c r="C64" t="s">
        <v>1395</v>
      </c>
      <c r="D64" t="s">
        <v>1357</v>
      </c>
      <c r="E64" t="s">
        <v>1358</v>
      </c>
      <c r="F64" t="s">
        <v>1390</v>
      </c>
      <c r="G64" t="s">
        <v>1391</v>
      </c>
      <c r="H64" t="s">
        <v>935</v>
      </c>
      <c r="I64" t="s">
        <v>2673</v>
      </c>
      <c r="J64">
        <v>3074.0499999999997</v>
      </c>
      <c r="K64">
        <v>0</v>
      </c>
      <c r="L64">
        <v>0</v>
      </c>
      <c r="M64">
        <v>180</v>
      </c>
      <c r="N64">
        <v>8</v>
      </c>
      <c r="O64">
        <v>0</v>
      </c>
      <c r="P64">
        <v>60</v>
      </c>
      <c r="Q64">
        <v>4401</v>
      </c>
      <c r="R64">
        <v>7723.0499999999993</v>
      </c>
      <c r="S64">
        <v>3054.31</v>
      </c>
      <c r="T64">
        <v>3483.34</v>
      </c>
      <c r="U64">
        <v>0</v>
      </c>
      <c r="V64">
        <v>132.07</v>
      </c>
      <c r="W64">
        <v>90.25</v>
      </c>
      <c r="X64">
        <v>86.4</v>
      </c>
      <c r="Y64">
        <v>183.65</v>
      </c>
      <c r="Z64">
        <v>2787.2502640556709</v>
      </c>
      <c r="AA64">
        <v>9817.270264055669</v>
      </c>
      <c r="AB64">
        <v>17540.32026405567</v>
      </c>
      <c r="AD64">
        <v>208.83</v>
      </c>
      <c r="AE64">
        <v>9500</v>
      </c>
      <c r="AF64">
        <v>0</v>
      </c>
      <c r="AG64">
        <v>500</v>
      </c>
      <c r="AH64">
        <v>1000</v>
      </c>
      <c r="AI64">
        <v>0</v>
      </c>
      <c r="AJ64">
        <v>0</v>
      </c>
      <c r="AK64">
        <v>600</v>
      </c>
      <c r="AL64">
        <v>11808.83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6337.19</v>
      </c>
      <c r="AW64">
        <v>12983.34</v>
      </c>
      <c r="AX64">
        <v>0</v>
      </c>
      <c r="AY64">
        <v>812.06999999999994</v>
      </c>
      <c r="AZ64">
        <v>1098.25</v>
      </c>
      <c r="BA64">
        <v>86.4</v>
      </c>
      <c r="BB64">
        <v>243.65</v>
      </c>
      <c r="BC64">
        <v>7788.2502640556704</v>
      </c>
      <c r="BD64">
        <v>29349.150264055672</v>
      </c>
      <c r="BE64">
        <v>3.654482662689039</v>
      </c>
      <c r="BF64">
        <v>8031</v>
      </c>
      <c r="BG64">
        <v>0</v>
      </c>
      <c r="BH64" t="s">
        <v>1396</v>
      </c>
      <c r="BI64" t="s">
        <v>1397</v>
      </c>
      <c r="BJ64" t="s">
        <v>939</v>
      </c>
    </row>
    <row r="65" spans="1:62" x14ac:dyDescent="0.25">
      <c r="A65" t="s">
        <v>402</v>
      </c>
      <c r="B65" t="s">
        <v>1716</v>
      </c>
      <c r="C65" t="s">
        <v>1717</v>
      </c>
      <c r="D65" t="s">
        <v>1696</v>
      </c>
      <c r="E65" t="s">
        <v>1697</v>
      </c>
      <c r="F65" t="s">
        <v>1718</v>
      </c>
      <c r="G65" t="s">
        <v>402</v>
      </c>
      <c r="H65" t="s">
        <v>947</v>
      </c>
      <c r="I65" t="s">
        <v>2674</v>
      </c>
      <c r="J65">
        <v>11657.55</v>
      </c>
      <c r="K65">
        <v>2210</v>
      </c>
      <c r="L65">
        <v>0</v>
      </c>
      <c r="M65">
        <v>2550</v>
      </c>
      <c r="N65">
        <v>14662.99</v>
      </c>
      <c r="O65">
        <v>3205</v>
      </c>
      <c r="P65">
        <v>5533.67</v>
      </c>
      <c r="Q65">
        <v>24165</v>
      </c>
      <c r="R65">
        <v>63984.21</v>
      </c>
      <c r="S65">
        <v>33606.93</v>
      </c>
      <c r="T65">
        <v>16583.27</v>
      </c>
      <c r="U65">
        <v>0</v>
      </c>
      <c r="V65">
        <v>12163.19</v>
      </c>
      <c r="W65">
        <v>21488.36</v>
      </c>
      <c r="X65">
        <v>7957.6</v>
      </c>
      <c r="Y65">
        <v>3361.08</v>
      </c>
      <c r="Z65">
        <v>4794.6741275816503</v>
      </c>
      <c r="AA65">
        <v>99955.104127581653</v>
      </c>
      <c r="AB65">
        <v>163939.31412758166</v>
      </c>
      <c r="AD65">
        <v>17365.080000000002</v>
      </c>
      <c r="AE65">
        <v>4230</v>
      </c>
      <c r="AF65">
        <v>0</v>
      </c>
      <c r="AG65">
        <v>0</v>
      </c>
      <c r="AH65">
        <v>6345</v>
      </c>
      <c r="AI65">
        <v>12100.91</v>
      </c>
      <c r="AJ65">
        <v>7693.24</v>
      </c>
      <c r="AK65">
        <v>9000</v>
      </c>
      <c r="AL65">
        <v>56734.23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62629.56</v>
      </c>
      <c r="AW65">
        <v>23023.27</v>
      </c>
      <c r="AX65">
        <v>0</v>
      </c>
      <c r="AY65">
        <v>14713.19</v>
      </c>
      <c r="AZ65">
        <v>42496.35</v>
      </c>
      <c r="BA65">
        <v>23263.510000000002</v>
      </c>
      <c r="BB65">
        <v>16587.989999999998</v>
      </c>
      <c r="BC65">
        <v>37959.674127581646</v>
      </c>
      <c r="BD65">
        <v>220673.54412758164</v>
      </c>
      <c r="BE65">
        <v>12.903376454659201</v>
      </c>
      <c r="BF65">
        <v>17102</v>
      </c>
      <c r="BG65">
        <v>0</v>
      </c>
      <c r="BH65" t="s">
        <v>1719</v>
      </c>
      <c r="BI65" t="s">
        <v>1720</v>
      </c>
      <c r="BJ65" t="s">
        <v>939</v>
      </c>
    </row>
    <row r="66" spans="1:62" x14ac:dyDescent="0.25">
      <c r="A66" t="s">
        <v>340</v>
      </c>
      <c r="B66" t="s">
        <v>1601</v>
      </c>
      <c r="C66" t="s">
        <v>1602</v>
      </c>
      <c r="D66" t="s">
        <v>1481</v>
      </c>
      <c r="E66" t="s">
        <v>1482</v>
      </c>
      <c r="F66" t="s">
        <v>1587</v>
      </c>
      <c r="G66" t="s">
        <v>354</v>
      </c>
      <c r="H66" t="s">
        <v>935</v>
      </c>
      <c r="I66" t="s">
        <v>2673</v>
      </c>
      <c r="J66">
        <v>5168.66</v>
      </c>
      <c r="K66">
        <v>1170.8</v>
      </c>
      <c r="L66">
        <v>0</v>
      </c>
      <c r="M66">
        <v>294</v>
      </c>
      <c r="N66">
        <v>3080</v>
      </c>
      <c r="O66">
        <v>2035</v>
      </c>
      <c r="P66">
        <v>542.9</v>
      </c>
      <c r="Q66">
        <v>8512</v>
      </c>
      <c r="R66">
        <v>20803.36</v>
      </c>
      <c r="S66">
        <v>6185.9500000000007</v>
      </c>
      <c r="T66">
        <v>1330.82</v>
      </c>
      <c r="U66">
        <v>0</v>
      </c>
      <c r="V66">
        <v>1445.9</v>
      </c>
      <c r="W66">
        <v>1240.6199999999999</v>
      </c>
      <c r="X66">
        <v>779.3</v>
      </c>
      <c r="Y66">
        <v>0</v>
      </c>
      <c r="Z66">
        <v>3988.1626017678368</v>
      </c>
      <c r="AA66">
        <v>14970.752601767837</v>
      </c>
      <c r="AB66">
        <v>35774.11260176784</v>
      </c>
      <c r="AD66">
        <v>6643.02</v>
      </c>
      <c r="AE66">
        <v>2330</v>
      </c>
      <c r="AF66">
        <v>0</v>
      </c>
      <c r="AG66">
        <v>460</v>
      </c>
      <c r="AH66">
        <v>0</v>
      </c>
      <c r="AI66">
        <v>510</v>
      </c>
      <c r="AJ66">
        <v>0</v>
      </c>
      <c r="AK66">
        <v>0</v>
      </c>
      <c r="AL66">
        <v>9943.02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17997.63</v>
      </c>
      <c r="AW66">
        <v>4831.62</v>
      </c>
      <c r="AX66">
        <v>0</v>
      </c>
      <c r="AY66">
        <v>2199.9</v>
      </c>
      <c r="AZ66">
        <v>4320.62</v>
      </c>
      <c r="BA66">
        <v>3324.3</v>
      </c>
      <c r="BB66">
        <v>542.9</v>
      </c>
      <c r="BC66">
        <v>12500.162601767837</v>
      </c>
      <c r="BD66">
        <v>45717.132601767837</v>
      </c>
      <c r="BE66">
        <v>8.2941096882742809</v>
      </c>
      <c r="BF66">
        <v>5512</v>
      </c>
      <c r="BG66">
        <v>0</v>
      </c>
      <c r="BH66" t="s">
        <v>1603</v>
      </c>
      <c r="BI66" t="s">
        <v>1604</v>
      </c>
      <c r="BJ66" t="s">
        <v>939</v>
      </c>
    </row>
    <row r="67" spans="1:62" x14ac:dyDescent="0.25">
      <c r="A67" t="s">
        <v>162</v>
      </c>
      <c r="B67" t="s">
        <v>1252</v>
      </c>
      <c r="C67" t="s">
        <v>1253</v>
      </c>
      <c r="D67" t="s">
        <v>1010</v>
      </c>
      <c r="E67" t="s">
        <v>1011</v>
      </c>
      <c r="F67" t="s">
        <v>1249</v>
      </c>
      <c r="G67" t="s">
        <v>160</v>
      </c>
      <c r="H67" t="s">
        <v>947</v>
      </c>
      <c r="I67" t="s">
        <v>2673</v>
      </c>
      <c r="J67">
        <v>2018.4299999999998</v>
      </c>
      <c r="K67">
        <v>1130</v>
      </c>
      <c r="L67">
        <v>0</v>
      </c>
      <c r="M67">
        <v>795</v>
      </c>
      <c r="N67">
        <v>2056</v>
      </c>
      <c r="O67">
        <v>3620.23</v>
      </c>
      <c r="P67">
        <v>3488.5</v>
      </c>
      <c r="Q67">
        <v>9123</v>
      </c>
      <c r="R67">
        <v>22231.16</v>
      </c>
      <c r="S67">
        <v>14436.04</v>
      </c>
      <c r="T67">
        <v>4533.83</v>
      </c>
      <c r="U67">
        <v>0</v>
      </c>
      <c r="V67">
        <v>206.3</v>
      </c>
      <c r="W67">
        <v>2832.18</v>
      </c>
      <c r="X67">
        <v>2750.2</v>
      </c>
      <c r="Y67">
        <v>3526.62</v>
      </c>
      <c r="Z67">
        <v>4987.7946053300129</v>
      </c>
      <c r="AA67">
        <v>33272.964605330017</v>
      </c>
      <c r="AB67">
        <v>55504.124605330013</v>
      </c>
      <c r="AD67">
        <v>2146.71</v>
      </c>
      <c r="AE67">
        <v>1500</v>
      </c>
      <c r="AF67">
        <v>0</v>
      </c>
      <c r="AG67">
        <v>1000</v>
      </c>
      <c r="AH67">
        <v>5000</v>
      </c>
      <c r="AI67">
        <v>6000</v>
      </c>
      <c r="AJ67">
        <v>3400</v>
      </c>
      <c r="AK67">
        <v>0</v>
      </c>
      <c r="AL67">
        <v>19046.71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18601.18</v>
      </c>
      <c r="AW67">
        <v>7163.83</v>
      </c>
      <c r="AX67">
        <v>0</v>
      </c>
      <c r="AY67">
        <v>2001.3</v>
      </c>
      <c r="AZ67">
        <v>9888.18</v>
      </c>
      <c r="BA67">
        <v>12370.43</v>
      </c>
      <c r="BB67">
        <v>10415.119999999999</v>
      </c>
      <c r="BC67">
        <v>14110.794605330013</v>
      </c>
      <c r="BD67">
        <v>74550.834605330019</v>
      </c>
      <c r="BE67">
        <v>13.211205848897754</v>
      </c>
      <c r="BF67">
        <v>5643</v>
      </c>
      <c r="BG67">
        <v>0</v>
      </c>
      <c r="BH67" t="s">
        <v>1254</v>
      </c>
      <c r="BI67" t="s">
        <v>1255</v>
      </c>
      <c r="BJ67" t="s">
        <v>939</v>
      </c>
    </row>
    <row r="68" spans="1:62" x14ac:dyDescent="0.25">
      <c r="A68" t="s">
        <v>494</v>
      </c>
      <c r="B68" t="s">
        <v>1891</v>
      </c>
      <c r="C68" t="s">
        <v>1892</v>
      </c>
      <c r="D68" t="s">
        <v>1870</v>
      </c>
      <c r="E68" t="s">
        <v>1871</v>
      </c>
      <c r="F68" t="s">
        <v>1878</v>
      </c>
      <c r="G68" t="s">
        <v>1879</v>
      </c>
      <c r="H68" t="s">
        <v>935</v>
      </c>
      <c r="I68" t="s">
        <v>2673</v>
      </c>
      <c r="J68">
        <v>6681.9999999999991</v>
      </c>
      <c r="K68">
        <v>12950.7</v>
      </c>
      <c r="L68">
        <v>0</v>
      </c>
      <c r="M68">
        <v>780</v>
      </c>
      <c r="N68">
        <v>6572.2574999999997</v>
      </c>
      <c r="O68">
        <v>450</v>
      </c>
      <c r="P68">
        <v>1759</v>
      </c>
      <c r="Q68">
        <v>5562</v>
      </c>
      <c r="R68">
        <v>34755.957500000004</v>
      </c>
      <c r="S68">
        <v>4740.34</v>
      </c>
      <c r="T68">
        <v>3809.32</v>
      </c>
      <c r="U68">
        <v>0</v>
      </c>
      <c r="V68">
        <v>212.25</v>
      </c>
      <c r="W68">
        <v>2915.4</v>
      </c>
      <c r="X68">
        <v>297.5</v>
      </c>
      <c r="Y68">
        <v>2096.66</v>
      </c>
      <c r="Z68">
        <v>10600.513074864684</v>
      </c>
      <c r="AA68">
        <v>24671.983074864685</v>
      </c>
      <c r="AB68">
        <v>59427.94057486469</v>
      </c>
      <c r="AD68">
        <v>14676.62</v>
      </c>
      <c r="AE68">
        <v>8280</v>
      </c>
      <c r="AF68">
        <v>0</v>
      </c>
      <c r="AG68">
        <v>1800</v>
      </c>
      <c r="AH68">
        <v>7920</v>
      </c>
      <c r="AI68">
        <v>0</v>
      </c>
      <c r="AJ68">
        <v>3600</v>
      </c>
      <c r="AK68">
        <v>300</v>
      </c>
      <c r="AL68">
        <v>36576.620000000003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26098.959999999999</v>
      </c>
      <c r="AW68">
        <v>25040.02</v>
      </c>
      <c r="AX68">
        <v>0</v>
      </c>
      <c r="AY68">
        <v>2792.25</v>
      </c>
      <c r="AZ68">
        <v>17407.657500000001</v>
      </c>
      <c r="BA68">
        <v>747.5</v>
      </c>
      <c r="BB68">
        <v>7455.66</v>
      </c>
      <c r="BC68">
        <v>16462.513074864684</v>
      </c>
      <c r="BD68">
        <v>96004.560574864678</v>
      </c>
      <c r="BE68">
        <v>8.9173844115609029</v>
      </c>
      <c r="BF68">
        <v>10766</v>
      </c>
      <c r="BG68">
        <v>0</v>
      </c>
      <c r="BH68" t="s">
        <v>1893</v>
      </c>
      <c r="BI68" t="s">
        <v>1894</v>
      </c>
      <c r="BJ68" t="s">
        <v>939</v>
      </c>
    </row>
    <row r="69" spans="1:62" x14ac:dyDescent="0.25">
      <c r="A69" t="s">
        <v>404</v>
      </c>
      <c r="B69" t="s">
        <v>1721</v>
      </c>
      <c r="C69" t="s">
        <v>1722</v>
      </c>
      <c r="D69" t="s">
        <v>1696</v>
      </c>
      <c r="E69" t="s">
        <v>1697</v>
      </c>
      <c r="F69" t="s">
        <v>1698</v>
      </c>
      <c r="G69" t="s">
        <v>406</v>
      </c>
      <c r="H69" t="s">
        <v>935</v>
      </c>
      <c r="I69" t="s">
        <v>2673</v>
      </c>
      <c r="J69">
        <v>2680.2999999999997</v>
      </c>
      <c r="K69">
        <v>524.15</v>
      </c>
      <c r="L69">
        <v>0</v>
      </c>
      <c r="M69">
        <v>614</v>
      </c>
      <c r="N69">
        <v>2110</v>
      </c>
      <c r="O69">
        <v>270</v>
      </c>
      <c r="P69">
        <v>2940</v>
      </c>
      <c r="Q69">
        <v>4746.9199999999992</v>
      </c>
      <c r="R69">
        <v>13885.369999999999</v>
      </c>
      <c r="S69">
        <v>5935.880000000001</v>
      </c>
      <c r="T69">
        <v>280.07</v>
      </c>
      <c r="U69">
        <v>0</v>
      </c>
      <c r="V69">
        <v>275.35000000000002</v>
      </c>
      <c r="W69">
        <v>2559.52</v>
      </c>
      <c r="X69">
        <v>3099.65</v>
      </c>
      <c r="Y69">
        <v>3196.52</v>
      </c>
      <c r="Z69">
        <v>3550.0274509647998</v>
      </c>
      <c r="AA69">
        <v>18897.017450964802</v>
      </c>
      <c r="AB69">
        <v>32782.387450964801</v>
      </c>
      <c r="AD69">
        <v>2746.46</v>
      </c>
      <c r="AE69">
        <v>0</v>
      </c>
      <c r="AF69">
        <v>0</v>
      </c>
      <c r="AG69">
        <v>0</v>
      </c>
      <c r="AH69">
        <v>2236</v>
      </c>
      <c r="AI69">
        <v>2184</v>
      </c>
      <c r="AJ69">
        <v>4528</v>
      </c>
      <c r="AK69">
        <v>250</v>
      </c>
      <c r="AL69">
        <v>11944.46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12000</v>
      </c>
      <c r="AU69">
        <v>12000</v>
      </c>
      <c r="AV69">
        <v>11362.64</v>
      </c>
      <c r="AW69">
        <v>804.22</v>
      </c>
      <c r="AX69">
        <v>0</v>
      </c>
      <c r="AY69">
        <v>889.35</v>
      </c>
      <c r="AZ69">
        <v>6905.52</v>
      </c>
      <c r="BA69">
        <v>5553.65</v>
      </c>
      <c r="BB69">
        <v>10664.52</v>
      </c>
      <c r="BC69">
        <v>20546.947450964799</v>
      </c>
      <c r="BD69">
        <v>56726.847450964793</v>
      </c>
      <c r="BE69">
        <v>15.956919114195442</v>
      </c>
      <c r="BF69">
        <v>3555</v>
      </c>
      <c r="BG69">
        <v>0</v>
      </c>
      <c r="BH69" t="s">
        <v>1723</v>
      </c>
      <c r="BI69" t="s">
        <v>1724</v>
      </c>
      <c r="BJ69" t="s">
        <v>939</v>
      </c>
    </row>
    <row r="70" spans="1:62" x14ac:dyDescent="0.25">
      <c r="A70" t="s">
        <v>342</v>
      </c>
      <c r="B70" t="s">
        <v>1605</v>
      </c>
      <c r="C70" t="s">
        <v>1606</v>
      </c>
      <c r="D70" t="s">
        <v>1481</v>
      </c>
      <c r="E70" t="s">
        <v>1482</v>
      </c>
      <c r="F70" t="s">
        <v>1607</v>
      </c>
      <c r="G70" t="s">
        <v>342</v>
      </c>
      <c r="H70" t="s">
        <v>947</v>
      </c>
      <c r="I70" t="s">
        <v>2673</v>
      </c>
      <c r="J70">
        <v>8344.01</v>
      </c>
      <c r="K70">
        <v>9927.9</v>
      </c>
      <c r="L70">
        <v>0</v>
      </c>
      <c r="M70">
        <v>2105</v>
      </c>
      <c r="N70">
        <v>16936.900000000001</v>
      </c>
      <c r="O70">
        <v>5051</v>
      </c>
      <c r="P70">
        <v>5020</v>
      </c>
      <c r="Q70">
        <v>25396.759999999995</v>
      </c>
      <c r="R70">
        <v>72781.569999999992</v>
      </c>
      <c r="S70">
        <v>5551.41</v>
      </c>
      <c r="T70">
        <v>3782.57</v>
      </c>
      <c r="U70">
        <v>0</v>
      </c>
      <c r="V70">
        <v>1003.52</v>
      </c>
      <c r="W70">
        <v>7661.06</v>
      </c>
      <c r="X70">
        <v>2497.6999999999998</v>
      </c>
      <c r="Y70">
        <v>4672.7299999999996</v>
      </c>
      <c r="Z70">
        <v>10528.385390884177</v>
      </c>
      <c r="AA70">
        <v>35697.375390884175</v>
      </c>
      <c r="AB70">
        <v>108478.94539088417</v>
      </c>
      <c r="AD70">
        <v>11571.57</v>
      </c>
      <c r="AE70">
        <v>3280</v>
      </c>
      <c r="AF70">
        <v>0</v>
      </c>
      <c r="AG70">
        <v>2510</v>
      </c>
      <c r="AH70">
        <v>18386.5</v>
      </c>
      <c r="AI70">
        <v>12030</v>
      </c>
      <c r="AJ70">
        <v>7530</v>
      </c>
      <c r="AK70">
        <v>13650</v>
      </c>
      <c r="AL70">
        <v>68958.070000000007</v>
      </c>
      <c r="AM70">
        <v>0</v>
      </c>
      <c r="AN70">
        <v>319.64999999999998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35.18</v>
      </c>
      <c r="AU70">
        <v>354.83</v>
      </c>
      <c r="AV70">
        <v>25466.989999999998</v>
      </c>
      <c r="AW70">
        <v>17310.120000000003</v>
      </c>
      <c r="AX70">
        <v>0</v>
      </c>
      <c r="AY70">
        <v>5618.52</v>
      </c>
      <c r="AZ70">
        <v>42984.460000000006</v>
      </c>
      <c r="BA70">
        <v>19578.7</v>
      </c>
      <c r="BB70">
        <v>17222.73</v>
      </c>
      <c r="BC70">
        <v>49610.325390884173</v>
      </c>
      <c r="BD70">
        <v>177791.84539088418</v>
      </c>
      <c r="BE70">
        <v>8.9694201085099472</v>
      </c>
      <c r="BF70">
        <v>19822</v>
      </c>
      <c r="BG70">
        <v>0</v>
      </c>
      <c r="BH70" t="s">
        <v>1608</v>
      </c>
      <c r="BI70" t="s">
        <v>1609</v>
      </c>
      <c r="BJ70" t="s">
        <v>939</v>
      </c>
    </row>
    <row r="71" spans="1:62" x14ac:dyDescent="0.25">
      <c r="A71" t="s">
        <v>2676</v>
      </c>
      <c r="B71" t="s">
        <v>1398</v>
      </c>
      <c r="C71" t="s">
        <v>1399</v>
      </c>
      <c r="D71" t="s">
        <v>1357</v>
      </c>
      <c r="E71" t="s">
        <v>1358</v>
      </c>
      <c r="F71" t="s">
        <v>1364</v>
      </c>
      <c r="G71" t="s">
        <v>1365</v>
      </c>
      <c r="H71" t="s">
        <v>935</v>
      </c>
      <c r="I71" t="s">
        <v>2673</v>
      </c>
      <c r="J71">
        <v>1339.25</v>
      </c>
      <c r="K71">
        <v>300</v>
      </c>
      <c r="L71">
        <v>0</v>
      </c>
      <c r="M71">
        <v>120</v>
      </c>
      <c r="N71">
        <v>350</v>
      </c>
      <c r="O71">
        <v>0</v>
      </c>
      <c r="P71">
        <v>60</v>
      </c>
      <c r="Q71">
        <v>5353</v>
      </c>
      <c r="R71">
        <v>7522.25</v>
      </c>
      <c r="S71">
        <v>195.05</v>
      </c>
      <c r="T71">
        <v>88.2</v>
      </c>
      <c r="U71">
        <v>0</v>
      </c>
      <c r="V71">
        <v>109.5</v>
      </c>
      <c r="W71">
        <v>420.45</v>
      </c>
      <c r="X71">
        <v>110.15</v>
      </c>
      <c r="Y71">
        <v>164.9</v>
      </c>
      <c r="Z71">
        <v>3763.6523401139834</v>
      </c>
      <c r="AA71">
        <v>4851.9023401139839</v>
      </c>
      <c r="AB71">
        <v>12374.152340113984</v>
      </c>
      <c r="AD71">
        <v>116.63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116.63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1650.9299999999998</v>
      </c>
      <c r="AW71">
        <v>388.2</v>
      </c>
      <c r="AX71">
        <v>0</v>
      </c>
      <c r="AY71">
        <v>229.5</v>
      </c>
      <c r="AZ71">
        <v>770.45</v>
      </c>
      <c r="BA71">
        <v>110.15</v>
      </c>
      <c r="BB71">
        <v>224.9</v>
      </c>
      <c r="BC71">
        <v>9116.6523401139839</v>
      </c>
      <c r="BD71">
        <v>12490.782340113983</v>
      </c>
      <c r="BE71">
        <v>2.7555222457785096</v>
      </c>
      <c r="BF71">
        <v>4533</v>
      </c>
      <c r="BG71">
        <v>0</v>
      </c>
      <c r="BH71" t="s">
        <v>1400</v>
      </c>
      <c r="BI71" t="s">
        <v>1401</v>
      </c>
      <c r="BJ71" t="s">
        <v>939</v>
      </c>
    </row>
    <row r="72" spans="1:62" x14ac:dyDescent="0.25">
      <c r="A72" t="s">
        <v>588</v>
      </c>
      <c r="B72" t="s">
        <v>2084</v>
      </c>
      <c r="C72" t="s">
        <v>2085</v>
      </c>
      <c r="D72" t="s">
        <v>2045</v>
      </c>
      <c r="E72" t="s">
        <v>2046</v>
      </c>
      <c r="F72" t="s">
        <v>2081</v>
      </c>
      <c r="G72" t="s">
        <v>2082</v>
      </c>
      <c r="H72" t="s">
        <v>935</v>
      </c>
      <c r="I72" t="s">
        <v>2673</v>
      </c>
      <c r="J72">
        <v>2040.21</v>
      </c>
      <c r="K72">
        <v>0</v>
      </c>
      <c r="L72">
        <v>3075</v>
      </c>
      <c r="M72">
        <v>15</v>
      </c>
      <c r="N72">
        <v>120</v>
      </c>
      <c r="O72">
        <v>125</v>
      </c>
      <c r="P72">
        <v>0</v>
      </c>
      <c r="Q72">
        <v>7330</v>
      </c>
      <c r="R72">
        <v>12705.21</v>
      </c>
      <c r="S72">
        <v>5250.62</v>
      </c>
      <c r="T72">
        <v>0</v>
      </c>
      <c r="U72">
        <v>273.19</v>
      </c>
      <c r="V72">
        <v>61.5</v>
      </c>
      <c r="W72">
        <v>0</v>
      </c>
      <c r="X72">
        <v>0</v>
      </c>
      <c r="Y72">
        <v>0</v>
      </c>
      <c r="Z72">
        <v>919.51538327347782</v>
      </c>
      <c r="AA72">
        <v>6504.8253832734772</v>
      </c>
      <c r="AB72">
        <v>19210.035383273476</v>
      </c>
      <c r="AD72">
        <v>6604.93</v>
      </c>
      <c r="AE72">
        <v>0</v>
      </c>
      <c r="AF72">
        <v>3500</v>
      </c>
      <c r="AG72">
        <v>300</v>
      </c>
      <c r="AH72">
        <v>0</v>
      </c>
      <c r="AI72">
        <v>0</v>
      </c>
      <c r="AJ72">
        <v>0</v>
      </c>
      <c r="AK72">
        <v>3000</v>
      </c>
      <c r="AL72">
        <v>13404.93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13895.76</v>
      </c>
      <c r="AW72">
        <v>0</v>
      </c>
      <c r="AX72">
        <v>6848.1900000000005</v>
      </c>
      <c r="AY72">
        <v>376.5</v>
      </c>
      <c r="AZ72">
        <v>120</v>
      </c>
      <c r="BA72">
        <v>125</v>
      </c>
      <c r="BB72">
        <v>0</v>
      </c>
      <c r="BC72">
        <v>11249.515383273478</v>
      </c>
      <c r="BD72">
        <v>32614.965383273477</v>
      </c>
      <c r="BE72">
        <v>8.2590441588436256</v>
      </c>
      <c r="BF72">
        <v>3949</v>
      </c>
      <c r="BG72">
        <v>0</v>
      </c>
      <c r="BH72" t="s">
        <v>2086</v>
      </c>
      <c r="BI72" t="s">
        <v>2087</v>
      </c>
      <c r="BJ72" t="s">
        <v>939</v>
      </c>
    </row>
    <row r="73" spans="1:62" x14ac:dyDescent="0.25">
      <c r="A73" t="s">
        <v>496</v>
      </c>
      <c r="B73" t="s">
        <v>1895</v>
      </c>
      <c r="C73" t="s">
        <v>1896</v>
      </c>
      <c r="D73" t="s">
        <v>1870</v>
      </c>
      <c r="E73" t="s">
        <v>1871</v>
      </c>
      <c r="F73" t="s">
        <v>1897</v>
      </c>
      <c r="G73" t="s">
        <v>506</v>
      </c>
      <c r="H73" t="s">
        <v>935</v>
      </c>
      <c r="I73" t="s">
        <v>2673</v>
      </c>
      <c r="J73">
        <v>990.95</v>
      </c>
      <c r="K73">
        <v>5</v>
      </c>
      <c r="L73">
        <v>0</v>
      </c>
      <c r="M73">
        <v>30</v>
      </c>
      <c r="N73">
        <v>0</v>
      </c>
      <c r="O73">
        <v>0</v>
      </c>
      <c r="P73">
        <v>85</v>
      </c>
      <c r="Q73">
        <v>1348</v>
      </c>
      <c r="R73">
        <v>2458.9499999999998</v>
      </c>
      <c r="S73">
        <v>836.53</v>
      </c>
      <c r="T73">
        <v>585.70000000000005</v>
      </c>
      <c r="U73">
        <v>0</v>
      </c>
      <c r="V73">
        <v>97</v>
      </c>
      <c r="W73">
        <v>398.5</v>
      </c>
      <c r="X73">
        <v>55</v>
      </c>
      <c r="Y73">
        <v>41.65</v>
      </c>
      <c r="Z73">
        <v>1447.6805549641058</v>
      </c>
      <c r="AA73">
        <v>3462.0605549641059</v>
      </c>
      <c r="AB73">
        <v>5921.0105549641057</v>
      </c>
      <c r="AD73">
        <v>48</v>
      </c>
      <c r="AE73">
        <v>1600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1648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1875.48</v>
      </c>
      <c r="AW73">
        <v>2190.6999999999998</v>
      </c>
      <c r="AX73">
        <v>0</v>
      </c>
      <c r="AY73">
        <v>127</v>
      </c>
      <c r="AZ73">
        <v>398.5</v>
      </c>
      <c r="BA73">
        <v>55</v>
      </c>
      <c r="BB73">
        <v>126.65</v>
      </c>
      <c r="BC73">
        <v>2795.6805549641058</v>
      </c>
      <c r="BD73">
        <v>7569.0105549641057</v>
      </c>
      <c r="BE73">
        <v>4.181773787272987</v>
      </c>
      <c r="BF73">
        <v>1810</v>
      </c>
      <c r="BG73">
        <v>0</v>
      </c>
      <c r="BH73" t="s">
        <v>1898</v>
      </c>
      <c r="BI73" t="s">
        <v>1899</v>
      </c>
      <c r="BJ73" t="s">
        <v>939</v>
      </c>
    </row>
    <row r="74" spans="1:62" x14ac:dyDescent="0.25">
      <c r="A74" t="s">
        <v>498</v>
      </c>
      <c r="B74" t="s">
        <v>1900</v>
      </c>
      <c r="C74" t="s">
        <v>1901</v>
      </c>
      <c r="D74" t="s">
        <v>1870</v>
      </c>
      <c r="E74" t="s">
        <v>1871</v>
      </c>
      <c r="F74" t="s">
        <v>1902</v>
      </c>
      <c r="G74" t="s">
        <v>1903</v>
      </c>
      <c r="H74" t="s">
        <v>935</v>
      </c>
      <c r="I74" t="s">
        <v>2673</v>
      </c>
      <c r="J74">
        <v>1512.3999999999999</v>
      </c>
      <c r="K74">
        <v>3816.65</v>
      </c>
      <c r="L74">
        <v>0</v>
      </c>
      <c r="M74">
        <v>815</v>
      </c>
      <c r="N74">
        <v>4436.41</v>
      </c>
      <c r="O74">
        <v>720</v>
      </c>
      <c r="P74">
        <v>1790</v>
      </c>
      <c r="Q74">
        <v>5085.84</v>
      </c>
      <c r="R74">
        <v>18176.3</v>
      </c>
      <c r="S74">
        <v>4756.99</v>
      </c>
      <c r="T74">
        <v>417.2</v>
      </c>
      <c r="U74">
        <v>0</v>
      </c>
      <c r="V74">
        <v>270.10000000000002</v>
      </c>
      <c r="W74">
        <v>2108.5300000000002</v>
      </c>
      <c r="X74">
        <v>491.52</v>
      </c>
      <c r="Y74">
        <v>4603.25</v>
      </c>
      <c r="Z74">
        <v>3572.7082312284738</v>
      </c>
      <c r="AA74">
        <v>16220.298231228473</v>
      </c>
      <c r="AB74">
        <v>34396.598231228476</v>
      </c>
      <c r="AD74">
        <v>5265.9</v>
      </c>
      <c r="AE74">
        <v>800</v>
      </c>
      <c r="AF74">
        <v>0</v>
      </c>
      <c r="AG74">
        <v>430</v>
      </c>
      <c r="AH74">
        <v>2110</v>
      </c>
      <c r="AI74">
        <v>350</v>
      </c>
      <c r="AJ74">
        <v>1910</v>
      </c>
      <c r="AK74">
        <v>1000</v>
      </c>
      <c r="AL74">
        <v>11865.9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11535.289999999999</v>
      </c>
      <c r="AW74">
        <v>5033.8500000000004</v>
      </c>
      <c r="AX74">
        <v>0</v>
      </c>
      <c r="AY74">
        <v>1515.1</v>
      </c>
      <c r="AZ74">
        <v>8654.94</v>
      </c>
      <c r="BA74">
        <v>1561.52</v>
      </c>
      <c r="BB74">
        <v>8303.25</v>
      </c>
      <c r="BC74">
        <v>9658.548231228473</v>
      </c>
      <c r="BD74">
        <v>46262.49823122847</v>
      </c>
      <c r="BE74">
        <v>11.286288907350199</v>
      </c>
      <c r="BF74">
        <v>4099</v>
      </c>
      <c r="BG74">
        <v>0</v>
      </c>
      <c r="BH74" t="s">
        <v>1904</v>
      </c>
      <c r="BI74" t="s">
        <v>1905</v>
      </c>
      <c r="BJ74" t="s">
        <v>939</v>
      </c>
    </row>
    <row r="75" spans="1:62" x14ac:dyDescent="0.25">
      <c r="A75" t="s">
        <v>590</v>
      </c>
      <c r="B75" t="s">
        <v>1985</v>
      </c>
      <c r="C75" t="s">
        <v>782</v>
      </c>
      <c r="D75" t="s">
        <v>2045</v>
      </c>
      <c r="E75" t="s">
        <v>2046</v>
      </c>
      <c r="F75" t="s">
        <v>2064</v>
      </c>
      <c r="G75" t="s">
        <v>2065</v>
      </c>
      <c r="H75" t="s">
        <v>947</v>
      </c>
      <c r="I75" t="s">
        <v>2674</v>
      </c>
      <c r="J75">
        <v>27913.73</v>
      </c>
      <c r="K75">
        <v>0</v>
      </c>
      <c r="L75">
        <v>25138.079999999998</v>
      </c>
      <c r="M75">
        <v>0</v>
      </c>
      <c r="N75">
        <v>0</v>
      </c>
      <c r="O75">
        <v>550</v>
      </c>
      <c r="P75">
        <v>0</v>
      </c>
      <c r="Q75">
        <v>15070.5</v>
      </c>
      <c r="R75">
        <v>68672.31</v>
      </c>
      <c r="S75">
        <v>11841.38</v>
      </c>
      <c r="T75">
        <v>0</v>
      </c>
      <c r="U75">
        <v>2306.34</v>
      </c>
      <c r="V75">
        <v>585.26</v>
      </c>
      <c r="W75">
        <v>226.2</v>
      </c>
      <c r="X75">
        <v>0</v>
      </c>
      <c r="Y75">
        <v>0</v>
      </c>
      <c r="Z75">
        <v>6283.8549448337799</v>
      </c>
      <c r="AA75">
        <v>21243.03494483378</v>
      </c>
      <c r="AB75">
        <v>89915.344944833778</v>
      </c>
      <c r="AD75">
        <v>23333.05</v>
      </c>
      <c r="AE75">
        <v>0</v>
      </c>
      <c r="AF75">
        <v>6900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30233.05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63088.160000000003</v>
      </c>
      <c r="AW75">
        <v>0</v>
      </c>
      <c r="AX75">
        <v>34344.42</v>
      </c>
      <c r="AY75">
        <v>585.26</v>
      </c>
      <c r="AZ75">
        <v>226.2</v>
      </c>
      <c r="BA75">
        <v>550</v>
      </c>
      <c r="BB75">
        <v>0</v>
      </c>
      <c r="BC75">
        <v>21354.35494483378</v>
      </c>
      <c r="BD75">
        <v>120148.39494483377</v>
      </c>
      <c r="BE75">
        <v>13.277532870464556</v>
      </c>
      <c r="BF75">
        <v>9049</v>
      </c>
      <c r="BG75">
        <v>0</v>
      </c>
      <c r="BH75" t="s">
        <v>1986</v>
      </c>
      <c r="BI75" t="s">
        <v>1987</v>
      </c>
      <c r="BJ75" t="s">
        <v>939</v>
      </c>
    </row>
    <row r="76" spans="1:62" x14ac:dyDescent="0.25">
      <c r="A76" t="s">
        <v>164</v>
      </c>
      <c r="B76" t="s">
        <v>1256</v>
      </c>
      <c r="C76" t="s">
        <v>1257</v>
      </c>
      <c r="D76" t="s">
        <v>1010</v>
      </c>
      <c r="E76" t="s">
        <v>1011</v>
      </c>
      <c r="F76" t="s">
        <v>1236</v>
      </c>
      <c r="G76" t="s">
        <v>164</v>
      </c>
      <c r="H76" t="s">
        <v>935</v>
      </c>
      <c r="I76" t="s">
        <v>2673</v>
      </c>
      <c r="J76">
        <v>4109.5999999999995</v>
      </c>
      <c r="K76">
        <v>3585</v>
      </c>
      <c r="L76">
        <v>0</v>
      </c>
      <c r="M76">
        <v>949.06</v>
      </c>
      <c r="N76">
        <v>14675</v>
      </c>
      <c r="O76">
        <v>600</v>
      </c>
      <c r="P76">
        <v>1205</v>
      </c>
      <c r="Q76">
        <v>10913</v>
      </c>
      <c r="R76">
        <v>36036.660000000003</v>
      </c>
      <c r="S76">
        <v>11674.71</v>
      </c>
      <c r="T76">
        <v>1111.52</v>
      </c>
      <c r="U76">
        <v>0</v>
      </c>
      <c r="V76">
        <v>1582.21</v>
      </c>
      <c r="W76">
        <v>1898.25</v>
      </c>
      <c r="X76">
        <v>288.27</v>
      </c>
      <c r="Y76">
        <v>2175.66</v>
      </c>
      <c r="Z76">
        <v>3637.718281292844</v>
      </c>
      <c r="AA76">
        <v>22368.338281292843</v>
      </c>
      <c r="AB76">
        <v>58404.99828129285</v>
      </c>
      <c r="AD76">
        <v>31439.63</v>
      </c>
      <c r="AE76">
        <v>6058</v>
      </c>
      <c r="AF76">
        <v>0</v>
      </c>
      <c r="AG76">
        <v>4000</v>
      </c>
      <c r="AH76">
        <v>24106</v>
      </c>
      <c r="AI76">
        <v>1505</v>
      </c>
      <c r="AJ76">
        <v>5400</v>
      </c>
      <c r="AK76">
        <v>4500</v>
      </c>
      <c r="AL76">
        <v>77008.63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47223.94</v>
      </c>
      <c r="AW76">
        <v>10754.52</v>
      </c>
      <c r="AX76">
        <v>0</v>
      </c>
      <c r="AY76">
        <v>6531.27</v>
      </c>
      <c r="AZ76">
        <v>40679.25</v>
      </c>
      <c r="BA76">
        <v>2393.27</v>
      </c>
      <c r="BB76">
        <v>8780.66</v>
      </c>
      <c r="BC76">
        <v>19050.718281292844</v>
      </c>
      <c r="BD76">
        <v>135413.62828129285</v>
      </c>
      <c r="BE76">
        <v>10.570106024611103</v>
      </c>
      <c r="BF76">
        <v>12811</v>
      </c>
      <c r="BG76">
        <v>0</v>
      </c>
      <c r="BH76" t="s">
        <v>1258</v>
      </c>
      <c r="BI76" t="s">
        <v>1259</v>
      </c>
      <c r="BJ76" t="s">
        <v>939</v>
      </c>
    </row>
    <row r="77" spans="1:62" x14ac:dyDescent="0.25">
      <c r="A77" t="s">
        <v>406</v>
      </c>
      <c r="B77" t="s">
        <v>1694</v>
      </c>
      <c r="C77" t="s">
        <v>1695</v>
      </c>
      <c r="D77" t="s">
        <v>1696</v>
      </c>
      <c r="E77" t="s">
        <v>1697</v>
      </c>
      <c r="F77" t="s">
        <v>1698</v>
      </c>
      <c r="G77" t="s">
        <v>406</v>
      </c>
      <c r="H77" t="s">
        <v>947</v>
      </c>
      <c r="I77" t="s">
        <v>2674</v>
      </c>
      <c r="J77">
        <v>17575.87</v>
      </c>
      <c r="K77">
        <v>330.4</v>
      </c>
      <c r="L77">
        <v>0</v>
      </c>
      <c r="M77">
        <v>4529.34</v>
      </c>
      <c r="N77">
        <v>19070.606</v>
      </c>
      <c r="O77">
        <v>7772</v>
      </c>
      <c r="P77">
        <v>7806</v>
      </c>
      <c r="Q77">
        <v>65596.399999999994</v>
      </c>
      <c r="R77">
        <v>122680.61599999999</v>
      </c>
      <c r="S77">
        <v>10375.549999999999</v>
      </c>
      <c r="T77">
        <v>4059.02</v>
      </c>
      <c r="U77">
        <v>0</v>
      </c>
      <c r="V77">
        <v>2777.85</v>
      </c>
      <c r="W77">
        <v>19555.310000000001</v>
      </c>
      <c r="X77">
        <v>2070.39</v>
      </c>
      <c r="Y77">
        <v>972.89</v>
      </c>
      <c r="Z77">
        <v>13685.500175634765</v>
      </c>
      <c r="AA77">
        <v>53496.510175634758</v>
      </c>
      <c r="AB77">
        <v>176177.12617563474</v>
      </c>
      <c r="AD77">
        <v>20344.96</v>
      </c>
      <c r="AE77">
        <v>1220</v>
      </c>
      <c r="AF77">
        <v>0</v>
      </c>
      <c r="AG77">
        <v>5612</v>
      </c>
      <c r="AH77">
        <v>21228</v>
      </c>
      <c r="AI77">
        <v>5673</v>
      </c>
      <c r="AJ77">
        <v>0</v>
      </c>
      <c r="AK77">
        <v>7000</v>
      </c>
      <c r="AL77">
        <v>61077.96</v>
      </c>
      <c r="AM77">
        <v>48075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48075</v>
      </c>
      <c r="AV77">
        <v>96371.38</v>
      </c>
      <c r="AW77">
        <v>5609.42</v>
      </c>
      <c r="AX77">
        <v>0</v>
      </c>
      <c r="AY77">
        <v>12919.19</v>
      </c>
      <c r="AZ77">
        <v>59853.915999999997</v>
      </c>
      <c r="BA77">
        <v>15515.39</v>
      </c>
      <c r="BB77">
        <v>8778.89</v>
      </c>
      <c r="BC77">
        <v>86281.900175634757</v>
      </c>
      <c r="BD77">
        <v>285330.08617563482</v>
      </c>
      <c r="BE77">
        <v>18.539966613101676</v>
      </c>
      <c r="BF77">
        <v>15390</v>
      </c>
      <c r="BG77">
        <v>0</v>
      </c>
      <c r="BH77" t="s">
        <v>1699</v>
      </c>
      <c r="BI77" t="s">
        <v>1700</v>
      </c>
      <c r="BJ77" t="s">
        <v>939</v>
      </c>
    </row>
    <row r="78" spans="1:62" x14ac:dyDescent="0.25">
      <c r="A78" t="s">
        <v>764</v>
      </c>
      <c r="B78" t="s">
        <v>1694</v>
      </c>
      <c r="C78" t="s">
        <v>1695</v>
      </c>
      <c r="D78" t="s">
        <v>1696</v>
      </c>
      <c r="E78" t="s">
        <v>1697</v>
      </c>
      <c r="F78" t="s">
        <v>1698</v>
      </c>
      <c r="G78" t="s">
        <v>406</v>
      </c>
      <c r="H78" t="s">
        <v>947</v>
      </c>
      <c r="I78" t="s">
        <v>2674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52325</v>
      </c>
      <c r="BH78" t="s">
        <v>1699</v>
      </c>
      <c r="BI78" t="s">
        <v>1700</v>
      </c>
      <c r="BJ78" t="s">
        <v>939</v>
      </c>
    </row>
    <row r="79" spans="1:62" x14ac:dyDescent="0.25">
      <c r="A79" t="s">
        <v>816</v>
      </c>
      <c r="B79" t="s">
        <v>2206</v>
      </c>
      <c r="C79" t="s">
        <v>2207</v>
      </c>
      <c r="D79" t="s">
        <v>2045</v>
      </c>
      <c r="E79" t="s">
        <v>2046</v>
      </c>
      <c r="F79" t="s">
        <v>2177</v>
      </c>
      <c r="G79" t="s">
        <v>2178</v>
      </c>
      <c r="H79" t="s">
        <v>947</v>
      </c>
      <c r="I79" t="s">
        <v>2674</v>
      </c>
      <c r="J79">
        <v>23903.359999999997</v>
      </c>
      <c r="K79">
        <v>0</v>
      </c>
      <c r="L79">
        <v>5312.35</v>
      </c>
      <c r="M79">
        <v>0</v>
      </c>
      <c r="N79">
        <v>0</v>
      </c>
      <c r="O79">
        <v>0</v>
      </c>
      <c r="P79">
        <v>0</v>
      </c>
      <c r="Q79">
        <v>52213.38</v>
      </c>
      <c r="R79">
        <v>81429.09</v>
      </c>
      <c r="S79">
        <v>9154.59</v>
      </c>
      <c r="T79">
        <v>0</v>
      </c>
      <c r="U79">
        <v>819.5</v>
      </c>
      <c r="V79">
        <v>2722.33</v>
      </c>
      <c r="W79">
        <v>0</v>
      </c>
      <c r="X79">
        <v>0</v>
      </c>
      <c r="Y79">
        <v>0</v>
      </c>
      <c r="Z79">
        <v>9954.8883488825031</v>
      </c>
      <c r="AA79">
        <v>22651.308348882503</v>
      </c>
      <c r="AB79">
        <v>104080.3983488825</v>
      </c>
      <c r="AD79">
        <v>73599.789999999994</v>
      </c>
      <c r="AE79">
        <v>0</v>
      </c>
      <c r="AF79">
        <v>0</v>
      </c>
      <c r="AG79">
        <v>5981.44</v>
      </c>
      <c r="AH79">
        <v>0</v>
      </c>
      <c r="AI79">
        <v>0</v>
      </c>
      <c r="AJ79">
        <v>0</v>
      </c>
      <c r="AK79">
        <v>42066.200000000004</v>
      </c>
      <c r="AL79">
        <v>121647.43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106657.73999999999</v>
      </c>
      <c r="AW79">
        <v>0</v>
      </c>
      <c r="AX79">
        <v>6131.85</v>
      </c>
      <c r="AY79">
        <v>8703.77</v>
      </c>
      <c r="AZ79">
        <v>0</v>
      </c>
      <c r="BA79">
        <v>0</v>
      </c>
      <c r="BB79">
        <v>0</v>
      </c>
      <c r="BC79">
        <v>104234.46834888251</v>
      </c>
      <c r="BD79">
        <v>225727.8283488825</v>
      </c>
      <c r="BE79">
        <v>19.39075924309617</v>
      </c>
      <c r="BF79">
        <v>11641</v>
      </c>
      <c r="BG79">
        <v>0</v>
      </c>
      <c r="BH79" t="s">
        <v>2179</v>
      </c>
      <c r="BI79" t="s">
        <v>2180</v>
      </c>
      <c r="BJ79" t="s">
        <v>939</v>
      </c>
    </row>
    <row r="80" spans="1:62" x14ac:dyDescent="0.25">
      <c r="A80" t="s">
        <v>166</v>
      </c>
      <c r="B80" t="s">
        <v>1260</v>
      </c>
      <c r="C80" t="s">
        <v>1261</v>
      </c>
      <c r="D80" t="s">
        <v>1010</v>
      </c>
      <c r="E80" t="s">
        <v>1011</v>
      </c>
      <c r="F80" t="s">
        <v>1220</v>
      </c>
      <c r="G80" t="s">
        <v>208</v>
      </c>
      <c r="H80" t="s">
        <v>935</v>
      </c>
      <c r="I80" t="s">
        <v>2673</v>
      </c>
      <c r="J80">
        <v>3877.96</v>
      </c>
      <c r="K80">
        <v>120</v>
      </c>
      <c r="L80">
        <v>0</v>
      </c>
      <c r="M80">
        <v>90</v>
      </c>
      <c r="N80">
        <v>300</v>
      </c>
      <c r="O80">
        <v>340</v>
      </c>
      <c r="P80">
        <v>1015</v>
      </c>
      <c r="Q80">
        <v>6661</v>
      </c>
      <c r="R80">
        <v>12403.96</v>
      </c>
      <c r="S80">
        <v>2221.59</v>
      </c>
      <c r="T80">
        <v>4520.43</v>
      </c>
      <c r="U80">
        <v>0</v>
      </c>
      <c r="V80">
        <v>623.21</v>
      </c>
      <c r="W80">
        <v>4633.67</v>
      </c>
      <c r="X80">
        <v>628.70000000000005</v>
      </c>
      <c r="Y80">
        <v>7407.26</v>
      </c>
      <c r="Z80">
        <v>3082.4425271440468</v>
      </c>
      <c r="AA80">
        <v>23117.302527144049</v>
      </c>
      <c r="AB80">
        <v>35521.262527144048</v>
      </c>
      <c r="AD80">
        <v>2114.89</v>
      </c>
      <c r="AE80">
        <v>9300</v>
      </c>
      <c r="AF80">
        <v>0</v>
      </c>
      <c r="AG80">
        <v>600</v>
      </c>
      <c r="AH80">
        <v>4650</v>
      </c>
      <c r="AI80">
        <v>2650</v>
      </c>
      <c r="AJ80">
        <v>0</v>
      </c>
      <c r="AK80">
        <v>3364</v>
      </c>
      <c r="AL80">
        <v>22678.89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8214.44</v>
      </c>
      <c r="AW80">
        <v>13940.43</v>
      </c>
      <c r="AX80">
        <v>0</v>
      </c>
      <c r="AY80">
        <v>1313.21</v>
      </c>
      <c r="AZ80">
        <v>9583.67</v>
      </c>
      <c r="BA80">
        <v>3618.7</v>
      </c>
      <c r="BB80">
        <v>8422.26</v>
      </c>
      <c r="BC80">
        <v>13107.442527144047</v>
      </c>
      <c r="BD80">
        <v>58200.152527144048</v>
      </c>
      <c r="BE80">
        <v>13.236332164463054</v>
      </c>
      <c r="BF80">
        <v>4397</v>
      </c>
      <c r="BG80">
        <v>0</v>
      </c>
      <c r="BH80" t="s">
        <v>1262</v>
      </c>
      <c r="BI80" t="s">
        <v>1263</v>
      </c>
      <c r="BJ80" t="s">
        <v>939</v>
      </c>
    </row>
    <row r="81" spans="1:62" x14ac:dyDescent="0.25">
      <c r="A81" t="s">
        <v>592</v>
      </c>
      <c r="B81" t="s">
        <v>2089</v>
      </c>
      <c r="C81" t="s">
        <v>2090</v>
      </c>
      <c r="D81" t="s">
        <v>2045</v>
      </c>
      <c r="E81" t="s">
        <v>2046</v>
      </c>
      <c r="F81" t="s">
        <v>2056</v>
      </c>
      <c r="G81" t="s">
        <v>2057</v>
      </c>
      <c r="H81" t="s">
        <v>935</v>
      </c>
      <c r="I81" t="s">
        <v>2673</v>
      </c>
      <c r="J81">
        <v>3057.08</v>
      </c>
      <c r="K81">
        <v>0</v>
      </c>
      <c r="L81">
        <v>7252.97</v>
      </c>
      <c r="M81">
        <v>0</v>
      </c>
      <c r="N81">
        <v>0</v>
      </c>
      <c r="O81">
        <v>0</v>
      </c>
      <c r="P81">
        <v>0</v>
      </c>
      <c r="Q81">
        <v>3122.5200000000004</v>
      </c>
      <c r="R81">
        <v>13432.57</v>
      </c>
      <c r="S81">
        <v>6143.41</v>
      </c>
      <c r="T81">
        <v>0</v>
      </c>
      <c r="U81">
        <v>4053.2599999999998</v>
      </c>
      <c r="V81">
        <v>557.32000000000005</v>
      </c>
      <c r="W81">
        <v>0</v>
      </c>
      <c r="X81">
        <v>0</v>
      </c>
      <c r="Y81">
        <v>0</v>
      </c>
      <c r="Z81">
        <v>4516.5953554855623</v>
      </c>
      <c r="AA81">
        <v>15270.585355485562</v>
      </c>
      <c r="AB81">
        <v>28703.155355485564</v>
      </c>
      <c r="AD81">
        <v>2594.89</v>
      </c>
      <c r="AE81">
        <v>0</v>
      </c>
      <c r="AF81">
        <v>2000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4594.8899999999994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11795.38</v>
      </c>
      <c r="AW81">
        <v>0</v>
      </c>
      <c r="AX81">
        <v>13306.23</v>
      </c>
      <c r="AY81">
        <v>557.32000000000005</v>
      </c>
      <c r="AZ81">
        <v>0</v>
      </c>
      <c r="BA81">
        <v>0</v>
      </c>
      <c r="BB81">
        <v>0</v>
      </c>
      <c r="BC81">
        <v>7639.1153554855628</v>
      </c>
      <c r="BD81">
        <v>33298.045355485563</v>
      </c>
      <c r="BE81">
        <v>8.9414729740831262</v>
      </c>
      <c r="BF81">
        <v>3724</v>
      </c>
      <c r="BG81">
        <v>0</v>
      </c>
      <c r="BH81" t="s">
        <v>2091</v>
      </c>
      <c r="BI81" t="s">
        <v>2092</v>
      </c>
      <c r="BJ81" t="s">
        <v>939</v>
      </c>
    </row>
    <row r="82" spans="1:62" x14ac:dyDescent="0.25">
      <c r="A82" t="s">
        <v>408</v>
      </c>
      <c r="B82" t="s">
        <v>1726</v>
      </c>
      <c r="C82" t="s">
        <v>1727</v>
      </c>
      <c r="D82" t="s">
        <v>1696</v>
      </c>
      <c r="E82" t="s">
        <v>1697</v>
      </c>
      <c r="F82" t="s">
        <v>1703</v>
      </c>
      <c r="G82" t="s">
        <v>456</v>
      </c>
      <c r="H82" t="s">
        <v>935</v>
      </c>
      <c r="I82" t="s">
        <v>2673</v>
      </c>
      <c r="J82">
        <v>2574.5100000000002</v>
      </c>
      <c r="K82">
        <v>0</v>
      </c>
      <c r="L82">
        <v>0</v>
      </c>
      <c r="M82">
        <v>340</v>
      </c>
      <c r="N82">
        <v>8817.2000000000007</v>
      </c>
      <c r="O82">
        <v>30</v>
      </c>
      <c r="P82">
        <v>610</v>
      </c>
      <c r="Q82">
        <v>6769</v>
      </c>
      <c r="R82">
        <v>19140.71</v>
      </c>
      <c r="S82">
        <v>7349.71</v>
      </c>
      <c r="T82">
        <v>161.4</v>
      </c>
      <c r="U82">
        <v>0</v>
      </c>
      <c r="V82">
        <v>2235.4499999999998</v>
      </c>
      <c r="W82">
        <v>1018.9200000000001</v>
      </c>
      <c r="X82">
        <v>267.14999999999998</v>
      </c>
      <c r="Y82">
        <v>62.91</v>
      </c>
      <c r="Z82">
        <v>4578.6562457196978</v>
      </c>
      <c r="AA82">
        <v>15674.196245719697</v>
      </c>
      <c r="AB82">
        <v>34814.9062457197</v>
      </c>
      <c r="AD82">
        <v>12103.6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700</v>
      </c>
      <c r="AK82">
        <v>1925</v>
      </c>
      <c r="AL82">
        <v>14728.6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22027.82</v>
      </c>
      <c r="AW82">
        <v>161.4</v>
      </c>
      <c r="AX82">
        <v>0</v>
      </c>
      <c r="AY82">
        <v>2575.4499999999998</v>
      </c>
      <c r="AZ82">
        <v>9836.1200000000008</v>
      </c>
      <c r="BA82">
        <v>297.14999999999998</v>
      </c>
      <c r="BB82">
        <v>1372.9099999999999</v>
      </c>
      <c r="BC82">
        <v>13272.656245719698</v>
      </c>
      <c r="BD82">
        <v>49543.506245719705</v>
      </c>
      <c r="BE82">
        <v>12.667733634804323</v>
      </c>
      <c r="BF82">
        <v>3911</v>
      </c>
      <c r="BG82">
        <v>0</v>
      </c>
      <c r="BH82" t="s">
        <v>1728</v>
      </c>
      <c r="BI82" t="s">
        <v>1729</v>
      </c>
      <c r="BJ82" t="s">
        <v>939</v>
      </c>
    </row>
    <row r="83" spans="1:62" x14ac:dyDescent="0.25">
      <c r="A83" t="s">
        <v>180</v>
      </c>
      <c r="B83" t="s">
        <v>1279</v>
      </c>
      <c r="C83" t="s">
        <v>1280</v>
      </c>
      <c r="D83" t="s">
        <v>1010</v>
      </c>
      <c r="E83" t="s">
        <v>1011</v>
      </c>
      <c r="F83" t="s">
        <v>1012</v>
      </c>
      <c r="G83" t="s">
        <v>156</v>
      </c>
      <c r="H83" t="s">
        <v>947</v>
      </c>
      <c r="I83" t="s">
        <v>2674</v>
      </c>
      <c r="J83">
        <v>4333.71</v>
      </c>
      <c r="K83">
        <v>8935.5499999999993</v>
      </c>
      <c r="L83">
        <v>0</v>
      </c>
      <c r="M83">
        <v>1159</v>
      </c>
      <c r="N83">
        <v>9540.2559999999994</v>
      </c>
      <c r="O83">
        <v>3705</v>
      </c>
      <c r="P83">
        <v>2905</v>
      </c>
      <c r="Q83">
        <v>9906.56</v>
      </c>
      <c r="R83">
        <v>40485.075999999994</v>
      </c>
      <c r="S83">
        <v>4170.0200000000004</v>
      </c>
      <c r="T83">
        <v>422.12</v>
      </c>
      <c r="U83">
        <v>0</v>
      </c>
      <c r="V83">
        <v>1009.33</v>
      </c>
      <c r="W83">
        <v>13674.01</v>
      </c>
      <c r="X83">
        <v>3368.98</v>
      </c>
      <c r="Y83">
        <v>1709.32</v>
      </c>
      <c r="Z83">
        <v>4694.9793695390563</v>
      </c>
      <c r="AA83">
        <v>29048.759369539053</v>
      </c>
      <c r="AB83">
        <v>69533.83536953904</v>
      </c>
      <c r="AD83">
        <v>16383.08</v>
      </c>
      <c r="AE83">
        <v>3000</v>
      </c>
      <c r="AF83">
        <v>0</v>
      </c>
      <c r="AG83">
        <v>4000</v>
      </c>
      <c r="AH83">
        <v>43600</v>
      </c>
      <c r="AI83">
        <v>10800</v>
      </c>
      <c r="AJ83">
        <v>1500</v>
      </c>
      <c r="AK83">
        <v>30640</v>
      </c>
      <c r="AL83">
        <v>109923.08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24886.809999999998</v>
      </c>
      <c r="AW83">
        <v>12357.67</v>
      </c>
      <c r="AX83">
        <v>0</v>
      </c>
      <c r="AY83">
        <v>6168.33</v>
      </c>
      <c r="AZ83">
        <v>66814.266000000003</v>
      </c>
      <c r="BA83">
        <v>17873.98</v>
      </c>
      <c r="BB83">
        <v>6114.32</v>
      </c>
      <c r="BC83">
        <v>45241.539369539052</v>
      </c>
      <c r="BD83">
        <v>179456.91536953906</v>
      </c>
      <c r="BE83">
        <v>12.111555333032264</v>
      </c>
      <c r="BF83">
        <v>14817</v>
      </c>
      <c r="BG83">
        <v>0</v>
      </c>
      <c r="BH83" t="s">
        <v>1281</v>
      </c>
      <c r="BI83" t="s">
        <v>1282</v>
      </c>
      <c r="BJ83" t="s">
        <v>939</v>
      </c>
    </row>
    <row r="84" spans="1:62" x14ac:dyDescent="0.25">
      <c r="A84" t="s">
        <v>344</v>
      </c>
      <c r="B84" t="s">
        <v>1610</v>
      </c>
      <c r="C84" t="s">
        <v>1611</v>
      </c>
      <c r="D84" t="s">
        <v>1481</v>
      </c>
      <c r="E84" t="s">
        <v>1482</v>
      </c>
      <c r="F84" t="s">
        <v>1483</v>
      </c>
      <c r="G84" t="s">
        <v>280</v>
      </c>
      <c r="H84" t="s">
        <v>935</v>
      </c>
      <c r="I84" t="s">
        <v>2673</v>
      </c>
      <c r="J84">
        <v>4234.4399999999996</v>
      </c>
      <c r="K84">
        <v>0</v>
      </c>
      <c r="L84">
        <v>0</v>
      </c>
      <c r="M84">
        <v>812.5</v>
      </c>
      <c r="N84">
        <v>1305</v>
      </c>
      <c r="O84">
        <v>760</v>
      </c>
      <c r="P84">
        <v>440</v>
      </c>
      <c r="Q84">
        <v>7946</v>
      </c>
      <c r="R84">
        <v>15497.939999999999</v>
      </c>
      <c r="S84">
        <v>5571.72</v>
      </c>
      <c r="T84">
        <v>323.55</v>
      </c>
      <c r="U84">
        <v>0</v>
      </c>
      <c r="V84">
        <v>177.95</v>
      </c>
      <c r="W84">
        <v>2880.4</v>
      </c>
      <c r="X84">
        <v>3528.16</v>
      </c>
      <c r="Y84">
        <v>2380.8200000000002</v>
      </c>
      <c r="Z84">
        <v>3258.1445644852852</v>
      </c>
      <c r="AA84">
        <v>18120.744564485285</v>
      </c>
      <c r="AB84">
        <v>33618.684564485287</v>
      </c>
      <c r="AD84">
        <v>5709.41</v>
      </c>
      <c r="AE84">
        <v>0</v>
      </c>
      <c r="AF84">
        <v>0</v>
      </c>
      <c r="AG84">
        <v>300</v>
      </c>
      <c r="AH84">
        <v>730</v>
      </c>
      <c r="AI84">
        <v>0</v>
      </c>
      <c r="AJ84">
        <v>1000</v>
      </c>
      <c r="AK84">
        <v>600</v>
      </c>
      <c r="AL84">
        <v>8339.41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45000</v>
      </c>
      <c r="AU84">
        <v>45000</v>
      </c>
      <c r="AV84">
        <v>15515.57</v>
      </c>
      <c r="AW84">
        <v>323.55</v>
      </c>
      <c r="AX84">
        <v>0</v>
      </c>
      <c r="AY84">
        <v>1290.45</v>
      </c>
      <c r="AZ84">
        <v>4915.3999999999996</v>
      </c>
      <c r="BA84">
        <v>4288.16</v>
      </c>
      <c r="BB84">
        <v>3820.82</v>
      </c>
      <c r="BC84">
        <v>56804.144564485287</v>
      </c>
      <c r="BD84">
        <v>86958.094564485291</v>
      </c>
      <c r="BE84">
        <v>20.989161130698839</v>
      </c>
      <c r="BF84">
        <v>4143</v>
      </c>
      <c r="BG84">
        <v>0</v>
      </c>
      <c r="BH84" t="s">
        <v>1612</v>
      </c>
      <c r="BI84" t="s">
        <v>1613</v>
      </c>
      <c r="BJ84" t="s">
        <v>939</v>
      </c>
    </row>
    <row r="85" spans="1:62" x14ac:dyDescent="0.25">
      <c r="A85" t="s">
        <v>346</v>
      </c>
      <c r="B85" t="s">
        <v>1615</v>
      </c>
      <c r="C85" t="s">
        <v>1616</v>
      </c>
      <c r="D85" t="s">
        <v>1481</v>
      </c>
      <c r="E85" t="s">
        <v>1482</v>
      </c>
      <c r="F85" t="s">
        <v>1617</v>
      </c>
      <c r="G85" t="s">
        <v>360</v>
      </c>
      <c r="H85" t="s">
        <v>947</v>
      </c>
      <c r="I85" t="s">
        <v>2674</v>
      </c>
      <c r="J85">
        <v>5554.4</v>
      </c>
      <c r="K85">
        <v>1400</v>
      </c>
      <c r="L85">
        <v>0</v>
      </c>
      <c r="M85">
        <v>964</v>
      </c>
      <c r="N85">
        <v>3140.4</v>
      </c>
      <c r="O85">
        <v>1549.1</v>
      </c>
      <c r="P85">
        <v>1760</v>
      </c>
      <c r="Q85">
        <v>8074.41</v>
      </c>
      <c r="R85">
        <v>22442.309999999998</v>
      </c>
      <c r="S85">
        <v>9165.35</v>
      </c>
      <c r="T85">
        <v>238.4</v>
      </c>
      <c r="U85">
        <v>0</v>
      </c>
      <c r="V85">
        <v>2580.6999999999998</v>
      </c>
      <c r="W85">
        <v>640.22</v>
      </c>
      <c r="X85">
        <v>198.3</v>
      </c>
      <c r="Y85">
        <v>199</v>
      </c>
      <c r="Z85">
        <v>5015.077102258505</v>
      </c>
      <c r="AA85">
        <v>18037.047102258504</v>
      </c>
      <c r="AB85">
        <v>40479.357102258502</v>
      </c>
      <c r="AD85">
        <v>20202.41</v>
      </c>
      <c r="AE85">
        <v>1000</v>
      </c>
      <c r="AF85">
        <v>0</v>
      </c>
      <c r="AG85">
        <v>2000</v>
      </c>
      <c r="AH85">
        <v>0</v>
      </c>
      <c r="AI85">
        <v>4916.05</v>
      </c>
      <c r="AJ85">
        <v>4464.3500000000004</v>
      </c>
      <c r="AK85">
        <v>3900</v>
      </c>
      <c r="AL85">
        <v>36482.81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34922.160000000003</v>
      </c>
      <c r="AW85">
        <v>2638.4</v>
      </c>
      <c r="AX85">
        <v>0</v>
      </c>
      <c r="AY85">
        <v>5544.7</v>
      </c>
      <c r="AZ85">
        <v>3780.62</v>
      </c>
      <c r="BA85">
        <v>6663.45</v>
      </c>
      <c r="BB85">
        <v>6423.35</v>
      </c>
      <c r="BC85">
        <v>16989.487102258507</v>
      </c>
      <c r="BD85">
        <v>76962.167102258507</v>
      </c>
      <c r="BE85">
        <v>9.9717759914820565</v>
      </c>
      <c r="BF85">
        <v>7718</v>
      </c>
      <c r="BG85">
        <v>0</v>
      </c>
      <c r="BH85" t="s">
        <v>1618</v>
      </c>
      <c r="BI85" t="s">
        <v>1619</v>
      </c>
      <c r="BJ85" t="s">
        <v>939</v>
      </c>
    </row>
    <row r="86" spans="1:62" x14ac:dyDescent="0.25">
      <c r="A86" t="s">
        <v>410</v>
      </c>
      <c r="B86" t="s">
        <v>1730</v>
      </c>
      <c r="C86" t="s">
        <v>1731</v>
      </c>
      <c r="D86" t="s">
        <v>1696</v>
      </c>
      <c r="E86" t="s">
        <v>1697</v>
      </c>
      <c r="F86" t="s">
        <v>1698</v>
      </c>
      <c r="G86" t="s">
        <v>406</v>
      </c>
      <c r="H86" t="s">
        <v>935</v>
      </c>
      <c r="I86" t="s">
        <v>2673</v>
      </c>
      <c r="J86">
        <v>3303.5499999999997</v>
      </c>
      <c r="K86">
        <v>677.4</v>
      </c>
      <c r="L86">
        <v>0</v>
      </c>
      <c r="M86">
        <v>775</v>
      </c>
      <c r="N86">
        <v>991.84999999999991</v>
      </c>
      <c r="O86">
        <v>920</v>
      </c>
      <c r="P86">
        <v>835.55</v>
      </c>
      <c r="Q86">
        <v>3751</v>
      </c>
      <c r="R86">
        <v>11254.349999999999</v>
      </c>
      <c r="S86">
        <v>4522.5200000000004</v>
      </c>
      <c r="T86">
        <v>3443.35</v>
      </c>
      <c r="U86">
        <v>0</v>
      </c>
      <c r="V86">
        <v>185.15</v>
      </c>
      <c r="W86">
        <v>11942.5</v>
      </c>
      <c r="X86">
        <v>947.25</v>
      </c>
      <c r="Y86">
        <v>237.72</v>
      </c>
      <c r="Z86">
        <v>7574.9395733545953</v>
      </c>
      <c r="AA86">
        <v>28853.429573354595</v>
      </c>
      <c r="AB86">
        <v>40107.779573354594</v>
      </c>
      <c r="AD86">
        <v>3948.68</v>
      </c>
      <c r="AE86">
        <v>1150</v>
      </c>
      <c r="AF86">
        <v>0</v>
      </c>
      <c r="AG86">
        <v>330</v>
      </c>
      <c r="AH86">
        <v>3000</v>
      </c>
      <c r="AI86">
        <v>1380</v>
      </c>
      <c r="AJ86">
        <v>520</v>
      </c>
      <c r="AK86">
        <v>300</v>
      </c>
      <c r="AL86">
        <v>10628.68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11774.75</v>
      </c>
      <c r="AW86">
        <v>5270.75</v>
      </c>
      <c r="AX86">
        <v>0</v>
      </c>
      <c r="AY86">
        <v>1290.1500000000001</v>
      </c>
      <c r="AZ86">
        <v>15934.35</v>
      </c>
      <c r="BA86">
        <v>3247.25</v>
      </c>
      <c r="BB86">
        <v>1593.27</v>
      </c>
      <c r="BC86">
        <v>11625.939573354595</v>
      </c>
      <c r="BD86">
        <v>50736.459573354594</v>
      </c>
      <c r="BE86">
        <v>13.565898281645614</v>
      </c>
      <c r="BF86">
        <v>3740</v>
      </c>
      <c r="BG86">
        <v>0</v>
      </c>
      <c r="BH86" t="s">
        <v>1732</v>
      </c>
      <c r="BI86" t="s">
        <v>1733</v>
      </c>
      <c r="BJ86" t="s">
        <v>939</v>
      </c>
    </row>
    <row r="87" spans="1:62" x14ac:dyDescent="0.25">
      <c r="A87" t="s">
        <v>348</v>
      </c>
      <c r="B87" t="s">
        <v>1620</v>
      </c>
      <c r="C87" t="s">
        <v>1621</v>
      </c>
      <c r="D87" t="s">
        <v>1481</v>
      </c>
      <c r="E87" t="s">
        <v>1482</v>
      </c>
      <c r="F87" t="s">
        <v>1597</v>
      </c>
      <c r="G87" t="s">
        <v>1598</v>
      </c>
      <c r="H87" t="s">
        <v>935</v>
      </c>
      <c r="I87" t="s">
        <v>2673</v>
      </c>
      <c r="J87">
        <v>5518.86</v>
      </c>
      <c r="K87">
        <v>0</v>
      </c>
      <c r="L87">
        <v>0</v>
      </c>
      <c r="M87">
        <v>514.15</v>
      </c>
      <c r="N87">
        <v>1708.5</v>
      </c>
      <c r="O87">
        <v>630</v>
      </c>
      <c r="P87">
        <v>1226.2</v>
      </c>
      <c r="Q87">
        <v>5819</v>
      </c>
      <c r="R87">
        <v>15416.71</v>
      </c>
      <c r="S87">
        <v>13790.25</v>
      </c>
      <c r="T87">
        <v>165.22</v>
      </c>
      <c r="U87">
        <v>0</v>
      </c>
      <c r="V87">
        <v>556.75</v>
      </c>
      <c r="W87">
        <v>5224.78</v>
      </c>
      <c r="X87">
        <v>1490.03</v>
      </c>
      <c r="Y87">
        <v>5149.7</v>
      </c>
      <c r="Z87">
        <v>5699.9325011563524</v>
      </c>
      <c r="AA87">
        <v>32076.662501156352</v>
      </c>
      <c r="AB87">
        <v>47493.372501156351</v>
      </c>
      <c r="AD87">
        <v>16143.17</v>
      </c>
      <c r="AE87">
        <v>0</v>
      </c>
      <c r="AF87">
        <v>0</v>
      </c>
      <c r="AG87">
        <v>1000</v>
      </c>
      <c r="AH87">
        <v>8000</v>
      </c>
      <c r="AI87">
        <v>0</v>
      </c>
      <c r="AJ87">
        <v>2000</v>
      </c>
      <c r="AK87">
        <v>2500</v>
      </c>
      <c r="AL87">
        <v>29643.17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35452.28</v>
      </c>
      <c r="AW87">
        <v>165.22</v>
      </c>
      <c r="AX87">
        <v>0</v>
      </c>
      <c r="AY87">
        <v>2070.9</v>
      </c>
      <c r="AZ87">
        <v>14933.279999999999</v>
      </c>
      <c r="BA87">
        <v>2120.0299999999997</v>
      </c>
      <c r="BB87">
        <v>8375.9</v>
      </c>
      <c r="BC87">
        <v>14018.932501156352</v>
      </c>
      <c r="BD87">
        <v>77136.542501156349</v>
      </c>
      <c r="BE87">
        <v>14.068309775881151</v>
      </c>
      <c r="BF87">
        <v>5483</v>
      </c>
      <c r="BG87">
        <v>0</v>
      </c>
      <c r="BH87" t="s">
        <v>1622</v>
      </c>
      <c r="BI87" t="s">
        <v>1623</v>
      </c>
      <c r="BJ87" t="s">
        <v>939</v>
      </c>
    </row>
    <row r="88" spans="1:62" x14ac:dyDescent="0.25">
      <c r="A88" t="s">
        <v>810</v>
      </c>
      <c r="B88" t="s">
        <v>2270</v>
      </c>
      <c r="C88" t="s">
        <v>2271</v>
      </c>
      <c r="D88" t="s">
        <v>1870</v>
      </c>
      <c r="E88" t="s">
        <v>1871</v>
      </c>
      <c r="F88" t="s">
        <v>1930</v>
      </c>
      <c r="G88" t="s">
        <v>810</v>
      </c>
      <c r="H88" t="s">
        <v>947</v>
      </c>
      <c r="I88" t="s">
        <v>2673</v>
      </c>
      <c r="J88">
        <v>60842.509999999995</v>
      </c>
      <c r="K88">
        <v>22127.42</v>
      </c>
      <c r="L88">
        <v>0</v>
      </c>
      <c r="M88">
        <v>16323.61</v>
      </c>
      <c r="N88">
        <v>39012.559999999998</v>
      </c>
      <c r="O88">
        <v>46787.01</v>
      </c>
      <c r="P88">
        <v>24998.77</v>
      </c>
      <c r="Q88">
        <v>254272.23000000004</v>
      </c>
      <c r="R88">
        <v>464364.11</v>
      </c>
      <c r="S88">
        <v>72008.13</v>
      </c>
      <c r="T88">
        <v>11507.01</v>
      </c>
      <c r="U88">
        <v>0</v>
      </c>
      <c r="V88">
        <v>8679.23</v>
      </c>
      <c r="W88">
        <v>3629.12</v>
      </c>
      <c r="X88">
        <v>9520.4</v>
      </c>
      <c r="Y88">
        <v>6281.12</v>
      </c>
      <c r="Z88">
        <v>41446.055150627551</v>
      </c>
      <c r="AA88">
        <v>153071.06515062752</v>
      </c>
      <c r="AB88">
        <v>617435.1751506275</v>
      </c>
      <c r="AD88">
        <v>299475.06</v>
      </c>
      <c r="AE88">
        <v>27276</v>
      </c>
      <c r="AF88">
        <v>0</v>
      </c>
      <c r="AG88">
        <v>37486</v>
      </c>
      <c r="AH88">
        <v>59446.62</v>
      </c>
      <c r="AI88">
        <v>80326</v>
      </c>
      <c r="AJ88">
        <v>37486</v>
      </c>
      <c r="AK88">
        <v>127779</v>
      </c>
      <c r="AL88">
        <v>669274.67999999993</v>
      </c>
      <c r="AM88">
        <v>22013.38</v>
      </c>
      <c r="AN88">
        <v>0</v>
      </c>
      <c r="AO88">
        <v>0</v>
      </c>
      <c r="AP88">
        <v>0</v>
      </c>
      <c r="AQ88">
        <v>70000</v>
      </c>
      <c r="AR88">
        <v>0</v>
      </c>
      <c r="AS88">
        <v>0</v>
      </c>
      <c r="AT88">
        <v>0</v>
      </c>
      <c r="AU88">
        <v>92013.38</v>
      </c>
      <c r="AV88">
        <v>454339.08</v>
      </c>
      <c r="AW88">
        <v>60910.43</v>
      </c>
      <c r="AX88">
        <v>0</v>
      </c>
      <c r="AY88">
        <v>62488.84</v>
      </c>
      <c r="AZ88">
        <v>172088.3</v>
      </c>
      <c r="BA88">
        <v>136633.41</v>
      </c>
      <c r="BB88">
        <v>68765.89</v>
      </c>
      <c r="BC88">
        <v>423497.28515062761</v>
      </c>
      <c r="BD88">
        <v>1378723.2351506276</v>
      </c>
      <c r="BE88">
        <v>14.445060402223536</v>
      </c>
      <c r="BF88">
        <v>95446</v>
      </c>
      <c r="BG88">
        <v>0</v>
      </c>
      <c r="BH88" t="s">
        <v>2272</v>
      </c>
      <c r="BI88" t="s">
        <v>2273</v>
      </c>
      <c r="BJ88" t="s">
        <v>939</v>
      </c>
    </row>
    <row r="89" spans="1:62" x14ac:dyDescent="0.25">
      <c r="A89" t="s">
        <v>168</v>
      </c>
      <c r="B89" t="s">
        <v>1264</v>
      </c>
      <c r="C89" t="s">
        <v>1265</v>
      </c>
      <c r="D89" t="s">
        <v>1010</v>
      </c>
      <c r="E89" t="s">
        <v>1011</v>
      </c>
      <c r="F89" t="s">
        <v>1249</v>
      </c>
      <c r="G89" t="s">
        <v>160</v>
      </c>
      <c r="H89" t="s">
        <v>935</v>
      </c>
      <c r="I89" t="s">
        <v>2673</v>
      </c>
      <c r="J89">
        <v>1050.55</v>
      </c>
      <c r="K89">
        <v>620</v>
      </c>
      <c r="L89">
        <v>0</v>
      </c>
      <c r="M89">
        <v>240</v>
      </c>
      <c r="N89">
        <v>1607.5</v>
      </c>
      <c r="O89">
        <v>0</v>
      </c>
      <c r="P89">
        <v>280.60000000000002</v>
      </c>
      <c r="Q89">
        <v>2176.46</v>
      </c>
      <c r="R89">
        <v>5975.1100000000006</v>
      </c>
      <c r="S89">
        <v>1511.85</v>
      </c>
      <c r="T89">
        <v>784.44</v>
      </c>
      <c r="U89">
        <v>0</v>
      </c>
      <c r="V89">
        <v>342.7</v>
      </c>
      <c r="W89">
        <v>2439.29</v>
      </c>
      <c r="X89">
        <v>757.48</v>
      </c>
      <c r="Y89">
        <v>95.65</v>
      </c>
      <c r="Z89">
        <v>2343.7943194738514</v>
      </c>
      <c r="AA89">
        <v>8275.2043194738508</v>
      </c>
      <c r="AB89">
        <v>14250.314319473851</v>
      </c>
      <c r="AD89">
        <v>2043.47</v>
      </c>
      <c r="AE89">
        <v>2190.35</v>
      </c>
      <c r="AF89">
        <v>0</v>
      </c>
      <c r="AG89">
        <v>333</v>
      </c>
      <c r="AH89">
        <v>1000</v>
      </c>
      <c r="AI89">
        <v>0</v>
      </c>
      <c r="AJ89">
        <v>0</v>
      </c>
      <c r="AK89">
        <v>300</v>
      </c>
      <c r="AL89">
        <v>5866.82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4605.87</v>
      </c>
      <c r="AW89">
        <v>3594.79</v>
      </c>
      <c r="AX89">
        <v>0</v>
      </c>
      <c r="AY89">
        <v>915.7</v>
      </c>
      <c r="AZ89">
        <v>5046.79</v>
      </c>
      <c r="BA89">
        <v>757.48</v>
      </c>
      <c r="BB89">
        <v>376.25</v>
      </c>
      <c r="BC89">
        <v>4820.2543194738519</v>
      </c>
      <c r="BD89">
        <v>20117.134319473851</v>
      </c>
      <c r="BE89">
        <v>12.162717242729052</v>
      </c>
      <c r="BF89">
        <v>1654</v>
      </c>
      <c r="BG89">
        <v>0</v>
      </c>
      <c r="BH89" t="s">
        <v>1266</v>
      </c>
      <c r="BI89" t="s">
        <v>1267</v>
      </c>
      <c r="BJ89" t="s">
        <v>939</v>
      </c>
    </row>
    <row r="90" spans="1:62" x14ac:dyDescent="0.25">
      <c r="A90" t="s">
        <v>170</v>
      </c>
      <c r="B90" t="s">
        <v>1268</v>
      </c>
      <c r="C90" t="s">
        <v>1269</v>
      </c>
      <c r="D90" t="s">
        <v>1010</v>
      </c>
      <c r="E90" t="s">
        <v>1011</v>
      </c>
      <c r="F90" t="s">
        <v>1270</v>
      </c>
      <c r="G90" t="s">
        <v>202</v>
      </c>
      <c r="H90" t="s">
        <v>947</v>
      </c>
      <c r="I90" t="s">
        <v>2673</v>
      </c>
      <c r="J90">
        <v>17123.87</v>
      </c>
      <c r="K90">
        <v>3360</v>
      </c>
      <c r="L90">
        <v>0</v>
      </c>
      <c r="M90">
        <v>1940</v>
      </c>
      <c r="N90">
        <v>3077.2</v>
      </c>
      <c r="O90">
        <v>14368</v>
      </c>
      <c r="P90">
        <v>2103</v>
      </c>
      <c r="Q90">
        <v>25213.5</v>
      </c>
      <c r="R90">
        <v>67185.570000000007</v>
      </c>
      <c r="S90">
        <v>10450.67</v>
      </c>
      <c r="T90">
        <v>2106.25</v>
      </c>
      <c r="U90">
        <v>0</v>
      </c>
      <c r="V90">
        <v>1451.54</v>
      </c>
      <c r="W90">
        <v>1918.85</v>
      </c>
      <c r="X90">
        <v>2441.4899999999998</v>
      </c>
      <c r="Y90">
        <v>2463.19</v>
      </c>
      <c r="Z90">
        <v>8525.0877163303776</v>
      </c>
      <c r="AA90">
        <v>29357.077716330376</v>
      </c>
      <c r="AB90">
        <v>96542.647716330379</v>
      </c>
      <c r="AD90">
        <v>8290.77</v>
      </c>
      <c r="AE90">
        <v>9975</v>
      </c>
      <c r="AF90">
        <v>0</v>
      </c>
      <c r="AG90">
        <v>7245</v>
      </c>
      <c r="AH90">
        <v>8400</v>
      </c>
      <c r="AI90">
        <v>6300</v>
      </c>
      <c r="AJ90">
        <v>6615</v>
      </c>
      <c r="AK90">
        <v>2971</v>
      </c>
      <c r="AL90">
        <v>49796.770000000004</v>
      </c>
      <c r="AM90">
        <v>0</v>
      </c>
      <c r="AN90">
        <v>679.51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679.51</v>
      </c>
      <c r="AV90">
        <v>35865.31</v>
      </c>
      <c r="AW90">
        <v>16120.76</v>
      </c>
      <c r="AX90">
        <v>0</v>
      </c>
      <c r="AY90">
        <v>10636.54</v>
      </c>
      <c r="AZ90">
        <v>13396.05</v>
      </c>
      <c r="BA90">
        <v>23109.489999999998</v>
      </c>
      <c r="BB90">
        <v>11181.19</v>
      </c>
      <c r="BC90">
        <v>36709.587716330381</v>
      </c>
      <c r="BD90">
        <v>147018.92771633039</v>
      </c>
      <c r="BE90">
        <v>9.290882691881345</v>
      </c>
      <c r="BF90">
        <v>15824</v>
      </c>
      <c r="BG90">
        <v>0</v>
      </c>
      <c r="BH90" t="s">
        <v>1271</v>
      </c>
      <c r="BI90" t="s">
        <v>1272</v>
      </c>
      <c r="BJ90" t="s">
        <v>939</v>
      </c>
    </row>
    <row r="91" spans="1:62" x14ac:dyDescent="0.25">
      <c r="A91" t="s">
        <v>18</v>
      </c>
      <c r="B91" t="s">
        <v>972</v>
      </c>
      <c r="C91" t="s">
        <v>973</v>
      </c>
      <c r="D91" t="s">
        <v>943</v>
      </c>
      <c r="E91" t="s">
        <v>944</v>
      </c>
      <c r="F91" t="s">
        <v>974</v>
      </c>
      <c r="G91" t="s">
        <v>46</v>
      </c>
      <c r="H91" t="s">
        <v>947</v>
      </c>
      <c r="I91" t="s">
        <v>2673</v>
      </c>
      <c r="J91">
        <v>23693.75</v>
      </c>
      <c r="K91">
        <v>700</v>
      </c>
      <c r="L91">
        <v>0</v>
      </c>
      <c r="M91">
        <v>4145</v>
      </c>
      <c r="N91">
        <v>13060.36</v>
      </c>
      <c r="O91">
        <v>11334.88</v>
      </c>
      <c r="P91">
        <v>8835.69</v>
      </c>
      <c r="Q91">
        <v>71521.52</v>
      </c>
      <c r="R91">
        <v>133291.20000000001</v>
      </c>
      <c r="S91">
        <v>33996.269999999997</v>
      </c>
      <c r="T91">
        <v>421</v>
      </c>
      <c r="U91">
        <v>0</v>
      </c>
      <c r="V91">
        <v>916.74</v>
      </c>
      <c r="W91">
        <v>2016.89</v>
      </c>
      <c r="X91">
        <v>576.35</v>
      </c>
      <c r="Y91">
        <v>3407.62</v>
      </c>
      <c r="Z91">
        <v>29654.999253836933</v>
      </c>
      <c r="AA91">
        <v>70989.869253836921</v>
      </c>
      <c r="AB91">
        <v>204281.06925383693</v>
      </c>
      <c r="AD91">
        <v>100720.96000000001</v>
      </c>
      <c r="AE91">
        <v>0</v>
      </c>
      <c r="AF91">
        <v>0</v>
      </c>
      <c r="AG91">
        <v>10000</v>
      </c>
      <c r="AH91">
        <v>5000</v>
      </c>
      <c r="AI91">
        <v>11000</v>
      </c>
      <c r="AJ91">
        <v>11000</v>
      </c>
      <c r="AK91">
        <v>43000</v>
      </c>
      <c r="AL91">
        <v>180720.96000000002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158410.98000000001</v>
      </c>
      <c r="AW91">
        <v>1121</v>
      </c>
      <c r="AX91">
        <v>0</v>
      </c>
      <c r="AY91">
        <v>15061.74</v>
      </c>
      <c r="AZ91">
        <v>20077.25</v>
      </c>
      <c r="BA91">
        <v>22911.23</v>
      </c>
      <c r="BB91">
        <v>23243.31</v>
      </c>
      <c r="BC91">
        <v>144176.51925383694</v>
      </c>
      <c r="BD91">
        <v>385002.02925383695</v>
      </c>
      <c r="BE91">
        <v>13.510265264899356</v>
      </c>
      <c r="BF91">
        <v>28497</v>
      </c>
      <c r="BG91">
        <v>0</v>
      </c>
      <c r="BH91" t="s">
        <v>975</v>
      </c>
      <c r="BI91" t="s">
        <v>976</v>
      </c>
      <c r="BJ91" t="s">
        <v>939</v>
      </c>
    </row>
    <row r="92" spans="1:62" x14ac:dyDescent="0.25">
      <c r="A92" t="s">
        <v>830</v>
      </c>
      <c r="B92" t="s">
        <v>1760</v>
      </c>
      <c r="C92" t="s">
        <v>1761</v>
      </c>
      <c r="D92" t="s">
        <v>1696</v>
      </c>
      <c r="E92" t="s">
        <v>1697</v>
      </c>
      <c r="F92" t="s">
        <v>1762</v>
      </c>
      <c r="G92" t="s">
        <v>1763</v>
      </c>
      <c r="H92" t="s">
        <v>947</v>
      </c>
      <c r="I92" t="s">
        <v>2674</v>
      </c>
      <c r="J92">
        <v>13935.07</v>
      </c>
      <c r="K92">
        <v>450</v>
      </c>
      <c r="L92">
        <v>0</v>
      </c>
      <c r="M92">
        <v>3638</v>
      </c>
      <c r="N92">
        <v>12863.422500000001</v>
      </c>
      <c r="O92">
        <v>5440</v>
      </c>
      <c r="P92">
        <v>6860.05</v>
      </c>
      <c r="Q92">
        <v>20744.3</v>
      </c>
      <c r="R92">
        <v>63930.842499999999</v>
      </c>
      <c r="S92">
        <v>17899.04</v>
      </c>
      <c r="T92">
        <v>1624.26</v>
      </c>
      <c r="U92">
        <v>0</v>
      </c>
      <c r="V92">
        <v>594.38</v>
      </c>
      <c r="W92">
        <v>10361.15</v>
      </c>
      <c r="X92">
        <v>696.85</v>
      </c>
      <c r="Y92">
        <v>2564.41</v>
      </c>
      <c r="Z92">
        <v>14136.649418577548</v>
      </c>
      <c r="AA92">
        <v>47876.739418577548</v>
      </c>
      <c r="AB92">
        <v>111807.58191857755</v>
      </c>
      <c r="AD92">
        <v>33842.82</v>
      </c>
      <c r="AE92">
        <v>1778.63</v>
      </c>
      <c r="AF92">
        <v>0</v>
      </c>
      <c r="AG92">
        <v>3157.34</v>
      </c>
      <c r="AH92">
        <v>13000</v>
      </c>
      <c r="AI92">
        <v>7178</v>
      </c>
      <c r="AJ92">
        <v>8296.75</v>
      </c>
      <c r="AK92">
        <v>11929.05</v>
      </c>
      <c r="AL92">
        <v>79182.59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65676.929999999993</v>
      </c>
      <c r="AW92">
        <v>3852.8900000000003</v>
      </c>
      <c r="AX92">
        <v>0</v>
      </c>
      <c r="AY92">
        <v>7389.72</v>
      </c>
      <c r="AZ92">
        <v>36224.572500000002</v>
      </c>
      <c r="BA92">
        <v>13314.85</v>
      </c>
      <c r="BB92">
        <v>17721.21</v>
      </c>
      <c r="BC92">
        <v>46809.999418577543</v>
      </c>
      <c r="BD92">
        <v>190990.17191857751</v>
      </c>
      <c r="BE92">
        <v>11.347523731125751</v>
      </c>
      <c r="BF92">
        <v>16831</v>
      </c>
      <c r="BG92">
        <v>0</v>
      </c>
      <c r="BH92" t="s">
        <v>2296</v>
      </c>
      <c r="BI92" t="s">
        <v>2297</v>
      </c>
      <c r="BJ92" t="s">
        <v>939</v>
      </c>
    </row>
    <row r="93" spans="1:62" x14ac:dyDescent="0.25">
      <c r="A93" t="s">
        <v>690</v>
      </c>
      <c r="B93" t="s">
        <v>1130</v>
      </c>
      <c r="C93" t="s">
        <v>1131</v>
      </c>
      <c r="D93" t="s">
        <v>1041</v>
      </c>
      <c r="E93" t="s">
        <v>1042</v>
      </c>
      <c r="F93" t="s">
        <v>1132</v>
      </c>
      <c r="G93" t="s">
        <v>1133</v>
      </c>
      <c r="H93" t="s">
        <v>947</v>
      </c>
      <c r="I93" t="s">
        <v>2674</v>
      </c>
      <c r="J93">
        <v>4460.6400000000003</v>
      </c>
      <c r="K93">
        <v>4490</v>
      </c>
      <c r="L93">
        <v>0</v>
      </c>
      <c r="M93">
        <v>1385.92</v>
      </c>
      <c r="N93">
        <v>6286.5</v>
      </c>
      <c r="O93">
        <v>5275</v>
      </c>
      <c r="P93">
        <v>9550</v>
      </c>
      <c r="Q93">
        <v>18355.400000000001</v>
      </c>
      <c r="R93">
        <v>49803.46</v>
      </c>
      <c r="S93">
        <v>6817.84</v>
      </c>
      <c r="T93">
        <v>130.15</v>
      </c>
      <c r="U93">
        <v>0</v>
      </c>
      <c r="V93">
        <v>1305.76</v>
      </c>
      <c r="W93">
        <v>151.25</v>
      </c>
      <c r="X93">
        <v>284.64999999999998</v>
      </c>
      <c r="Y93">
        <v>1118.27</v>
      </c>
      <c r="Z93">
        <v>6925.6938194392042</v>
      </c>
      <c r="AA93">
        <v>16733.613819439204</v>
      </c>
      <c r="AB93">
        <v>66537.073819439203</v>
      </c>
      <c r="AD93">
        <v>21311.77</v>
      </c>
      <c r="AE93">
        <v>0</v>
      </c>
      <c r="AF93">
        <v>0</v>
      </c>
      <c r="AG93">
        <v>2430</v>
      </c>
      <c r="AH93">
        <v>5823</v>
      </c>
      <c r="AI93">
        <v>2784</v>
      </c>
      <c r="AJ93">
        <v>5908</v>
      </c>
      <c r="AK93">
        <v>18370.86</v>
      </c>
      <c r="AL93">
        <v>56627.630000000005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32590.25</v>
      </c>
      <c r="AW93">
        <v>4620.1499999999996</v>
      </c>
      <c r="AX93">
        <v>0</v>
      </c>
      <c r="AY93">
        <v>5121.68</v>
      </c>
      <c r="AZ93">
        <v>12260.75</v>
      </c>
      <c r="BA93">
        <v>8343.65</v>
      </c>
      <c r="BB93">
        <v>16576.27</v>
      </c>
      <c r="BC93">
        <v>43651.953819439208</v>
      </c>
      <c r="BD93">
        <v>123164.70381943921</v>
      </c>
      <c r="BE93">
        <v>7.0898401922311312</v>
      </c>
      <c r="BF93">
        <v>17372</v>
      </c>
      <c r="BG93">
        <v>0</v>
      </c>
      <c r="BH93" t="s">
        <v>1134</v>
      </c>
      <c r="BI93" t="s">
        <v>1135</v>
      </c>
      <c r="BJ93" t="s">
        <v>939</v>
      </c>
    </row>
    <row r="94" spans="1:62" x14ac:dyDescent="0.25">
      <c r="A94" t="s">
        <v>412</v>
      </c>
      <c r="B94" t="s">
        <v>1734</v>
      </c>
      <c r="C94" t="s">
        <v>1735</v>
      </c>
      <c r="D94" t="s">
        <v>1696</v>
      </c>
      <c r="E94" t="s">
        <v>1697</v>
      </c>
      <c r="F94" t="s">
        <v>1712</v>
      </c>
      <c r="G94" t="s">
        <v>412</v>
      </c>
      <c r="H94" t="s">
        <v>947</v>
      </c>
      <c r="I94" t="s">
        <v>2673</v>
      </c>
      <c r="J94">
        <v>18729.79</v>
      </c>
      <c r="K94">
        <v>110</v>
      </c>
      <c r="L94">
        <v>0</v>
      </c>
      <c r="M94">
        <v>5327.98</v>
      </c>
      <c r="N94">
        <v>22459.629999999997</v>
      </c>
      <c r="O94">
        <v>9290</v>
      </c>
      <c r="P94">
        <v>24829.65</v>
      </c>
      <c r="Q94">
        <v>41601</v>
      </c>
      <c r="R94">
        <v>122348.04999999999</v>
      </c>
      <c r="S94">
        <v>10370</v>
      </c>
      <c r="T94">
        <v>728.45</v>
      </c>
      <c r="U94">
        <v>0</v>
      </c>
      <c r="V94">
        <v>860.95</v>
      </c>
      <c r="W94">
        <v>3974.02</v>
      </c>
      <c r="X94">
        <v>1094.23</v>
      </c>
      <c r="Y94">
        <v>5440.69</v>
      </c>
      <c r="Z94">
        <v>9496.8554725547565</v>
      </c>
      <c r="AA94">
        <v>31965.195472554755</v>
      </c>
      <c r="AB94">
        <v>154313.24547255476</v>
      </c>
      <c r="AD94">
        <v>45223.95</v>
      </c>
      <c r="AE94">
        <v>0</v>
      </c>
      <c r="AF94">
        <v>0</v>
      </c>
      <c r="AG94">
        <v>3600</v>
      </c>
      <c r="AH94">
        <v>21500</v>
      </c>
      <c r="AI94">
        <v>7000</v>
      </c>
      <c r="AJ94">
        <v>14000</v>
      </c>
      <c r="AK94">
        <v>27500</v>
      </c>
      <c r="AL94">
        <v>118823.95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74323.739999999991</v>
      </c>
      <c r="AW94">
        <v>838.45</v>
      </c>
      <c r="AX94">
        <v>0</v>
      </c>
      <c r="AY94">
        <v>9788.93</v>
      </c>
      <c r="AZ94">
        <v>47933.649999999994</v>
      </c>
      <c r="BA94">
        <v>17384.23</v>
      </c>
      <c r="BB94">
        <v>44270.34</v>
      </c>
      <c r="BC94">
        <v>78597.855472554758</v>
      </c>
      <c r="BD94">
        <v>273137.19547255477</v>
      </c>
      <c r="BE94">
        <v>9.8505912966155069</v>
      </c>
      <c r="BF94">
        <v>27728</v>
      </c>
      <c r="BG94">
        <v>0</v>
      </c>
      <c r="BH94" t="s">
        <v>1736</v>
      </c>
      <c r="BI94" t="s">
        <v>1737</v>
      </c>
      <c r="BJ94" t="s">
        <v>939</v>
      </c>
    </row>
    <row r="95" spans="1:62" x14ac:dyDescent="0.25">
      <c r="A95" t="s">
        <v>240</v>
      </c>
      <c r="B95" t="s">
        <v>1402</v>
      </c>
      <c r="C95" t="s">
        <v>1403</v>
      </c>
      <c r="D95" t="s">
        <v>1357</v>
      </c>
      <c r="E95" t="s">
        <v>1358</v>
      </c>
      <c r="F95" t="s">
        <v>1359</v>
      </c>
      <c r="G95" t="s">
        <v>240</v>
      </c>
      <c r="H95" t="s">
        <v>947</v>
      </c>
      <c r="I95" t="s">
        <v>2673</v>
      </c>
      <c r="J95">
        <v>38078.200000000004</v>
      </c>
      <c r="K95">
        <v>3799.35</v>
      </c>
      <c r="L95">
        <v>0</v>
      </c>
      <c r="M95">
        <v>1349</v>
      </c>
      <c r="N95">
        <v>5784.4</v>
      </c>
      <c r="O95">
        <v>900</v>
      </c>
      <c r="P95">
        <v>4290</v>
      </c>
      <c r="Q95">
        <v>11406</v>
      </c>
      <c r="R95">
        <v>65606.950000000012</v>
      </c>
      <c r="S95">
        <v>20564.559999999998</v>
      </c>
      <c r="T95">
        <v>3931.61</v>
      </c>
      <c r="U95">
        <v>0</v>
      </c>
      <c r="V95">
        <v>1170.53</v>
      </c>
      <c r="W95">
        <v>7701.45</v>
      </c>
      <c r="X95">
        <v>2737.62</v>
      </c>
      <c r="Y95">
        <v>1804.86</v>
      </c>
      <c r="Z95">
        <v>10763.288904226596</v>
      </c>
      <c r="AA95">
        <v>48673.918904226593</v>
      </c>
      <c r="AB95">
        <v>114280.86890422661</v>
      </c>
      <c r="AD95">
        <v>15281.58</v>
      </c>
      <c r="AE95">
        <v>5500</v>
      </c>
      <c r="AF95">
        <v>0</v>
      </c>
      <c r="AG95">
        <v>3200</v>
      </c>
      <c r="AH95">
        <v>6300</v>
      </c>
      <c r="AI95">
        <v>0</v>
      </c>
      <c r="AJ95">
        <v>7200</v>
      </c>
      <c r="AK95">
        <v>4500</v>
      </c>
      <c r="AL95">
        <v>41981.58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73924.34</v>
      </c>
      <c r="AW95">
        <v>13230.96</v>
      </c>
      <c r="AX95">
        <v>0</v>
      </c>
      <c r="AY95">
        <v>5719.53</v>
      </c>
      <c r="AZ95">
        <v>19785.849999999999</v>
      </c>
      <c r="BA95">
        <v>3637.62</v>
      </c>
      <c r="BB95">
        <v>13294.86</v>
      </c>
      <c r="BC95">
        <v>26669.288904226596</v>
      </c>
      <c r="BD95">
        <v>156262.44890422659</v>
      </c>
      <c r="BE95">
        <v>14.387482635505625</v>
      </c>
      <c r="BF95">
        <v>10861</v>
      </c>
      <c r="BG95">
        <v>0</v>
      </c>
      <c r="BH95" t="s">
        <v>1404</v>
      </c>
      <c r="BI95" t="s">
        <v>1405</v>
      </c>
      <c r="BJ95" t="s">
        <v>939</v>
      </c>
    </row>
    <row r="96" spans="1:62" x14ac:dyDescent="0.25">
      <c r="A96" t="s">
        <v>714</v>
      </c>
      <c r="B96" t="s">
        <v>2206</v>
      </c>
      <c r="C96" t="s">
        <v>2207</v>
      </c>
      <c r="D96" t="s">
        <v>931</v>
      </c>
      <c r="E96" t="s">
        <v>932</v>
      </c>
      <c r="F96" t="s">
        <v>2227</v>
      </c>
      <c r="G96" t="s">
        <v>2228</v>
      </c>
      <c r="H96" t="s">
        <v>947</v>
      </c>
      <c r="I96" t="s">
        <v>2674</v>
      </c>
      <c r="J96">
        <v>18359.5</v>
      </c>
      <c r="K96">
        <v>77305.34</v>
      </c>
      <c r="L96">
        <v>0</v>
      </c>
      <c r="M96">
        <v>2649.52</v>
      </c>
      <c r="N96">
        <v>13860.5</v>
      </c>
      <c r="O96">
        <v>4547</v>
      </c>
      <c r="P96">
        <v>17493</v>
      </c>
      <c r="Q96">
        <v>89479.62</v>
      </c>
      <c r="R96">
        <v>223694.47999999998</v>
      </c>
      <c r="S96">
        <v>18349.32</v>
      </c>
      <c r="T96">
        <v>403</v>
      </c>
      <c r="U96">
        <v>0</v>
      </c>
      <c r="V96">
        <v>4572.3</v>
      </c>
      <c r="W96">
        <v>4591.62</v>
      </c>
      <c r="X96">
        <v>325.99</v>
      </c>
      <c r="Y96">
        <v>436.3</v>
      </c>
      <c r="Z96">
        <v>8057.8169406257512</v>
      </c>
      <c r="AA96">
        <v>36736.34694062575</v>
      </c>
      <c r="AB96">
        <v>260430.82694062573</v>
      </c>
      <c r="AD96">
        <v>108412.79</v>
      </c>
      <c r="AE96">
        <v>0</v>
      </c>
      <c r="AF96">
        <v>0</v>
      </c>
      <c r="AG96">
        <v>10318.32</v>
      </c>
      <c r="AH96">
        <v>0</v>
      </c>
      <c r="AI96">
        <v>0</v>
      </c>
      <c r="AJ96">
        <v>0</v>
      </c>
      <c r="AK96">
        <v>40326.569999999992</v>
      </c>
      <c r="AL96">
        <v>159057.68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145121.60999999999</v>
      </c>
      <c r="AW96">
        <v>77708.34</v>
      </c>
      <c r="AX96">
        <v>0</v>
      </c>
      <c r="AY96">
        <v>17540.14</v>
      </c>
      <c r="AZ96">
        <v>18452.12</v>
      </c>
      <c r="BA96">
        <v>4872.99</v>
      </c>
      <c r="BB96">
        <v>17929.3</v>
      </c>
      <c r="BC96">
        <v>137864.00694062572</v>
      </c>
      <c r="BD96">
        <v>419488.50694062567</v>
      </c>
      <c r="BE96">
        <v>21.013299951942376</v>
      </c>
      <c r="BF96">
        <v>19963</v>
      </c>
      <c r="BG96">
        <v>0</v>
      </c>
      <c r="BH96" t="s">
        <v>2179</v>
      </c>
      <c r="BI96" t="s">
        <v>2180</v>
      </c>
      <c r="BJ96" t="s">
        <v>939</v>
      </c>
    </row>
    <row r="97" spans="1:62" x14ac:dyDescent="0.25">
      <c r="A97" t="s">
        <v>172</v>
      </c>
      <c r="B97" t="s">
        <v>1230</v>
      </c>
      <c r="C97" t="s">
        <v>1231</v>
      </c>
      <c r="D97" t="s">
        <v>1010</v>
      </c>
      <c r="E97" t="s">
        <v>1011</v>
      </c>
      <c r="F97" t="s">
        <v>1225</v>
      </c>
      <c r="G97" t="s">
        <v>1226</v>
      </c>
      <c r="H97" t="s">
        <v>947</v>
      </c>
      <c r="I97" t="s">
        <v>2674</v>
      </c>
      <c r="J97">
        <v>1060.01</v>
      </c>
      <c r="K97">
        <v>6500</v>
      </c>
      <c r="L97">
        <v>0</v>
      </c>
      <c r="M97">
        <v>620</v>
      </c>
      <c r="N97">
        <v>579</v>
      </c>
      <c r="O97">
        <v>1570</v>
      </c>
      <c r="P97">
        <v>3410</v>
      </c>
      <c r="Q97">
        <v>4020</v>
      </c>
      <c r="R97">
        <v>17759.010000000002</v>
      </c>
      <c r="S97">
        <v>2474.02</v>
      </c>
      <c r="T97">
        <v>289.45</v>
      </c>
      <c r="U97">
        <v>0</v>
      </c>
      <c r="V97">
        <v>238.85</v>
      </c>
      <c r="W97">
        <v>589.39</v>
      </c>
      <c r="X97">
        <v>2793.75</v>
      </c>
      <c r="Y97">
        <v>2564.96</v>
      </c>
      <c r="Z97">
        <v>3077.350853519772</v>
      </c>
      <c r="AA97">
        <v>12027.770853519771</v>
      </c>
      <c r="AB97">
        <v>29786.780853519773</v>
      </c>
      <c r="AD97">
        <v>71.09</v>
      </c>
      <c r="AE97">
        <v>0</v>
      </c>
      <c r="AF97">
        <v>0</v>
      </c>
      <c r="AG97">
        <v>0</v>
      </c>
      <c r="AH97">
        <v>0</v>
      </c>
      <c r="AI97">
        <v>3100</v>
      </c>
      <c r="AJ97">
        <v>3100</v>
      </c>
      <c r="AK97">
        <v>300</v>
      </c>
      <c r="AL97">
        <v>6571.09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3605.12</v>
      </c>
      <c r="AW97">
        <v>6789.45</v>
      </c>
      <c r="AX97">
        <v>0</v>
      </c>
      <c r="AY97">
        <v>858.85</v>
      </c>
      <c r="AZ97">
        <v>1168.3899999999999</v>
      </c>
      <c r="BA97">
        <v>7463.75</v>
      </c>
      <c r="BB97">
        <v>9074.9599999999991</v>
      </c>
      <c r="BC97">
        <v>7397.3508535197725</v>
      </c>
      <c r="BD97">
        <v>36357.870853519766</v>
      </c>
      <c r="BE97">
        <v>13.206636706690798</v>
      </c>
      <c r="BF97">
        <v>2753</v>
      </c>
      <c r="BG97">
        <v>0</v>
      </c>
      <c r="BH97" t="s">
        <v>1232</v>
      </c>
      <c r="BI97" t="s">
        <v>1233</v>
      </c>
      <c r="BJ97" t="s">
        <v>939</v>
      </c>
    </row>
    <row r="98" spans="1:62" x14ac:dyDescent="0.25">
      <c r="A98" t="s">
        <v>174</v>
      </c>
      <c r="B98" t="s">
        <v>1274</v>
      </c>
      <c r="C98" t="s">
        <v>1275</v>
      </c>
      <c r="D98" t="s">
        <v>1010</v>
      </c>
      <c r="E98" t="s">
        <v>1011</v>
      </c>
      <c r="F98" t="s">
        <v>1211</v>
      </c>
      <c r="G98" t="s">
        <v>206</v>
      </c>
      <c r="H98" t="s">
        <v>935</v>
      </c>
      <c r="I98" t="s">
        <v>2673</v>
      </c>
      <c r="J98">
        <v>12859.5</v>
      </c>
      <c r="K98">
        <v>7186</v>
      </c>
      <c r="L98">
        <v>0</v>
      </c>
      <c r="M98">
        <v>4598</v>
      </c>
      <c r="N98">
        <v>13047.888000000001</v>
      </c>
      <c r="O98">
        <v>5905</v>
      </c>
      <c r="P98">
        <v>9795</v>
      </c>
      <c r="Q98">
        <v>48382.229999999996</v>
      </c>
      <c r="R98">
        <v>101773.61799999999</v>
      </c>
      <c r="S98">
        <v>30369.629999999997</v>
      </c>
      <c r="T98">
        <v>6223.62</v>
      </c>
      <c r="U98">
        <v>0</v>
      </c>
      <c r="V98">
        <v>3623.93</v>
      </c>
      <c r="W98">
        <v>7951.72</v>
      </c>
      <c r="X98">
        <v>4466.01</v>
      </c>
      <c r="Y98">
        <v>3511.81</v>
      </c>
      <c r="Z98">
        <v>8599.9206440079615</v>
      </c>
      <c r="AA98">
        <v>64746.640644007959</v>
      </c>
      <c r="AB98">
        <v>166520.25864400796</v>
      </c>
      <c r="AD98">
        <v>45608.4</v>
      </c>
      <c r="AE98">
        <v>17000</v>
      </c>
      <c r="AF98">
        <v>0</v>
      </c>
      <c r="AG98">
        <v>7000</v>
      </c>
      <c r="AH98">
        <v>17000</v>
      </c>
      <c r="AI98">
        <v>32000</v>
      </c>
      <c r="AJ98">
        <v>14000</v>
      </c>
      <c r="AK98">
        <v>24000</v>
      </c>
      <c r="AL98">
        <v>156608.4</v>
      </c>
      <c r="AM98">
        <v>2000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3000</v>
      </c>
      <c r="AU98">
        <v>5000</v>
      </c>
      <c r="AV98">
        <v>90837.53</v>
      </c>
      <c r="AW98">
        <v>30409.62</v>
      </c>
      <c r="AX98">
        <v>0</v>
      </c>
      <c r="AY98">
        <v>15221.93</v>
      </c>
      <c r="AZ98">
        <v>37999.608</v>
      </c>
      <c r="BA98">
        <v>42371.01</v>
      </c>
      <c r="BB98">
        <v>27306.809999999998</v>
      </c>
      <c r="BC98">
        <v>83982.150644007954</v>
      </c>
      <c r="BD98">
        <v>328128.65864400798</v>
      </c>
      <c r="BE98">
        <v>13.84450692561529</v>
      </c>
      <c r="BF98">
        <v>23701</v>
      </c>
      <c r="BG98">
        <v>0</v>
      </c>
      <c r="BH98" t="s">
        <v>1276</v>
      </c>
      <c r="BI98" t="s">
        <v>1277</v>
      </c>
      <c r="BJ98" t="s">
        <v>939</v>
      </c>
    </row>
    <row r="99" spans="1:62" x14ac:dyDescent="0.25">
      <c r="A99" t="s">
        <v>350</v>
      </c>
      <c r="B99" t="s">
        <v>1624</v>
      </c>
      <c r="C99" t="s">
        <v>1625</v>
      </c>
      <c r="D99" t="s">
        <v>1481</v>
      </c>
      <c r="E99" t="s">
        <v>1482</v>
      </c>
      <c r="F99" t="s">
        <v>1597</v>
      </c>
      <c r="G99" t="s">
        <v>1598</v>
      </c>
      <c r="H99" t="s">
        <v>935</v>
      </c>
      <c r="I99" t="s">
        <v>2673</v>
      </c>
      <c r="J99">
        <v>6577.43</v>
      </c>
      <c r="K99">
        <v>0</v>
      </c>
      <c r="L99">
        <v>0</v>
      </c>
      <c r="M99">
        <v>985</v>
      </c>
      <c r="N99">
        <v>2136</v>
      </c>
      <c r="O99">
        <v>706</v>
      </c>
      <c r="P99">
        <v>3530.8</v>
      </c>
      <c r="Q99">
        <v>9286.2799999999988</v>
      </c>
      <c r="R99">
        <v>23221.51</v>
      </c>
      <c r="S99">
        <v>6738.21</v>
      </c>
      <c r="T99">
        <v>3240.14</v>
      </c>
      <c r="U99">
        <v>0</v>
      </c>
      <c r="V99">
        <v>279.67</v>
      </c>
      <c r="W99">
        <v>682.7</v>
      </c>
      <c r="X99">
        <v>2766.42</v>
      </c>
      <c r="Y99">
        <v>2185.79</v>
      </c>
      <c r="Z99">
        <v>7873.742197938318</v>
      </c>
      <c r="AA99">
        <v>23766.672197938318</v>
      </c>
      <c r="AB99">
        <v>46988.182197938317</v>
      </c>
      <c r="AD99">
        <v>12698.5</v>
      </c>
      <c r="AE99">
        <v>1480</v>
      </c>
      <c r="AF99">
        <v>0</v>
      </c>
      <c r="AG99">
        <v>4614.54</v>
      </c>
      <c r="AH99">
        <v>2220</v>
      </c>
      <c r="AI99">
        <v>5550</v>
      </c>
      <c r="AJ99">
        <v>5550</v>
      </c>
      <c r="AK99">
        <v>2220</v>
      </c>
      <c r="AL99">
        <v>34333.040000000001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26014.14</v>
      </c>
      <c r="AW99">
        <v>4720.1399999999994</v>
      </c>
      <c r="AX99">
        <v>0</v>
      </c>
      <c r="AY99">
        <v>5879.21</v>
      </c>
      <c r="AZ99">
        <v>5038.7</v>
      </c>
      <c r="BA99">
        <v>9022.42</v>
      </c>
      <c r="BB99">
        <v>11266.59</v>
      </c>
      <c r="BC99">
        <v>19380.022197938317</v>
      </c>
      <c r="BD99">
        <v>81321.222197938318</v>
      </c>
      <c r="BE99">
        <v>17.872796087458973</v>
      </c>
      <c r="BF99">
        <v>4550</v>
      </c>
      <c r="BG99">
        <v>0</v>
      </c>
      <c r="BH99" t="s">
        <v>1626</v>
      </c>
      <c r="BI99" t="s">
        <v>1627</v>
      </c>
      <c r="BJ99" t="s">
        <v>939</v>
      </c>
    </row>
    <row r="100" spans="1:62" x14ac:dyDescent="0.25">
      <c r="A100" t="s">
        <v>60</v>
      </c>
      <c r="B100" t="s">
        <v>1066</v>
      </c>
      <c r="C100" t="s">
        <v>1067</v>
      </c>
      <c r="D100" t="s">
        <v>1041</v>
      </c>
      <c r="E100" t="s">
        <v>1042</v>
      </c>
      <c r="F100" t="s">
        <v>1068</v>
      </c>
      <c r="G100" t="s">
        <v>1069</v>
      </c>
      <c r="H100" t="s">
        <v>947</v>
      </c>
      <c r="I100" t="s">
        <v>2673</v>
      </c>
      <c r="J100">
        <v>4241.6900000000005</v>
      </c>
      <c r="K100">
        <v>17802</v>
      </c>
      <c r="L100">
        <v>0</v>
      </c>
      <c r="M100">
        <v>530</v>
      </c>
      <c r="N100">
        <v>6622.5</v>
      </c>
      <c r="O100">
        <v>2016</v>
      </c>
      <c r="P100">
        <v>2400</v>
      </c>
      <c r="Q100">
        <v>10143</v>
      </c>
      <c r="R100">
        <v>43755.19</v>
      </c>
      <c r="S100">
        <v>7080.18</v>
      </c>
      <c r="T100">
        <v>10868.07</v>
      </c>
      <c r="U100">
        <v>0</v>
      </c>
      <c r="V100">
        <v>303.92</v>
      </c>
      <c r="W100">
        <v>8434.2999999999993</v>
      </c>
      <c r="X100">
        <v>4040.27</v>
      </c>
      <c r="Y100">
        <v>4039.62</v>
      </c>
      <c r="Z100">
        <v>4966.1849919647311</v>
      </c>
      <c r="AA100">
        <v>39732.544991964729</v>
      </c>
      <c r="AB100">
        <v>83487.734991964739</v>
      </c>
      <c r="AD100">
        <v>16347.21</v>
      </c>
      <c r="AE100">
        <v>8000</v>
      </c>
      <c r="AF100">
        <v>0</v>
      </c>
      <c r="AG100">
        <v>3300</v>
      </c>
      <c r="AH100">
        <v>8000</v>
      </c>
      <c r="AI100">
        <v>3300</v>
      </c>
      <c r="AJ100">
        <v>3300</v>
      </c>
      <c r="AK100">
        <v>6000</v>
      </c>
      <c r="AL100">
        <v>48247.21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27669.08</v>
      </c>
      <c r="AW100">
        <v>36670.07</v>
      </c>
      <c r="AX100">
        <v>0</v>
      </c>
      <c r="AY100">
        <v>4133.92</v>
      </c>
      <c r="AZ100">
        <v>23056.799999999999</v>
      </c>
      <c r="BA100">
        <v>9356.27</v>
      </c>
      <c r="BB100">
        <v>9739.619999999999</v>
      </c>
      <c r="BC100">
        <v>21109.184991964732</v>
      </c>
      <c r="BD100">
        <v>131734.94499196473</v>
      </c>
      <c r="BE100">
        <v>13.846431048135877</v>
      </c>
      <c r="BF100">
        <v>9514</v>
      </c>
      <c r="BG100">
        <v>0</v>
      </c>
      <c r="BH100" t="s">
        <v>1070</v>
      </c>
      <c r="BI100" t="s">
        <v>1071</v>
      </c>
      <c r="BJ100" t="s">
        <v>939</v>
      </c>
    </row>
    <row r="101" spans="1:62" x14ac:dyDescent="0.25">
      <c r="A101" t="s">
        <v>716</v>
      </c>
      <c r="B101" t="s">
        <v>2206</v>
      </c>
      <c r="C101" t="s">
        <v>2207</v>
      </c>
      <c r="D101" t="s">
        <v>931</v>
      </c>
      <c r="E101" t="s">
        <v>932</v>
      </c>
      <c r="F101" t="s">
        <v>2230</v>
      </c>
      <c r="G101" t="s">
        <v>2231</v>
      </c>
      <c r="H101" t="s">
        <v>947</v>
      </c>
      <c r="I101" t="s">
        <v>2674</v>
      </c>
      <c r="J101">
        <v>10484.02</v>
      </c>
      <c r="K101">
        <v>3344</v>
      </c>
      <c r="L101">
        <v>0</v>
      </c>
      <c r="M101">
        <v>1480</v>
      </c>
      <c r="N101">
        <v>24841.716</v>
      </c>
      <c r="O101">
        <v>2824</v>
      </c>
      <c r="P101">
        <v>3361</v>
      </c>
      <c r="Q101">
        <v>39815</v>
      </c>
      <c r="R101">
        <v>86149.736000000004</v>
      </c>
      <c r="S101">
        <v>13070.36</v>
      </c>
      <c r="T101">
        <v>376.35</v>
      </c>
      <c r="U101">
        <v>0</v>
      </c>
      <c r="V101">
        <v>3069.86</v>
      </c>
      <c r="W101">
        <v>265.85000000000002</v>
      </c>
      <c r="X101">
        <v>383.9</v>
      </c>
      <c r="Y101">
        <v>300.61</v>
      </c>
      <c r="Z101">
        <v>8792.5735268921981</v>
      </c>
      <c r="AA101">
        <v>26259.5035268922</v>
      </c>
      <c r="AB101">
        <v>112409.2395268922</v>
      </c>
      <c r="AD101">
        <v>76198.36</v>
      </c>
      <c r="AE101">
        <v>0</v>
      </c>
      <c r="AF101">
        <v>0</v>
      </c>
      <c r="AG101">
        <v>7429.44</v>
      </c>
      <c r="AH101">
        <v>0</v>
      </c>
      <c r="AI101">
        <v>0</v>
      </c>
      <c r="AJ101">
        <v>0</v>
      </c>
      <c r="AK101">
        <v>30594.84</v>
      </c>
      <c r="AL101">
        <v>114222.64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99752.74</v>
      </c>
      <c r="AW101">
        <v>3720.35</v>
      </c>
      <c r="AX101">
        <v>0</v>
      </c>
      <c r="AY101">
        <v>11979.3</v>
      </c>
      <c r="AZ101">
        <v>25107.565999999999</v>
      </c>
      <c r="BA101">
        <v>3207.9</v>
      </c>
      <c r="BB101">
        <v>3661.61</v>
      </c>
      <c r="BC101">
        <v>79202.413526892196</v>
      </c>
      <c r="BD101">
        <v>226631.87952689218</v>
      </c>
      <c r="BE101">
        <v>16.326768930688868</v>
      </c>
      <c r="BF101">
        <v>13881</v>
      </c>
      <c r="BG101">
        <v>0</v>
      </c>
      <c r="BH101" t="s">
        <v>2179</v>
      </c>
      <c r="BI101" t="s">
        <v>2180</v>
      </c>
      <c r="BJ101" t="s">
        <v>939</v>
      </c>
    </row>
    <row r="102" spans="1:62" x14ac:dyDescent="0.25">
      <c r="A102" t="s">
        <v>242</v>
      </c>
      <c r="B102" t="s">
        <v>1406</v>
      </c>
      <c r="C102" t="s">
        <v>1407</v>
      </c>
      <c r="D102" t="s">
        <v>1357</v>
      </c>
      <c r="E102" t="s">
        <v>1358</v>
      </c>
      <c r="F102" t="s">
        <v>1383</v>
      </c>
      <c r="G102" t="s">
        <v>1384</v>
      </c>
      <c r="H102" t="s">
        <v>947</v>
      </c>
      <c r="I102" t="s">
        <v>2673</v>
      </c>
      <c r="J102">
        <v>2281.94</v>
      </c>
      <c r="K102">
        <v>2080</v>
      </c>
      <c r="L102">
        <v>0</v>
      </c>
      <c r="M102">
        <v>1009</v>
      </c>
      <c r="N102">
        <v>3650</v>
      </c>
      <c r="O102">
        <v>30</v>
      </c>
      <c r="P102">
        <v>5005</v>
      </c>
      <c r="Q102">
        <v>2933</v>
      </c>
      <c r="R102">
        <v>16988.940000000002</v>
      </c>
      <c r="S102">
        <v>1907.8400000000001</v>
      </c>
      <c r="T102">
        <v>969.97</v>
      </c>
      <c r="U102">
        <v>0</v>
      </c>
      <c r="V102">
        <v>0</v>
      </c>
      <c r="W102">
        <v>302.83999999999997</v>
      </c>
      <c r="X102">
        <v>172.9</v>
      </c>
      <c r="Y102">
        <v>262.35000000000002</v>
      </c>
      <c r="Z102">
        <v>3861.6140895096451</v>
      </c>
      <c r="AA102">
        <v>7477.5140895096456</v>
      </c>
      <c r="AB102">
        <v>24466.454089509647</v>
      </c>
      <c r="AD102">
        <v>3336.3</v>
      </c>
      <c r="AE102">
        <v>3210</v>
      </c>
      <c r="AF102">
        <v>0</v>
      </c>
      <c r="AG102">
        <v>1380</v>
      </c>
      <c r="AH102">
        <v>3210</v>
      </c>
      <c r="AI102">
        <v>0</v>
      </c>
      <c r="AJ102">
        <v>1140</v>
      </c>
      <c r="AK102">
        <v>0</v>
      </c>
      <c r="AL102">
        <v>12276.3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7526.0800000000008</v>
      </c>
      <c r="AW102">
        <v>6259.97</v>
      </c>
      <c r="AX102">
        <v>0</v>
      </c>
      <c r="AY102">
        <v>2389</v>
      </c>
      <c r="AZ102">
        <v>7162.84</v>
      </c>
      <c r="BA102">
        <v>202.9</v>
      </c>
      <c r="BB102">
        <v>6407.35</v>
      </c>
      <c r="BC102">
        <v>6794.6140895096451</v>
      </c>
      <c r="BD102">
        <v>36742.754089509646</v>
      </c>
      <c r="BE102">
        <v>7.5602374669772932</v>
      </c>
      <c r="BF102">
        <v>4860</v>
      </c>
      <c r="BG102">
        <v>0</v>
      </c>
      <c r="BH102" t="s">
        <v>1408</v>
      </c>
      <c r="BI102" t="s">
        <v>1409</v>
      </c>
      <c r="BJ102" t="s">
        <v>939</v>
      </c>
    </row>
    <row r="103" spans="1:62" x14ac:dyDescent="0.25">
      <c r="A103" t="s">
        <v>500</v>
      </c>
      <c r="B103" t="s">
        <v>1906</v>
      </c>
      <c r="C103" t="s">
        <v>1907</v>
      </c>
      <c r="D103" t="s">
        <v>1870</v>
      </c>
      <c r="E103" t="s">
        <v>1871</v>
      </c>
      <c r="F103" t="s">
        <v>1897</v>
      </c>
      <c r="G103" t="s">
        <v>506</v>
      </c>
      <c r="H103" t="s">
        <v>935</v>
      </c>
      <c r="I103" t="s">
        <v>2673</v>
      </c>
      <c r="J103">
        <v>266.56</v>
      </c>
      <c r="K103">
        <v>1068</v>
      </c>
      <c r="L103">
        <v>0</v>
      </c>
      <c r="M103">
        <v>145</v>
      </c>
      <c r="N103">
        <v>60</v>
      </c>
      <c r="O103">
        <v>0</v>
      </c>
      <c r="P103">
        <v>643</v>
      </c>
      <c r="Q103">
        <v>563</v>
      </c>
      <c r="R103">
        <v>2745.56</v>
      </c>
      <c r="S103">
        <v>1076.67</v>
      </c>
      <c r="T103">
        <v>1219.53</v>
      </c>
      <c r="U103">
        <v>0</v>
      </c>
      <c r="V103">
        <v>107.5</v>
      </c>
      <c r="W103">
        <v>184.3</v>
      </c>
      <c r="X103">
        <v>0</v>
      </c>
      <c r="Y103">
        <v>1691.19</v>
      </c>
      <c r="Z103">
        <v>2368.1626003022648</v>
      </c>
      <c r="AA103">
        <v>6647.3526003022653</v>
      </c>
      <c r="AB103">
        <v>9392.9126003022648</v>
      </c>
      <c r="AD103">
        <v>31.13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31.13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1374.3600000000001</v>
      </c>
      <c r="AW103">
        <v>2287.5299999999997</v>
      </c>
      <c r="AX103">
        <v>0</v>
      </c>
      <c r="AY103">
        <v>252.5</v>
      </c>
      <c r="AZ103">
        <v>244.3</v>
      </c>
      <c r="BA103">
        <v>0</v>
      </c>
      <c r="BB103">
        <v>2334.19</v>
      </c>
      <c r="BC103">
        <v>2931.1626003022648</v>
      </c>
      <c r="BD103">
        <v>9424.042600302264</v>
      </c>
      <c r="BE103">
        <v>7.9393787702630698</v>
      </c>
      <c r="BF103">
        <v>1187</v>
      </c>
      <c r="BG103">
        <v>0</v>
      </c>
      <c r="BH103" t="s">
        <v>1908</v>
      </c>
      <c r="BI103" t="s">
        <v>1909</v>
      </c>
      <c r="BJ103" t="s">
        <v>939</v>
      </c>
    </row>
    <row r="104" spans="1:62" x14ac:dyDescent="0.25">
      <c r="A104" t="s">
        <v>844</v>
      </c>
      <c r="B104" t="s">
        <v>2311</v>
      </c>
      <c r="C104" t="s">
        <v>2312</v>
      </c>
      <c r="D104" t="s">
        <v>2045</v>
      </c>
      <c r="E104" t="s">
        <v>2046</v>
      </c>
      <c r="F104" t="s">
        <v>2081</v>
      </c>
      <c r="G104" t="s">
        <v>2082</v>
      </c>
      <c r="H104" t="s">
        <v>947</v>
      </c>
      <c r="I104" t="s">
        <v>2674</v>
      </c>
      <c r="J104">
        <v>6587.47</v>
      </c>
      <c r="K104">
        <v>0</v>
      </c>
      <c r="L104">
        <v>536</v>
      </c>
      <c r="M104">
        <v>0</v>
      </c>
      <c r="N104">
        <v>0</v>
      </c>
      <c r="O104">
        <v>0</v>
      </c>
      <c r="P104">
        <v>0</v>
      </c>
      <c r="Q104">
        <v>7631.77</v>
      </c>
      <c r="R104">
        <v>14755.240000000002</v>
      </c>
      <c r="S104">
        <v>13512.400000000001</v>
      </c>
      <c r="T104">
        <v>0</v>
      </c>
      <c r="U104">
        <v>369.96</v>
      </c>
      <c r="V104">
        <v>299.27</v>
      </c>
      <c r="W104">
        <v>0</v>
      </c>
      <c r="X104">
        <v>0</v>
      </c>
      <c r="Y104">
        <v>0</v>
      </c>
      <c r="Z104">
        <v>6414.8745308513062</v>
      </c>
      <c r="AA104">
        <v>20596.504530851307</v>
      </c>
      <c r="AB104">
        <v>35351.744530851312</v>
      </c>
      <c r="AD104">
        <v>10644.61</v>
      </c>
      <c r="AE104">
        <v>0</v>
      </c>
      <c r="AF104">
        <v>0</v>
      </c>
      <c r="AG104">
        <v>343</v>
      </c>
      <c r="AH104">
        <v>0</v>
      </c>
      <c r="AI104">
        <v>0</v>
      </c>
      <c r="AJ104">
        <v>0</v>
      </c>
      <c r="AK104">
        <v>1900</v>
      </c>
      <c r="AL104">
        <v>12887.61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30744.480000000003</v>
      </c>
      <c r="AW104">
        <v>0</v>
      </c>
      <c r="AX104">
        <v>905.96</v>
      </c>
      <c r="AY104">
        <v>642.27</v>
      </c>
      <c r="AZ104">
        <v>0</v>
      </c>
      <c r="BA104">
        <v>0</v>
      </c>
      <c r="BB104">
        <v>0</v>
      </c>
      <c r="BC104">
        <v>15946.644530851307</v>
      </c>
      <c r="BD104">
        <v>48239.354530851313</v>
      </c>
      <c r="BE104">
        <v>8.6792649389800847</v>
      </c>
      <c r="BF104">
        <v>5558</v>
      </c>
      <c r="BG104">
        <v>0</v>
      </c>
      <c r="BH104" t="s">
        <v>2313</v>
      </c>
      <c r="BI104" t="s">
        <v>2314</v>
      </c>
      <c r="BJ104" t="s">
        <v>939</v>
      </c>
    </row>
    <row r="105" spans="1:62" x14ac:dyDescent="0.25">
      <c r="A105" t="s">
        <v>700</v>
      </c>
      <c r="B105" t="s">
        <v>1388</v>
      </c>
      <c r="C105" t="s">
        <v>2215</v>
      </c>
      <c r="D105" t="s">
        <v>1357</v>
      </c>
      <c r="E105" t="s">
        <v>1358</v>
      </c>
      <c r="F105" t="s">
        <v>1390</v>
      </c>
      <c r="G105" t="s">
        <v>1391</v>
      </c>
      <c r="H105" t="s">
        <v>947</v>
      </c>
      <c r="I105" t="s">
        <v>2674</v>
      </c>
      <c r="J105">
        <v>21085.68</v>
      </c>
      <c r="K105">
        <v>1387</v>
      </c>
      <c r="L105">
        <v>0</v>
      </c>
      <c r="M105">
        <v>955.7</v>
      </c>
      <c r="N105">
        <v>2955</v>
      </c>
      <c r="O105">
        <v>4865</v>
      </c>
      <c r="P105">
        <v>6350</v>
      </c>
      <c r="Q105">
        <v>73135</v>
      </c>
      <c r="R105">
        <v>110733.38</v>
      </c>
      <c r="S105">
        <v>13544.6</v>
      </c>
      <c r="T105">
        <v>1490.03</v>
      </c>
      <c r="U105">
        <v>0</v>
      </c>
      <c r="V105">
        <v>1419.94</v>
      </c>
      <c r="W105">
        <v>1844.21</v>
      </c>
      <c r="X105">
        <v>1242.9100000000001</v>
      </c>
      <c r="Y105">
        <v>2420.65</v>
      </c>
      <c r="Z105">
        <v>10965.808664076969</v>
      </c>
      <c r="AA105">
        <v>32928.148664076973</v>
      </c>
      <c r="AB105">
        <v>143661.52866407699</v>
      </c>
      <c r="AD105">
        <v>44689.22</v>
      </c>
      <c r="AE105">
        <v>6174.2</v>
      </c>
      <c r="AF105">
        <v>0</v>
      </c>
      <c r="AG105">
        <v>3073.4</v>
      </c>
      <c r="AH105">
        <v>3239.5</v>
      </c>
      <c r="AI105">
        <v>6427</v>
      </c>
      <c r="AJ105">
        <v>8484.4500000000007</v>
      </c>
      <c r="AK105">
        <v>47741.530000000006</v>
      </c>
      <c r="AL105">
        <v>119829.30000000002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79319.5</v>
      </c>
      <c r="AW105">
        <v>9051.23</v>
      </c>
      <c r="AX105">
        <v>0</v>
      </c>
      <c r="AY105">
        <v>5449.0400000000009</v>
      </c>
      <c r="AZ105">
        <v>8038.71</v>
      </c>
      <c r="BA105">
        <v>12534.91</v>
      </c>
      <c r="BB105">
        <v>17255.099999999999</v>
      </c>
      <c r="BC105">
        <v>131842.33866407696</v>
      </c>
      <c r="BD105">
        <v>263490.82866407698</v>
      </c>
      <c r="BE105">
        <v>7.7803941612259191</v>
      </c>
      <c r="BF105">
        <v>33866</v>
      </c>
      <c r="BG105">
        <v>0</v>
      </c>
      <c r="BH105" t="s">
        <v>1392</v>
      </c>
      <c r="BI105" t="s">
        <v>1393</v>
      </c>
      <c r="BJ105" t="s">
        <v>939</v>
      </c>
    </row>
    <row r="106" spans="1:62" x14ac:dyDescent="0.25">
      <c r="A106" t="s">
        <v>44</v>
      </c>
      <c r="B106" t="s">
        <v>1027</v>
      </c>
      <c r="C106" t="s">
        <v>1028</v>
      </c>
      <c r="D106" t="s">
        <v>943</v>
      </c>
      <c r="E106" t="s">
        <v>944</v>
      </c>
      <c r="F106" t="s">
        <v>957</v>
      </c>
      <c r="G106" t="s">
        <v>26</v>
      </c>
      <c r="H106" t="s">
        <v>947</v>
      </c>
      <c r="I106" t="s">
        <v>2673</v>
      </c>
      <c r="J106">
        <v>3068.01</v>
      </c>
      <c r="K106">
        <v>0</v>
      </c>
      <c r="L106">
        <v>0</v>
      </c>
      <c r="M106">
        <v>906.84</v>
      </c>
      <c r="N106">
        <v>200</v>
      </c>
      <c r="O106">
        <v>10</v>
      </c>
      <c r="P106">
        <v>300</v>
      </c>
      <c r="Q106">
        <v>9896.32</v>
      </c>
      <c r="R106">
        <v>14381.17</v>
      </c>
      <c r="S106">
        <v>5751.07</v>
      </c>
      <c r="T106">
        <v>192.4</v>
      </c>
      <c r="U106">
        <v>0</v>
      </c>
      <c r="V106">
        <v>147.01</v>
      </c>
      <c r="W106">
        <v>213.7</v>
      </c>
      <c r="X106">
        <v>66.599999999999994</v>
      </c>
      <c r="Y106">
        <v>206.05</v>
      </c>
      <c r="Z106">
        <v>4177.4993571477053</v>
      </c>
      <c r="AA106">
        <v>10754.329357147704</v>
      </c>
      <c r="AB106">
        <v>25135.499357147703</v>
      </c>
      <c r="AD106">
        <v>10061.620000000001</v>
      </c>
      <c r="AE106">
        <v>0</v>
      </c>
      <c r="AF106">
        <v>0</v>
      </c>
      <c r="AG106">
        <v>3136</v>
      </c>
      <c r="AH106">
        <v>0</v>
      </c>
      <c r="AI106">
        <v>0</v>
      </c>
      <c r="AJ106">
        <v>0</v>
      </c>
      <c r="AK106">
        <v>818</v>
      </c>
      <c r="AL106">
        <v>14015.62</v>
      </c>
      <c r="AM106">
        <v>52500.69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52500.69</v>
      </c>
      <c r="AV106">
        <v>71381.39</v>
      </c>
      <c r="AW106">
        <v>192.4</v>
      </c>
      <c r="AX106">
        <v>0</v>
      </c>
      <c r="AY106">
        <v>4189.8500000000004</v>
      </c>
      <c r="AZ106">
        <v>413.7</v>
      </c>
      <c r="BA106">
        <v>76.599999999999994</v>
      </c>
      <c r="BB106">
        <v>506.05</v>
      </c>
      <c r="BC106">
        <v>14891.819357147706</v>
      </c>
      <c r="BD106">
        <v>91651.809357147707</v>
      </c>
      <c r="BE106">
        <v>14.880956219702501</v>
      </c>
      <c r="BF106">
        <v>6159</v>
      </c>
      <c r="BG106">
        <v>0</v>
      </c>
      <c r="BH106" t="s">
        <v>1029</v>
      </c>
      <c r="BI106" t="s">
        <v>1030</v>
      </c>
      <c r="BJ106" t="s">
        <v>939</v>
      </c>
    </row>
    <row r="107" spans="1:62" x14ac:dyDescent="0.25">
      <c r="A107" t="s">
        <v>594</v>
      </c>
      <c r="B107" t="s">
        <v>1436</v>
      </c>
      <c r="C107" t="s">
        <v>768</v>
      </c>
      <c r="D107" t="s">
        <v>2045</v>
      </c>
      <c r="E107" t="s">
        <v>2046</v>
      </c>
      <c r="F107" t="s">
        <v>2064</v>
      </c>
      <c r="G107" t="s">
        <v>2065</v>
      </c>
      <c r="H107" t="s">
        <v>947</v>
      </c>
      <c r="I107" t="s">
        <v>2674</v>
      </c>
      <c r="J107">
        <v>15071.46</v>
      </c>
      <c r="K107">
        <v>0</v>
      </c>
      <c r="L107">
        <v>15607.11</v>
      </c>
      <c r="M107">
        <v>0</v>
      </c>
      <c r="N107">
        <v>0</v>
      </c>
      <c r="O107">
        <v>290</v>
      </c>
      <c r="P107">
        <v>0</v>
      </c>
      <c r="Q107">
        <v>5871</v>
      </c>
      <c r="R107">
        <v>36839.57</v>
      </c>
      <c r="S107">
        <v>14685.980000000001</v>
      </c>
      <c r="T107">
        <v>0</v>
      </c>
      <c r="U107">
        <v>5505.14</v>
      </c>
      <c r="V107">
        <v>1110.92</v>
      </c>
      <c r="W107">
        <v>6489.69</v>
      </c>
      <c r="X107">
        <v>2267.9499999999998</v>
      </c>
      <c r="Y107">
        <v>0</v>
      </c>
      <c r="Z107">
        <v>5840.243787782063</v>
      </c>
      <c r="AA107">
        <v>35899.923787782063</v>
      </c>
      <c r="AB107">
        <v>72739.493787782063</v>
      </c>
      <c r="AD107">
        <v>10453.59</v>
      </c>
      <c r="AE107">
        <v>0</v>
      </c>
      <c r="AF107">
        <v>12777</v>
      </c>
      <c r="AG107">
        <v>0</v>
      </c>
      <c r="AH107">
        <v>0</v>
      </c>
      <c r="AI107">
        <v>795</v>
      </c>
      <c r="AJ107">
        <v>0</v>
      </c>
      <c r="AK107">
        <v>2067.8000000000002</v>
      </c>
      <c r="AL107">
        <v>26093.39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40211.03</v>
      </c>
      <c r="AW107">
        <v>0</v>
      </c>
      <c r="AX107">
        <v>33889.25</v>
      </c>
      <c r="AY107">
        <v>1110.92</v>
      </c>
      <c r="AZ107">
        <v>6489.69</v>
      </c>
      <c r="BA107">
        <v>3352.95</v>
      </c>
      <c r="BB107">
        <v>0</v>
      </c>
      <c r="BC107">
        <v>13779.043787782062</v>
      </c>
      <c r="BD107">
        <v>98832.883787782062</v>
      </c>
      <c r="BE107">
        <v>16.794032929104855</v>
      </c>
      <c r="BF107">
        <v>5885</v>
      </c>
      <c r="BG107">
        <v>0</v>
      </c>
      <c r="BH107" t="s">
        <v>1437</v>
      </c>
      <c r="BI107" t="s">
        <v>1438</v>
      </c>
      <c r="BJ107" t="s">
        <v>939</v>
      </c>
    </row>
    <row r="108" spans="1:62" x14ac:dyDescent="0.25">
      <c r="A108" t="s">
        <v>502</v>
      </c>
      <c r="B108" t="s">
        <v>1910</v>
      </c>
      <c r="C108" t="s">
        <v>1911</v>
      </c>
      <c r="D108" t="s">
        <v>1870</v>
      </c>
      <c r="E108" t="s">
        <v>1871</v>
      </c>
      <c r="F108" t="s">
        <v>1912</v>
      </c>
      <c r="G108" t="s">
        <v>1913</v>
      </c>
      <c r="H108" t="s">
        <v>935</v>
      </c>
      <c r="I108" t="s">
        <v>2673</v>
      </c>
      <c r="J108">
        <v>1638.27</v>
      </c>
      <c r="K108">
        <v>4412.4799999999996</v>
      </c>
      <c r="L108">
        <v>0</v>
      </c>
      <c r="M108">
        <v>425</v>
      </c>
      <c r="N108">
        <v>920</v>
      </c>
      <c r="O108">
        <v>0</v>
      </c>
      <c r="P108">
        <v>3929</v>
      </c>
      <c r="Q108">
        <v>4143</v>
      </c>
      <c r="R108">
        <v>15467.75</v>
      </c>
      <c r="S108">
        <v>2507.9</v>
      </c>
      <c r="T108">
        <v>3590.45</v>
      </c>
      <c r="U108">
        <v>0</v>
      </c>
      <c r="V108">
        <v>205.29</v>
      </c>
      <c r="W108">
        <v>492.55</v>
      </c>
      <c r="X108">
        <v>150.85</v>
      </c>
      <c r="Y108">
        <v>235.85</v>
      </c>
      <c r="Z108">
        <v>2819.1692591636452</v>
      </c>
      <c r="AA108">
        <v>10002.059259163647</v>
      </c>
      <c r="AB108">
        <v>25469.809259163645</v>
      </c>
      <c r="AD108">
        <v>12093.87</v>
      </c>
      <c r="AE108">
        <v>8000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2600</v>
      </c>
      <c r="AL108">
        <v>22693.870000000003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16240.04</v>
      </c>
      <c r="AW108">
        <v>16002.93</v>
      </c>
      <c r="AX108">
        <v>0</v>
      </c>
      <c r="AY108">
        <v>630.29</v>
      </c>
      <c r="AZ108">
        <v>1412.55</v>
      </c>
      <c r="BA108">
        <v>150.85</v>
      </c>
      <c r="BB108">
        <v>4164.8500000000004</v>
      </c>
      <c r="BC108">
        <v>9562.1692591636456</v>
      </c>
      <c r="BD108">
        <v>48163.679259163648</v>
      </c>
      <c r="BE108">
        <v>13.442277214391193</v>
      </c>
      <c r="BF108">
        <v>3583</v>
      </c>
      <c r="BG108">
        <v>0</v>
      </c>
      <c r="BH108" t="s">
        <v>1914</v>
      </c>
      <c r="BI108" t="s">
        <v>1915</v>
      </c>
      <c r="BJ108" t="s">
        <v>939</v>
      </c>
    </row>
    <row r="109" spans="1:62" x14ac:dyDescent="0.25">
      <c r="A109" t="s">
        <v>504</v>
      </c>
      <c r="B109" t="s">
        <v>1916</v>
      </c>
      <c r="C109" t="s">
        <v>1917</v>
      </c>
      <c r="D109" t="s">
        <v>1870</v>
      </c>
      <c r="E109" t="s">
        <v>1871</v>
      </c>
      <c r="F109" t="s">
        <v>1888</v>
      </c>
      <c r="G109" t="s">
        <v>534</v>
      </c>
      <c r="H109" t="s">
        <v>935</v>
      </c>
      <c r="I109" t="s">
        <v>2673</v>
      </c>
      <c r="J109">
        <v>906.26</v>
      </c>
      <c r="K109">
        <v>0</v>
      </c>
      <c r="L109">
        <v>0</v>
      </c>
      <c r="M109">
        <v>10</v>
      </c>
      <c r="N109">
        <v>6858.75</v>
      </c>
      <c r="O109">
        <v>1060</v>
      </c>
      <c r="P109">
        <v>130</v>
      </c>
      <c r="Q109">
        <v>1320</v>
      </c>
      <c r="R109">
        <v>10285.01</v>
      </c>
      <c r="S109">
        <v>1432.72</v>
      </c>
      <c r="T109">
        <v>140.4</v>
      </c>
      <c r="U109">
        <v>0</v>
      </c>
      <c r="V109">
        <v>63.15</v>
      </c>
      <c r="W109">
        <v>4351.12</v>
      </c>
      <c r="X109">
        <v>2752.6</v>
      </c>
      <c r="Y109">
        <v>225.6</v>
      </c>
      <c r="Z109">
        <v>1518.9589899720918</v>
      </c>
      <c r="AA109">
        <v>10484.548989972092</v>
      </c>
      <c r="AB109">
        <v>20769.558989972094</v>
      </c>
      <c r="AD109">
        <v>55.06</v>
      </c>
      <c r="AE109">
        <v>0</v>
      </c>
      <c r="AF109">
        <v>0</v>
      </c>
      <c r="AG109">
        <v>0</v>
      </c>
      <c r="AH109">
        <v>4500</v>
      </c>
      <c r="AI109">
        <v>1500</v>
      </c>
      <c r="AJ109">
        <v>0</v>
      </c>
      <c r="AK109">
        <v>0</v>
      </c>
      <c r="AL109">
        <v>6055.06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2394.04</v>
      </c>
      <c r="AW109">
        <v>140.4</v>
      </c>
      <c r="AX109">
        <v>0</v>
      </c>
      <c r="AY109">
        <v>73.150000000000006</v>
      </c>
      <c r="AZ109">
        <v>15709.869999999999</v>
      </c>
      <c r="BA109">
        <v>5312.6</v>
      </c>
      <c r="BB109">
        <v>355.6</v>
      </c>
      <c r="BC109">
        <v>2838.9589899720918</v>
      </c>
      <c r="BD109">
        <v>26824.618989972088</v>
      </c>
      <c r="BE109">
        <v>12.74328693110313</v>
      </c>
      <c r="BF109">
        <v>2105</v>
      </c>
      <c r="BG109">
        <v>0</v>
      </c>
      <c r="BH109" t="s">
        <v>1918</v>
      </c>
      <c r="BI109" t="s">
        <v>1919</v>
      </c>
      <c r="BJ109" t="s">
        <v>939</v>
      </c>
    </row>
    <row r="110" spans="1:62" x14ac:dyDescent="0.25">
      <c r="A110" t="s">
        <v>596</v>
      </c>
      <c r="B110" t="s">
        <v>2094</v>
      </c>
      <c r="C110" t="s">
        <v>2095</v>
      </c>
      <c r="D110" t="s">
        <v>1870</v>
      </c>
      <c r="E110" t="s">
        <v>1871</v>
      </c>
      <c r="F110" t="s">
        <v>1897</v>
      </c>
      <c r="G110" t="s">
        <v>506</v>
      </c>
      <c r="H110" t="s">
        <v>947</v>
      </c>
      <c r="I110" t="s">
        <v>2673</v>
      </c>
      <c r="J110">
        <v>362.15999999999997</v>
      </c>
      <c r="K110">
        <v>30</v>
      </c>
      <c r="L110">
        <v>0</v>
      </c>
      <c r="M110">
        <v>20</v>
      </c>
      <c r="N110">
        <v>1076</v>
      </c>
      <c r="O110">
        <v>0</v>
      </c>
      <c r="P110">
        <v>0</v>
      </c>
      <c r="Q110">
        <v>1112</v>
      </c>
      <c r="R110">
        <v>2600.16</v>
      </c>
      <c r="S110">
        <v>1161.1999999999998</v>
      </c>
      <c r="T110">
        <v>555.35</v>
      </c>
      <c r="U110">
        <v>0</v>
      </c>
      <c r="V110">
        <v>69.75</v>
      </c>
      <c r="W110">
        <v>368.05</v>
      </c>
      <c r="X110">
        <v>630.04</v>
      </c>
      <c r="Y110">
        <v>485.75</v>
      </c>
      <c r="Z110">
        <v>1129.6689088732808</v>
      </c>
      <c r="AA110">
        <v>4399.8089088732804</v>
      </c>
      <c r="AB110">
        <v>6999.9689088732803</v>
      </c>
      <c r="AD110">
        <v>1021.48</v>
      </c>
      <c r="AE110">
        <v>0</v>
      </c>
      <c r="AF110">
        <v>0</v>
      </c>
      <c r="AG110">
        <v>0</v>
      </c>
      <c r="AH110">
        <v>0</v>
      </c>
      <c r="AI110">
        <v>1000</v>
      </c>
      <c r="AJ110">
        <v>0</v>
      </c>
      <c r="AK110">
        <v>200</v>
      </c>
      <c r="AL110">
        <v>2221.48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2544.8399999999997</v>
      </c>
      <c r="AW110">
        <v>585.35</v>
      </c>
      <c r="AX110">
        <v>0</v>
      </c>
      <c r="AY110">
        <v>89.75</v>
      </c>
      <c r="AZ110">
        <v>1444.05</v>
      </c>
      <c r="BA110">
        <v>1630.04</v>
      </c>
      <c r="BB110">
        <v>485.75</v>
      </c>
      <c r="BC110">
        <v>2441.668908873281</v>
      </c>
      <c r="BD110">
        <v>9221.4489088732807</v>
      </c>
      <c r="BE110">
        <v>11.245669401064976</v>
      </c>
      <c r="BF110">
        <v>820</v>
      </c>
      <c r="BG110">
        <v>0</v>
      </c>
      <c r="BH110" t="s">
        <v>2096</v>
      </c>
      <c r="BI110" t="s">
        <v>2097</v>
      </c>
      <c r="BJ110" t="s">
        <v>939</v>
      </c>
    </row>
    <row r="111" spans="1:62" x14ac:dyDescent="0.25">
      <c r="A111" t="s">
        <v>506</v>
      </c>
      <c r="B111" t="s">
        <v>1920</v>
      </c>
      <c r="C111" t="s">
        <v>1921</v>
      </c>
      <c r="D111" t="s">
        <v>1870</v>
      </c>
      <c r="E111" t="s">
        <v>1871</v>
      </c>
      <c r="F111" t="s">
        <v>1897</v>
      </c>
      <c r="G111" t="s">
        <v>506</v>
      </c>
      <c r="H111" t="s">
        <v>947</v>
      </c>
      <c r="I111" t="s">
        <v>2673</v>
      </c>
      <c r="J111">
        <v>5152.58</v>
      </c>
      <c r="K111">
        <v>1545.2</v>
      </c>
      <c r="L111">
        <v>0</v>
      </c>
      <c r="M111">
        <v>535</v>
      </c>
      <c r="N111">
        <v>7210.9174999999996</v>
      </c>
      <c r="O111">
        <v>600</v>
      </c>
      <c r="P111">
        <v>1150</v>
      </c>
      <c r="Q111">
        <v>9341.9</v>
      </c>
      <c r="R111">
        <v>25535.597499999996</v>
      </c>
      <c r="S111">
        <v>6021.6399999999994</v>
      </c>
      <c r="T111">
        <v>2704.68</v>
      </c>
      <c r="U111">
        <v>0</v>
      </c>
      <c r="V111">
        <v>2641.8</v>
      </c>
      <c r="W111">
        <v>2386.73</v>
      </c>
      <c r="X111">
        <v>2945.42</v>
      </c>
      <c r="Y111">
        <v>2916.17</v>
      </c>
      <c r="Z111">
        <v>9565.4905344933704</v>
      </c>
      <c r="AA111">
        <v>29181.930534493367</v>
      </c>
      <c r="AB111">
        <v>54717.528034493364</v>
      </c>
      <c r="AD111">
        <v>7305.44</v>
      </c>
      <c r="AE111">
        <v>6000</v>
      </c>
      <c r="AF111">
        <v>0</v>
      </c>
      <c r="AG111">
        <v>350</v>
      </c>
      <c r="AH111">
        <v>8000</v>
      </c>
      <c r="AI111">
        <v>3800</v>
      </c>
      <c r="AJ111">
        <v>5000</v>
      </c>
      <c r="AK111">
        <v>1000</v>
      </c>
      <c r="AL111">
        <v>31455.439999999999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18479.66</v>
      </c>
      <c r="AW111">
        <v>10249.880000000001</v>
      </c>
      <c r="AX111">
        <v>0</v>
      </c>
      <c r="AY111">
        <v>3526.8</v>
      </c>
      <c r="AZ111">
        <v>17597.647499999999</v>
      </c>
      <c r="BA111">
        <v>7345.42</v>
      </c>
      <c r="BB111">
        <v>9066.17</v>
      </c>
      <c r="BC111">
        <v>19907.39053449337</v>
      </c>
      <c r="BD111">
        <v>86172.968034493373</v>
      </c>
      <c r="BE111">
        <v>7.3426182715144321</v>
      </c>
      <c r="BF111">
        <v>11736</v>
      </c>
      <c r="BG111">
        <v>0</v>
      </c>
      <c r="BH111" t="s">
        <v>1922</v>
      </c>
      <c r="BI111" t="s">
        <v>1923</v>
      </c>
      <c r="BJ111" t="s">
        <v>939</v>
      </c>
    </row>
    <row r="112" spans="1:62" x14ac:dyDescent="0.25">
      <c r="A112" t="s">
        <v>508</v>
      </c>
      <c r="B112" t="s">
        <v>1924</v>
      </c>
      <c r="C112" t="s">
        <v>1925</v>
      </c>
      <c r="D112" t="s">
        <v>1870</v>
      </c>
      <c r="E112" t="s">
        <v>1871</v>
      </c>
      <c r="F112" t="s">
        <v>1872</v>
      </c>
      <c r="G112" t="s">
        <v>1873</v>
      </c>
      <c r="H112" t="s">
        <v>947</v>
      </c>
      <c r="I112" t="s">
        <v>2673</v>
      </c>
      <c r="J112">
        <v>8456.7999999999993</v>
      </c>
      <c r="K112">
        <v>7394.73</v>
      </c>
      <c r="L112">
        <v>0</v>
      </c>
      <c r="M112">
        <v>1636</v>
      </c>
      <c r="N112">
        <v>4281.75</v>
      </c>
      <c r="O112">
        <v>880</v>
      </c>
      <c r="P112">
        <v>2482</v>
      </c>
      <c r="Q112">
        <v>17684</v>
      </c>
      <c r="R112">
        <v>42815.28</v>
      </c>
      <c r="S112">
        <v>32961.879999999997</v>
      </c>
      <c r="T112">
        <v>12159.83</v>
      </c>
      <c r="U112">
        <v>0</v>
      </c>
      <c r="V112">
        <v>689.2</v>
      </c>
      <c r="W112">
        <v>13198.41</v>
      </c>
      <c r="X112">
        <v>360.32</v>
      </c>
      <c r="Y112">
        <v>7737.14</v>
      </c>
      <c r="Z112">
        <v>12823.767078253728</v>
      </c>
      <c r="AA112">
        <v>79930.54707825373</v>
      </c>
      <c r="AB112">
        <v>122745.82707825373</v>
      </c>
      <c r="AD112">
        <v>37329.72</v>
      </c>
      <c r="AE112">
        <v>23313</v>
      </c>
      <c r="AF112">
        <v>0</v>
      </c>
      <c r="AG112">
        <v>2500</v>
      </c>
      <c r="AH112">
        <v>11089</v>
      </c>
      <c r="AI112">
        <v>2500</v>
      </c>
      <c r="AJ112">
        <v>6468</v>
      </c>
      <c r="AK112">
        <v>22660</v>
      </c>
      <c r="AL112">
        <v>105859.72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78748.399999999994</v>
      </c>
      <c r="AW112">
        <v>42867.56</v>
      </c>
      <c r="AX112">
        <v>0</v>
      </c>
      <c r="AY112">
        <v>4825.2</v>
      </c>
      <c r="AZ112">
        <v>28569.16</v>
      </c>
      <c r="BA112">
        <v>3740.3199999999997</v>
      </c>
      <c r="BB112">
        <v>16687.14</v>
      </c>
      <c r="BC112">
        <v>53167.767078253732</v>
      </c>
      <c r="BD112">
        <v>228605.5470782537</v>
      </c>
      <c r="BE112">
        <v>16.31498337698071</v>
      </c>
      <c r="BF112">
        <v>14012</v>
      </c>
      <c r="BG112">
        <v>0</v>
      </c>
      <c r="BH112" t="s">
        <v>1926</v>
      </c>
      <c r="BI112" t="s">
        <v>1927</v>
      </c>
      <c r="BJ112" t="s">
        <v>939</v>
      </c>
    </row>
    <row r="113" spans="1:62" x14ac:dyDescent="0.25">
      <c r="A113" t="s">
        <v>798</v>
      </c>
      <c r="B113" t="s">
        <v>2188</v>
      </c>
      <c r="C113" t="s">
        <v>798</v>
      </c>
      <c r="D113" t="s">
        <v>943</v>
      </c>
      <c r="E113" t="s">
        <v>944</v>
      </c>
      <c r="F113" t="s">
        <v>945</v>
      </c>
      <c r="G113" t="s">
        <v>946</v>
      </c>
      <c r="H113" t="s">
        <v>947</v>
      </c>
      <c r="I113" t="s">
        <v>2674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6831</v>
      </c>
      <c r="BH113" t="s">
        <v>2189</v>
      </c>
      <c r="BI113" t="s">
        <v>2190</v>
      </c>
      <c r="BJ113" t="s">
        <v>939</v>
      </c>
    </row>
    <row r="114" spans="1:62" x14ac:dyDescent="0.25">
      <c r="A114" t="s">
        <v>674</v>
      </c>
      <c r="B114" t="s">
        <v>2188</v>
      </c>
      <c r="C114" t="s">
        <v>798</v>
      </c>
      <c r="D114" t="s">
        <v>943</v>
      </c>
      <c r="E114" t="s">
        <v>944</v>
      </c>
      <c r="F114" t="s">
        <v>945</v>
      </c>
      <c r="G114" t="s">
        <v>946</v>
      </c>
      <c r="H114" t="s">
        <v>947</v>
      </c>
      <c r="I114" t="s">
        <v>2674</v>
      </c>
      <c r="J114">
        <v>8189</v>
      </c>
      <c r="K114">
        <v>0</v>
      </c>
      <c r="L114">
        <v>0</v>
      </c>
      <c r="M114">
        <v>860</v>
      </c>
      <c r="N114">
        <v>121</v>
      </c>
      <c r="O114">
        <v>20345.150000000001</v>
      </c>
      <c r="P114">
        <v>1816.67</v>
      </c>
      <c r="Q114">
        <v>30164.000000000004</v>
      </c>
      <c r="R114">
        <v>61495.820000000007</v>
      </c>
      <c r="S114">
        <v>9242.39</v>
      </c>
      <c r="T114">
        <v>413.7</v>
      </c>
      <c r="U114">
        <v>0</v>
      </c>
      <c r="V114">
        <v>805.21</v>
      </c>
      <c r="W114">
        <v>760.85</v>
      </c>
      <c r="X114">
        <v>180.3</v>
      </c>
      <c r="Y114">
        <v>589.85</v>
      </c>
      <c r="Z114">
        <v>6668.386174549717</v>
      </c>
      <c r="AA114">
        <v>18660.686174549715</v>
      </c>
      <c r="AB114">
        <v>80156.506174549722</v>
      </c>
      <c r="AD114">
        <v>25109.31</v>
      </c>
      <c r="AE114">
        <v>0</v>
      </c>
      <c r="AF114">
        <v>0</v>
      </c>
      <c r="AG114">
        <v>2000</v>
      </c>
      <c r="AH114">
        <v>0</v>
      </c>
      <c r="AI114">
        <v>0</v>
      </c>
      <c r="AJ114">
        <v>2000</v>
      </c>
      <c r="AK114">
        <v>10397.07</v>
      </c>
      <c r="AL114">
        <v>39506.380000000005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42540.7</v>
      </c>
      <c r="AW114">
        <v>413.7</v>
      </c>
      <c r="AX114">
        <v>0</v>
      </c>
      <c r="AY114">
        <v>3665.21</v>
      </c>
      <c r="AZ114">
        <v>881.85</v>
      </c>
      <c r="BA114">
        <v>20525.45</v>
      </c>
      <c r="BB114">
        <v>4406.5200000000004</v>
      </c>
      <c r="BC114">
        <v>47229.456174549719</v>
      </c>
      <c r="BD114">
        <v>119662.88617454971</v>
      </c>
      <c r="BE114">
        <v>27.674117986713625</v>
      </c>
      <c r="BF114">
        <v>4324</v>
      </c>
      <c r="BG114">
        <v>0</v>
      </c>
      <c r="BH114" t="s">
        <v>2189</v>
      </c>
      <c r="BI114" t="s">
        <v>2190</v>
      </c>
      <c r="BJ114" t="s">
        <v>939</v>
      </c>
    </row>
    <row r="115" spans="1:62" x14ac:dyDescent="0.25">
      <c r="A115" t="s">
        <v>748</v>
      </c>
      <c r="B115" t="s">
        <v>1436</v>
      </c>
      <c r="C115" t="s">
        <v>768</v>
      </c>
      <c r="D115" t="s">
        <v>1357</v>
      </c>
      <c r="E115" t="s">
        <v>1358</v>
      </c>
      <c r="F115" t="s">
        <v>1383</v>
      </c>
      <c r="G115" t="s">
        <v>1384</v>
      </c>
      <c r="H115" t="s">
        <v>935</v>
      </c>
      <c r="I115" t="s">
        <v>2674</v>
      </c>
      <c r="J115">
        <v>2239.11</v>
      </c>
      <c r="K115">
        <v>4519.8</v>
      </c>
      <c r="L115">
        <v>0</v>
      </c>
      <c r="M115">
        <v>20</v>
      </c>
      <c r="N115">
        <v>240</v>
      </c>
      <c r="O115">
        <v>4365</v>
      </c>
      <c r="P115">
        <v>362</v>
      </c>
      <c r="Q115">
        <v>5013</v>
      </c>
      <c r="R115">
        <v>16758.91</v>
      </c>
      <c r="S115">
        <v>6881.61</v>
      </c>
      <c r="T115">
        <v>3575.03</v>
      </c>
      <c r="U115">
        <v>0</v>
      </c>
      <c r="V115">
        <v>425.05</v>
      </c>
      <c r="W115">
        <v>3503.28</v>
      </c>
      <c r="X115">
        <v>1876.98</v>
      </c>
      <c r="Y115">
        <v>295.82</v>
      </c>
      <c r="Z115">
        <v>3329.26</v>
      </c>
      <c r="AA115">
        <v>19887.03</v>
      </c>
      <c r="AB115">
        <v>36645.94</v>
      </c>
      <c r="AD115">
        <v>4956.09</v>
      </c>
      <c r="AE115">
        <v>3769</v>
      </c>
      <c r="AF115">
        <v>0</v>
      </c>
      <c r="AG115">
        <v>214</v>
      </c>
      <c r="AH115">
        <v>3395</v>
      </c>
      <c r="AI115">
        <v>4712</v>
      </c>
      <c r="AJ115">
        <v>350</v>
      </c>
      <c r="AK115">
        <v>1548.4</v>
      </c>
      <c r="AL115">
        <v>18944.490000000002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14076.81</v>
      </c>
      <c r="AW115">
        <v>11863.83</v>
      </c>
      <c r="AX115">
        <v>0</v>
      </c>
      <c r="AY115">
        <v>659.05</v>
      </c>
      <c r="AZ115">
        <v>7138.2800000000007</v>
      </c>
      <c r="BA115">
        <v>10953.98</v>
      </c>
      <c r="BB115">
        <v>1007.8199999999999</v>
      </c>
      <c r="BC115">
        <v>9890.66</v>
      </c>
      <c r="BD115">
        <v>55590.429999999993</v>
      </c>
      <c r="BE115">
        <v>12.268909732950782</v>
      </c>
      <c r="BF115">
        <v>4531</v>
      </c>
      <c r="BG115">
        <v>0</v>
      </c>
      <c r="BH115" t="s">
        <v>2250</v>
      </c>
      <c r="BI115" t="s">
        <v>2251</v>
      </c>
      <c r="BJ115" t="s">
        <v>939</v>
      </c>
    </row>
    <row r="116" spans="1:62" x14ac:dyDescent="0.25">
      <c r="A116" t="s">
        <v>414</v>
      </c>
      <c r="B116" t="s">
        <v>1738</v>
      </c>
      <c r="C116" t="s">
        <v>1739</v>
      </c>
      <c r="D116" t="s">
        <v>1696</v>
      </c>
      <c r="E116" t="s">
        <v>1697</v>
      </c>
      <c r="F116" t="s">
        <v>1740</v>
      </c>
      <c r="G116" t="s">
        <v>462</v>
      </c>
      <c r="H116" t="s">
        <v>935</v>
      </c>
      <c r="I116" t="s">
        <v>2673</v>
      </c>
      <c r="J116">
        <v>865.56</v>
      </c>
      <c r="K116">
        <v>0</v>
      </c>
      <c r="L116">
        <v>0</v>
      </c>
      <c r="M116">
        <v>325</v>
      </c>
      <c r="N116">
        <v>415</v>
      </c>
      <c r="O116">
        <v>500</v>
      </c>
      <c r="P116">
        <v>30</v>
      </c>
      <c r="Q116">
        <v>2518</v>
      </c>
      <c r="R116">
        <v>4653.5599999999995</v>
      </c>
      <c r="S116">
        <v>872.95</v>
      </c>
      <c r="T116">
        <v>176.1</v>
      </c>
      <c r="U116">
        <v>0</v>
      </c>
      <c r="V116">
        <v>158.35</v>
      </c>
      <c r="W116">
        <v>59.55</v>
      </c>
      <c r="X116">
        <v>7688.76</v>
      </c>
      <c r="Y116">
        <v>71.2</v>
      </c>
      <c r="Z116">
        <v>2507.8155191630808</v>
      </c>
      <c r="AA116">
        <v>11534.725519163081</v>
      </c>
      <c r="AB116">
        <v>16188.285519163081</v>
      </c>
      <c r="AD116">
        <v>49.07</v>
      </c>
      <c r="AE116">
        <v>0</v>
      </c>
      <c r="AF116">
        <v>0</v>
      </c>
      <c r="AG116">
        <v>1000</v>
      </c>
      <c r="AH116">
        <v>0</v>
      </c>
      <c r="AI116">
        <v>4000</v>
      </c>
      <c r="AJ116">
        <v>500</v>
      </c>
      <c r="AK116">
        <v>500</v>
      </c>
      <c r="AL116">
        <v>6049.07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1787.58</v>
      </c>
      <c r="AW116">
        <v>176.1</v>
      </c>
      <c r="AX116">
        <v>0</v>
      </c>
      <c r="AY116">
        <v>1483.35</v>
      </c>
      <c r="AZ116">
        <v>474.55</v>
      </c>
      <c r="BA116">
        <v>12188.76</v>
      </c>
      <c r="BB116">
        <v>601.20000000000005</v>
      </c>
      <c r="BC116">
        <v>5525.8155191630813</v>
      </c>
      <c r="BD116">
        <v>22237.35551916308</v>
      </c>
      <c r="BE116">
        <v>11.859922943553643</v>
      </c>
      <c r="BF116">
        <v>1875</v>
      </c>
      <c r="BG116">
        <v>0</v>
      </c>
      <c r="BH116" t="s">
        <v>1741</v>
      </c>
      <c r="BI116" t="s">
        <v>1742</v>
      </c>
      <c r="BJ116" t="s">
        <v>939</v>
      </c>
    </row>
    <row r="117" spans="1:62" x14ac:dyDescent="0.25">
      <c r="A117" t="s">
        <v>244</v>
      </c>
      <c r="B117" t="s">
        <v>1410</v>
      </c>
      <c r="C117" t="s">
        <v>1411</v>
      </c>
      <c r="D117" t="s">
        <v>1357</v>
      </c>
      <c r="E117" t="s">
        <v>1358</v>
      </c>
      <c r="F117" t="s">
        <v>1412</v>
      </c>
      <c r="G117" t="s">
        <v>1413</v>
      </c>
      <c r="H117" t="s">
        <v>947</v>
      </c>
      <c r="I117" t="s">
        <v>2673</v>
      </c>
      <c r="J117">
        <v>2736.46</v>
      </c>
      <c r="K117">
        <v>120</v>
      </c>
      <c r="L117">
        <v>0</v>
      </c>
      <c r="M117">
        <v>610</v>
      </c>
      <c r="N117">
        <v>631</v>
      </c>
      <c r="O117">
        <v>1710</v>
      </c>
      <c r="P117">
        <v>20</v>
      </c>
      <c r="Q117">
        <v>14447</v>
      </c>
      <c r="R117">
        <v>20274.46</v>
      </c>
      <c r="S117">
        <v>3822.14</v>
      </c>
      <c r="T117">
        <v>290.05</v>
      </c>
      <c r="U117">
        <v>0</v>
      </c>
      <c r="V117">
        <v>385.8</v>
      </c>
      <c r="W117">
        <v>1302.78</v>
      </c>
      <c r="X117">
        <v>100.75</v>
      </c>
      <c r="Y117">
        <v>434.05</v>
      </c>
      <c r="Z117">
        <v>3728.1004082556328</v>
      </c>
      <c r="AA117">
        <v>10063.670408255632</v>
      </c>
      <c r="AB117">
        <v>30338.130408255631</v>
      </c>
      <c r="AD117">
        <v>27483.72</v>
      </c>
      <c r="AE117">
        <v>0</v>
      </c>
      <c r="AF117">
        <v>0</v>
      </c>
      <c r="AG117">
        <v>0</v>
      </c>
      <c r="AH117">
        <v>4000</v>
      </c>
      <c r="AI117">
        <v>0</v>
      </c>
      <c r="AJ117">
        <v>0</v>
      </c>
      <c r="AK117">
        <v>8500</v>
      </c>
      <c r="AL117">
        <v>39983.72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34042.32</v>
      </c>
      <c r="AW117">
        <v>410.05</v>
      </c>
      <c r="AX117">
        <v>0</v>
      </c>
      <c r="AY117">
        <v>995.8</v>
      </c>
      <c r="AZ117">
        <v>5933.78</v>
      </c>
      <c r="BA117">
        <v>1810.75</v>
      </c>
      <c r="BB117">
        <v>454.05</v>
      </c>
      <c r="BC117">
        <v>26675.100408255632</v>
      </c>
      <c r="BD117">
        <v>70321.850408255646</v>
      </c>
      <c r="BE117">
        <v>4.8152458510172309</v>
      </c>
      <c r="BF117">
        <v>14604</v>
      </c>
      <c r="BG117">
        <v>0</v>
      </c>
      <c r="BH117" t="s">
        <v>1414</v>
      </c>
      <c r="BI117" t="s">
        <v>1415</v>
      </c>
      <c r="BJ117" t="s">
        <v>939</v>
      </c>
    </row>
    <row r="118" spans="1:62" x14ac:dyDescent="0.25">
      <c r="A118" t="s">
        <v>248</v>
      </c>
      <c r="B118" t="s">
        <v>1420</v>
      </c>
      <c r="C118" t="s">
        <v>1421</v>
      </c>
      <c r="D118" t="s">
        <v>1357</v>
      </c>
      <c r="E118" t="s">
        <v>1358</v>
      </c>
      <c r="F118" t="s">
        <v>1422</v>
      </c>
      <c r="G118" t="s">
        <v>300</v>
      </c>
      <c r="H118" t="s">
        <v>947</v>
      </c>
      <c r="I118" t="s">
        <v>2673</v>
      </c>
      <c r="J118">
        <v>2037.7999999999997</v>
      </c>
      <c r="K118">
        <v>7835.95</v>
      </c>
      <c r="L118">
        <v>0</v>
      </c>
      <c r="M118">
        <v>1283</v>
      </c>
      <c r="N118">
        <v>7270</v>
      </c>
      <c r="O118">
        <v>2120</v>
      </c>
      <c r="P118">
        <v>4320</v>
      </c>
      <c r="Q118">
        <v>3732.14</v>
      </c>
      <c r="R118">
        <v>28598.89</v>
      </c>
      <c r="S118">
        <v>3218.21</v>
      </c>
      <c r="T118">
        <v>4651.87</v>
      </c>
      <c r="U118">
        <v>0</v>
      </c>
      <c r="V118">
        <v>823.2</v>
      </c>
      <c r="W118">
        <v>3852.5600000000004</v>
      </c>
      <c r="X118">
        <v>1311.27</v>
      </c>
      <c r="Y118">
        <v>495.55</v>
      </c>
      <c r="Z118">
        <v>4192.251390782365</v>
      </c>
      <c r="AA118">
        <v>18544.911390782363</v>
      </c>
      <c r="AB118">
        <v>47143.801390782362</v>
      </c>
      <c r="AD118">
        <v>2907.43</v>
      </c>
      <c r="AE118">
        <v>500</v>
      </c>
      <c r="AF118">
        <v>0</v>
      </c>
      <c r="AG118">
        <v>500</v>
      </c>
      <c r="AH118">
        <v>2000</v>
      </c>
      <c r="AI118">
        <v>4232.68</v>
      </c>
      <c r="AJ118">
        <v>0</v>
      </c>
      <c r="AK118">
        <v>2000</v>
      </c>
      <c r="AL118">
        <v>12140.11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8163.4400000000005</v>
      </c>
      <c r="AW118">
        <v>12987.82</v>
      </c>
      <c r="AX118">
        <v>0</v>
      </c>
      <c r="AY118">
        <v>2606.1999999999998</v>
      </c>
      <c r="AZ118">
        <v>13122.560000000001</v>
      </c>
      <c r="BA118">
        <v>7663.9500000000007</v>
      </c>
      <c r="BB118">
        <v>4815.55</v>
      </c>
      <c r="BC118">
        <v>9924.3913907823644</v>
      </c>
      <c r="BD118">
        <v>59283.91139078237</v>
      </c>
      <c r="BE118">
        <v>10.102916051598905</v>
      </c>
      <c r="BF118">
        <v>5868</v>
      </c>
      <c r="BG118">
        <v>0</v>
      </c>
      <c r="BH118" t="s">
        <v>1423</v>
      </c>
      <c r="BI118" t="s">
        <v>1424</v>
      </c>
      <c r="BJ118" t="s">
        <v>939</v>
      </c>
    </row>
    <row r="119" spans="1:62" x14ac:dyDescent="0.25">
      <c r="A119" t="s">
        <v>246</v>
      </c>
      <c r="B119" t="s">
        <v>1416</v>
      </c>
      <c r="C119" t="s">
        <v>1417</v>
      </c>
      <c r="D119" t="s">
        <v>1357</v>
      </c>
      <c r="E119" t="s">
        <v>1358</v>
      </c>
      <c r="F119" t="s">
        <v>1412</v>
      </c>
      <c r="G119" t="s">
        <v>1413</v>
      </c>
      <c r="H119" t="s">
        <v>935</v>
      </c>
      <c r="I119" t="s">
        <v>2673</v>
      </c>
      <c r="J119">
        <v>2431.39</v>
      </c>
      <c r="K119">
        <v>860</v>
      </c>
      <c r="L119">
        <v>0</v>
      </c>
      <c r="M119">
        <v>400</v>
      </c>
      <c r="N119">
        <v>2955</v>
      </c>
      <c r="O119">
        <v>1710</v>
      </c>
      <c r="P119">
        <v>875</v>
      </c>
      <c r="Q119">
        <v>4504</v>
      </c>
      <c r="R119">
        <v>13735.39</v>
      </c>
      <c r="S119">
        <v>2378.2800000000002</v>
      </c>
      <c r="T119">
        <v>136.83000000000001</v>
      </c>
      <c r="U119">
        <v>0</v>
      </c>
      <c r="V119">
        <v>376.63</v>
      </c>
      <c r="W119">
        <v>6416.01</v>
      </c>
      <c r="X119">
        <v>2554.5100000000002</v>
      </c>
      <c r="Y119">
        <v>3295.82</v>
      </c>
      <c r="Z119">
        <v>3663.41340480393</v>
      </c>
      <c r="AA119">
        <v>18821.493404803929</v>
      </c>
      <c r="AB119">
        <v>32556.883404803928</v>
      </c>
      <c r="AD119">
        <v>8172.79</v>
      </c>
      <c r="AE119">
        <v>1500</v>
      </c>
      <c r="AF119">
        <v>0</v>
      </c>
      <c r="AG119">
        <v>0</v>
      </c>
      <c r="AH119">
        <v>17000</v>
      </c>
      <c r="AI119">
        <v>7650</v>
      </c>
      <c r="AJ119">
        <v>0</v>
      </c>
      <c r="AK119">
        <v>0</v>
      </c>
      <c r="AL119">
        <v>34322.79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12982.46</v>
      </c>
      <c r="AW119">
        <v>2496.83</v>
      </c>
      <c r="AX119">
        <v>0</v>
      </c>
      <c r="AY119">
        <v>776.63</v>
      </c>
      <c r="AZ119">
        <v>26371.010000000002</v>
      </c>
      <c r="BA119">
        <v>11914.51</v>
      </c>
      <c r="BB119">
        <v>4170.82</v>
      </c>
      <c r="BC119">
        <v>8167.4134048039305</v>
      </c>
      <c r="BD119">
        <v>66879.673404803936</v>
      </c>
      <c r="BE119">
        <v>10.057093745083298</v>
      </c>
      <c r="BF119">
        <v>6650</v>
      </c>
      <c r="BG119">
        <v>0</v>
      </c>
      <c r="BH119" t="s">
        <v>1418</v>
      </c>
      <c r="BI119" t="s">
        <v>1419</v>
      </c>
      <c r="BJ119" t="s">
        <v>939</v>
      </c>
    </row>
    <row r="120" spans="1:62" x14ac:dyDescent="0.25">
      <c r="A120" t="s">
        <v>250</v>
      </c>
      <c r="B120" t="s">
        <v>1425</v>
      </c>
      <c r="C120" t="s">
        <v>1426</v>
      </c>
      <c r="D120" t="s">
        <v>1357</v>
      </c>
      <c r="E120" t="s">
        <v>1358</v>
      </c>
      <c r="F120" t="s">
        <v>1378</v>
      </c>
      <c r="G120" t="s">
        <v>266</v>
      </c>
      <c r="H120" t="s">
        <v>935</v>
      </c>
      <c r="I120" t="s">
        <v>2673</v>
      </c>
      <c r="J120">
        <v>8290.58</v>
      </c>
      <c r="K120">
        <v>949</v>
      </c>
      <c r="L120">
        <v>0</v>
      </c>
      <c r="M120">
        <v>570</v>
      </c>
      <c r="N120">
        <v>2490</v>
      </c>
      <c r="O120">
        <v>1695</v>
      </c>
      <c r="P120">
        <v>540</v>
      </c>
      <c r="Q120">
        <v>16481</v>
      </c>
      <c r="R120">
        <v>31015.58</v>
      </c>
      <c r="S120">
        <v>13364.5</v>
      </c>
      <c r="T120">
        <v>342.63</v>
      </c>
      <c r="U120">
        <v>0</v>
      </c>
      <c r="V120">
        <v>555.04999999999995</v>
      </c>
      <c r="W120">
        <v>500.56</v>
      </c>
      <c r="X120">
        <v>254.67</v>
      </c>
      <c r="Y120">
        <v>1357.5</v>
      </c>
      <c r="Z120">
        <v>8018.4409181215869</v>
      </c>
      <c r="AA120">
        <v>24393.350918121585</v>
      </c>
      <c r="AB120">
        <v>55408.930918121587</v>
      </c>
      <c r="AD120">
        <v>8362.9599999999991</v>
      </c>
      <c r="AE120">
        <v>0</v>
      </c>
      <c r="AF120">
        <v>0</v>
      </c>
      <c r="AG120">
        <v>8145</v>
      </c>
      <c r="AH120">
        <v>12000</v>
      </c>
      <c r="AI120">
        <v>0</v>
      </c>
      <c r="AJ120">
        <v>8000</v>
      </c>
      <c r="AK120">
        <v>9900</v>
      </c>
      <c r="AL120">
        <v>46407.96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30018.04</v>
      </c>
      <c r="AW120">
        <v>1291.6300000000001</v>
      </c>
      <c r="AX120">
        <v>0</v>
      </c>
      <c r="AY120">
        <v>9270.0499999999993</v>
      </c>
      <c r="AZ120">
        <v>14990.56</v>
      </c>
      <c r="BA120">
        <v>1949.67</v>
      </c>
      <c r="BB120">
        <v>9897.5</v>
      </c>
      <c r="BC120">
        <v>34399.440918121589</v>
      </c>
      <c r="BD120">
        <v>101816.89091812159</v>
      </c>
      <c r="BE120">
        <v>7.1435410733264284</v>
      </c>
      <c r="BF120">
        <v>14253</v>
      </c>
      <c r="BG120">
        <v>0</v>
      </c>
      <c r="BH120" t="s">
        <v>1427</v>
      </c>
      <c r="BI120" t="s">
        <v>1428</v>
      </c>
      <c r="BJ120" t="s">
        <v>939</v>
      </c>
    </row>
    <row r="121" spans="1:62" x14ac:dyDescent="0.25">
      <c r="A121" t="s">
        <v>20</v>
      </c>
      <c r="B121" t="s">
        <v>977</v>
      </c>
      <c r="C121" t="s">
        <v>978</v>
      </c>
      <c r="D121" t="s">
        <v>943</v>
      </c>
      <c r="E121" t="s">
        <v>944</v>
      </c>
      <c r="F121" t="s">
        <v>974</v>
      </c>
      <c r="G121" t="s">
        <v>46</v>
      </c>
      <c r="H121" t="s">
        <v>947</v>
      </c>
      <c r="I121" t="s">
        <v>2673</v>
      </c>
      <c r="J121">
        <v>12287.88</v>
      </c>
      <c r="K121">
        <v>96</v>
      </c>
      <c r="L121">
        <v>0</v>
      </c>
      <c r="M121">
        <v>3035</v>
      </c>
      <c r="N121">
        <v>8624.5</v>
      </c>
      <c r="O121">
        <v>8997.5</v>
      </c>
      <c r="P121">
        <v>10525.9</v>
      </c>
      <c r="Q121">
        <v>56382.590000000004</v>
      </c>
      <c r="R121">
        <v>99949.37</v>
      </c>
      <c r="S121">
        <v>6627.74</v>
      </c>
      <c r="T121">
        <v>1556.64</v>
      </c>
      <c r="U121">
        <v>0</v>
      </c>
      <c r="V121">
        <v>2587.5500000000002</v>
      </c>
      <c r="W121">
        <v>2470.92</v>
      </c>
      <c r="X121">
        <v>1803.78</v>
      </c>
      <c r="Y121">
        <v>1447.59</v>
      </c>
      <c r="Z121">
        <v>19997.892859495794</v>
      </c>
      <c r="AA121">
        <v>36492.112859495799</v>
      </c>
      <c r="AB121">
        <v>136441.48285949579</v>
      </c>
      <c r="AD121">
        <v>85177.81</v>
      </c>
      <c r="AE121">
        <v>10000</v>
      </c>
      <c r="AF121">
        <v>0</v>
      </c>
      <c r="AG121">
        <v>15000</v>
      </c>
      <c r="AH121">
        <v>36000</v>
      </c>
      <c r="AI121">
        <v>18000</v>
      </c>
      <c r="AJ121">
        <v>5000</v>
      </c>
      <c r="AK121">
        <v>25000</v>
      </c>
      <c r="AL121">
        <v>194177.81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104093.43</v>
      </c>
      <c r="AW121">
        <v>11652.64</v>
      </c>
      <c r="AX121">
        <v>0</v>
      </c>
      <c r="AY121">
        <v>20622.55</v>
      </c>
      <c r="AZ121">
        <v>47095.42</v>
      </c>
      <c r="BA121">
        <v>28801.279999999999</v>
      </c>
      <c r="BB121">
        <v>16973.489999999998</v>
      </c>
      <c r="BC121">
        <v>101380.48285949579</v>
      </c>
      <c r="BD121">
        <v>330619.29285949573</v>
      </c>
      <c r="BE121">
        <v>14.886725780516716</v>
      </c>
      <c r="BF121">
        <v>22209</v>
      </c>
      <c r="BG121">
        <v>0</v>
      </c>
      <c r="BH121" t="s">
        <v>979</v>
      </c>
      <c r="BI121" t="s">
        <v>980</v>
      </c>
      <c r="BJ121" t="s">
        <v>939</v>
      </c>
    </row>
    <row r="122" spans="1:62" x14ac:dyDescent="0.25">
      <c r="A122" t="s">
        <v>176</v>
      </c>
      <c r="B122" t="s">
        <v>1279</v>
      </c>
      <c r="C122" t="s">
        <v>1280</v>
      </c>
      <c r="D122" t="s">
        <v>1010</v>
      </c>
      <c r="E122" t="s">
        <v>1011</v>
      </c>
      <c r="F122" t="s">
        <v>1012</v>
      </c>
      <c r="G122" t="s">
        <v>156</v>
      </c>
      <c r="H122" t="s">
        <v>947</v>
      </c>
      <c r="I122" t="s">
        <v>2674</v>
      </c>
      <c r="J122">
        <v>22781.58</v>
      </c>
      <c r="K122">
        <v>12439.4</v>
      </c>
      <c r="L122">
        <v>0</v>
      </c>
      <c r="M122">
        <v>3530.71</v>
      </c>
      <c r="N122">
        <v>16210.939999999999</v>
      </c>
      <c r="O122">
        <v>11036.95</v>
      </c>
      <c r="P122">
        <v>2216.5500000000002</v>
      </c>
      <c r="Q122">
        <v>63615.320000000014</v>
      </c>
      <c r="R122">
        <v>131831.45000000001</v>
      </c>
      <c r="S122">
        <v>18923.599999999999</v>
      </c>
      <c r="T122">
        <v>3756.98</v>
      </c>
      <c r="U122">
        <v>0</v>
      </c>
      <c r="V122">
        <v>2527.8200000000002</v>
      </c>
      <c r="W122">
        <v>19359.66</v>
      </c>
      <c r="X122">
        <v>3643.98</v>
      </c>
      <c r="Y122">
        <v>2466.44</v>
      </c>
      <c r="Z122">
        <v>10053.094143591836</v>
      </c>
      <c r="AA122">
        <v>60731.574143591839</v>
      </c>
      <c r="AB122">
        <v>192563.02414359184</v>
      </c>
      <c r="AD122">
        <v>67556.14</v>
      </c>
      <c r="AE122">
        <v>14234</v>
      </c>
      <c r="AF122">
        <v>0</v>
      </c>
      <c r="AG122">
        <v>9963</v>
      </c>
      <c r="AH122">
        <v>50835</v>
      </c>
      <c r="AI122">
        <v>14234</v>
      </c>
      <c r="AJ122">
        <v>8540</v>
      </c>
      <c r="AK122">
        <v>52644</v>
      </c>
      <c r="AL122">
        <v>218006.14</v>
      </c>
      <c r="AM122">
        <v>259369.47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253361.34999999998</v>
      </c>
      <c r="AU122">
        <v>512730.81999999995</v>
      </c>
      <c r="AV122">
        <v>368630.79000000004</v>
      </c>
      <c r="AW122">
        <v>30430.379999999997</v>
      </c>
      <c r="AX122">
        <v>0</v>
      </c>
      <c r="AY122">
        <v>16021.53</v>
      </c>
      <c r="AZ122">
        <v>86405.6</v>
      </c>
      <c r="BA122">
        <v>28914.93</v>
      </c>
      <c r="BB122">
        <v>13222.99</v>
      </c>
      <c r="BC122">
        <v>379673.76414359186</v>
      </c>
      <c r="BD122">
        <v>923299.98414359195</v>
      </c>
      <c r="BE122">
        <v>36.541733650357855</v>
      </c>
      <c r="BF122">
        <v>25267</v>
      </c>
      <c r="BG122">
        <v>0</v>
      </c>
      <c r="BH122" t="s">
        <v>1281</v>
      </c>
      <c r="BI122" t="s">
        <v>1282</v>
      </c>
      <c r="BJ122" t="s">
        <v>939</v>
      </c>
    </row>
    <row r="123" spans="1:62" x14ac:dyDescent="0.25">
      <c r="A123" t="s">
        <v>100</v>
      </c>
      <c r="B123" t="s">
        <v>1090</v>
      </c>
      <c r="C123" t="s">
        <v>1148</v>
      </c>
      <c r="D123" t="s">
        <v>1041</v>
      </c>
      <c r="E123" t="s">
        <v>1042</v>
      </c>
      <c r="F123" t="s">
        <v>1068</v>
      </c>
      <c r="G123" t="s">
        <v>1069</v>
      </c>
      <c r="H123" t="s">
        <v>947</v>
      </c>
      <c r="I123" t="s">
        <v>2674</v>
      </c>
      <c r="J123">
        <v>8084.37</v>
      </c>
      <c r="K123">
        <v>4629.7</v>
      </c>
      <c r="L123">
        <v>0</v>
      </c>
      <c r="M123">
        <v>3850</v>
      </c>
      <c r="N123">
        <v>45210.810000000005</v>
      </c>
      <c r="O123">
        <v>5646.98</v>
      </c>
      <c r="P123">
        <v>4861</v>
      </c>
      <c r="Q123">
        <v>46593.47</v>
      </c>
      <c r="R123">
        <v>118876.33</v>
      </c>
      <c r="S123">
        <v>12595.36</v>
      </c>
      <c r="T123">
        <v>772.16</v>
      </c>
      <c r="U123">
        <v>0</v>
      </c>
      <c r="V123">
        <v>498.2</v>
      </c>
      <c r="W123">
        <v>3079.21</v>
      </c>
      <c r="X123">
        <v>705.34</v>
      </c>
      <c r="Y123">
        <v>959.43</v>
      </c>
      <c r="Z123">
        <v>8953.0265762503586</v>
      </c>
      <c r="AA123">
        <v>27562.726576250359</v>
      </c>
      <c r="AB123">
        <v>146439.05657625035</v>
      </c>
      <c r="AD123">
        <v>27466.32</v>
      </c>
      <c r="AE123">
        <v>10794.23</v>
      </c>
      <c r="AF123">
        <v>0</v>
      </c>
      <c r="AG123">
        <v>4418.7</v>
      </c>
      <c r="AH123">
        <v>31494.11</v>
      </c>
      <c r="AI123">
        <v>11630.83</v>
      </c>
      <c r="AJ123">
        <v>5595.52</v>
      </c>
      <c r="AK123">
        <v>8752.66</v>
      </c>
      <c r="AL123">
        <v>100152.37000000001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48146.05</v>
      </c>
      <c r="AW123">
        <v>16196.09</v>
      </c>
      <c r="AX123">
        <v>0</v>
      </c>
      <c r="AY123">
        <v>8766.9</v>
      </c>
      <c r="AZ123">
        <v>79784.13</v>
      </c>
      <c r="BA123">
        <v>17983.150000000001</v>
      </c>
      <c r="BB123">
        <v>11415.95</v>
      </c>
      <c r="BC123">
        <v>64299.15657625036</v>
      </c>
      <c r="BD123">
        <v>246591.42657625035</v>
      </c>
      <c r="BE123">
        <v>12.766835442725879</v>
      </c>
      <c r="BF123">
        <v>19315</v>
      </c>
      <c r="BG123">
        <v>0</v>
      </c>
      <c r="BH123" t="s">
        <v>1092</v>
      </c>
      <c r="BI123" t="s">
        <v>1093</v>
      </c>
      <c r="BJ123" t="s">
        <v>939</v>
      </c>
    </row>
    <row r="124" spans="1:62" x14ac:dyDescent="0.25">
      <c r="A124" t="s">
        <v>510</v>
      </c>
      <c r="B124" t="s">
        <v>1928</v>
      </c>
      <c r="C124" t="s">
        <v>1929</v>
      </c>
      <c r="D124" t="s">
        <v>1870</v>
      </c>
      <c r="E124" t="s">
        <v>1871</v>
      </c>
      <c r="F124" t="s">
        <v>1930</v>
      </c>
      <c r="G124" t="s">
        <v>810</v>
      </c>
      <c r="H124" t="s">
        <v>947</v>
      </c>
      <c r="I124" t="s">
        <v>2673</v>
      </c>
      <c r="J124">
        <v>3843.3</v>
      </c>
      <c r="K124">
        <v>90</v>
      </c>
      <c r="L124">
        <v>0</v>
      </c>
      <c r="M124">
        <v>750</v>
      </c>
      <c r="N124">
        <v>1498</v>
      </c>
      <c r="O124">
        <v>7320</v>
      </c>
      <c r="P124">
        <v>2010</v>
      </c>
      <c r="Q124">
        <v>15689.99</v>
      </c>
      <c r="R124">
        <v>31201.29</v>
      </c>
      <c r="S124">
        <v>8828.82</v>
      </c>
      <c r="T124">
        <v>1365.51</v>
      </c>
      <c r="U124">
        <v>0</v>
      </c>
      <c r="V124">
        <v>3631.05</v>
      </c>
      <c r="W124">
        <v>164.45</v>
      </c>
      <c r="X124">
        <v>1139.23</v>
      </c>
      <c r="Y124">
        <v>1461.18</v>
      </c>
      <c r="Z124">
        <v>4197.4621697865905</v>
      </c>
      <c r="AA124">
        <v>20787.702169786593</v>
      </c>
      <c r="AB124">
        <v>51988.992169786594</v>
      </c>
      <c r="AD124">
        <v>3201.44</v>
      </c>
      <c r="AE124">
        <v>2500</v>
      </c>
      <c r="AF124">
        <v>0</v>
      </c>
      <c r="AG124">
        <v>0</v>
      </c>
      <c r="AH124">
        <v>0</v>
      </c>
      <c r="AI124">
        <v>17000</v>
      </c>
      <c r="AJ124">
        <v>7000</v>
      </c>
      <c r="AK124">
        <v>17000</v>
      </c>
      <c r="AL124">
        <v>46701.440000000002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15873.56</v>
      </c>
      <c r="AW124">
        <v>3955.51</v>
      </c>
      <c r="AX124">
        <v>0</v>
      </c>
      <c r="AY124">
        <v>4381.05</v>
      </c>
      <c r="AZ124">
        <v>1662.45</v>
      </c>
      <c r="BA124">
        <v>25459.23</v>
      </c>
      <c r="BB124">
        <v>10471.18</v>
      </c>
      <c r="BC124">
        <v>36887.452169786586</v>
      </c>
      <c r="BD124">
        <v>98690.432169786596</v>
      </c>
      <c r="BE124">
        <v>12.745761613042308</v>
      </c>
      <c r="BF124">
        <v>7743</v>
      </c>
      <c r="BG124">
        <v>0</v>
      </c>
      <c r="BH124" t="s">
        <v>1931</v>
      </c>
      <c r="BI124" t="s">
        <v>1932</v>
      </c>
      <c r="BJ124" t="s">
        <v>939</v>
      </c>
    </row>
    <row r="125" spans="1:62" x14ac:dyDescent="0.25">
      <c r="A125" t="s">
        <v>512</v>
      </c>
      <c r="B125" t="s">
        <v>1933</v>
      </c>
      <c r="C125" t="s">
        <v>1934</v>
      </c>
      <c r="D125" t="s">
        <v>1870</v>
      </c>
      <c r="E125" t="s">
        <v>1871</v>
      </c>
      <c r="F125" t="s">
        <v>1888</v>
      </c>
      <c r="G125" t="s">
        <v>534</v>
      </c>
      <c r="H125" t="s">
        <v>935</v>
      </c>
      <c r="I125" t="s">
        <v>2673</v>
      </c>
      <c r="J125">
        <v>450.31</v>
      </c>
      <c r="K125">
        <v>130</v>
      </c>
      <c r="L125">
        <v>0</v>
      </c>
      <c r="M125">
        <v>100</v>
      </c>
      <c r="N125">
        <v>1331</v>
      </c>
      <c r="O125">
        <v>5062</v>
      </c>
      <c r="P125">
        <v>1250</v>
      </c>
      <c r="Q125">
        <v>3839.85</v>
      </c>
      <c r="R125">
        <v>12163.16</v>
      </c>
      <c r="S125">
        <v>2029.8500000000001</v>
      </c>
      <c r="T125">
        <v>1512.43</v>
      </c>
      <c r="U125">
        <v>0</v>
      </c>
      <c r="V125">
        <v>793.45</v>
      </c>
      <c r="W125">
        <v>1146.9000000000001</v>
      </c>
      <c r="X125">
        <v>1803.41</v>
      </c>
      <c r="Y125">
        <v>1090.9000000000001</v>
      </c>
      <c r="Z125">
        <v>3382.7477345464795</v>
      </c>
      <c r="AA125">
        <v>11759.68773454648</v>
      </c>
      <c r="AB125">
        <v>23922.847734546478</v>
      </c>
      <c r="AD125">
        <v>1038.53</v>
      </c>
      <c r="AE125">
        <v>1000</v>
      </c>
      <c r="AF125">
        <v>0</v>
      </c>
      <c r="AG125">
        <v>600</v>
      </c>
      <c r="AH125">
        <v>1000</v>
      </c>
      <c r="AI125">
        <v>1100</v>
      </c>
      <c r="AJ125">
        <v>600</v>
      </c>
      <c r="AK125">
        <v>0</v>
      </c>
      <c r="AL125">
        <v>5338.53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3518.6900000000005</v>
      </c>
      <c r="AW125">
        <v>2642.4300000000003</v>
      </c>
      <c r="AX125">
        <v>0</v>
      </c>
      <c r="AY125">
        <v>1493.45</v>
      </c>
      <c r="AZ125">
        <v>3477.9</v>
      </c>
      <c r="BA125">
        <v>7965.41</v>
      </c>
      <c r="BB125">
        <v>2940.9</v>
      </c>
      <c r="BC125">
        <v>7222.5977345464798</v>
      </c>
      <c r="BD125">
        <v>29261.377734546484</v>
      </c>
      <c r="BE125">
        <v>19.851680959665185</v>
      </c>
      <c r="BF125">
        <v>1474</v>
      </c>
      <c r="BG125">
        <v>0</v>
      </c>
      <c r="BH125" t="s">
        <v>1935</v>
      </c>
      <c r="BI125" t="s">
        <v>1936</v>
      </c>
      <c r="BJ125" t="s">
        <v>939</v>
      </c>
    </row>
    <row r="126" spans="1:62" x14ac:dyDescent="0.25">
      <c r="A126" t="s">
        <v>252</v>
      </c>
      <c r="B126" t="s">
        <v>1388</v>
      </c>
      <c r="C126" t="s">
        <v>1430</v>
      </c>
      <c r="D126" t="s">
        <v>1357</v>
      </c>
      <c r="E126" t="s">
        <v>1358</v>
      </c>
      <c r="F126" t="s">
        <v>1390</v>
      </c>
      <c r="G126" t="s">
        <v>1391</v>
      </c>
      <c r="H126" t="s">
        <v>947</v>
      </c>
      <c r="I126" t="s">
        <v>2674</v>
      </c>
      <c r="J126">
        <v>6584.41</v>
      </c>
      <c r="K126">
        <v>14</v>
      </c>
      <c r="L126">
        <v>0</v>
      </c>
      <c r="M126">
        <v>350</v>
      </c>
      <c r="N126">
        <v>225</v>
      </c>
      <c r="O126">
        <v>485</v>
      </c>
      <c r="P126">
        <v>1014.5</v>
      </c>
      <c r="Q126">
        <v>20278.150000000001</v>
      </c>
      <c r="R126">
        <v>28951.06</v>
      </c>
      <c r="S126">
        <v>4970.8500000000004</v>
      </c>
      <c r="T126">
        <v>135.62</v>
      </c>
      <c r="U126">
        <v>0</v>
      </c>
      <c r="V126">
        <v>215.26</v>
      </c>
      <c r="W126">
        <v>1366.24</v>
      </c>
      <c r="X126">
        <v>1523.91</v>
      </c>
      <c r="Y126">
        <v>81.650000000000006</v>
      </c>
      <c r="Z126">
        <v>4783.1091877091712</v>
      </c>
      <c r="AA126">
        <v>13076.639187709172</v>
      </c>
      <c r="AB126">
        <v>42027.699187709171</v>
      </c>
      <c r="AD126">
        <v>14921.79</v>
      </c>
      <c r="AE126">
        <v>2052.5500000000002</v>
      </c>
      <c r="AF126">
        <v>0</v>
      </c>
      <c r="AG126">
        <v>1024.56</v>
      </c>
      <c r="AH126">
        <v>3239.5</v>
      </c>
      <c r="AI126">
        <v>2146</v>
      </c>
      <c r="AJ126">
        <v>2830.62</v>
      </c>
      <c r="AK126">
        <v>15817.73</v>
      </c>
      <c r="AL126">
        <v>42032.75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26477.050000000003</v>
      </c>
      <c r="AW126">
        <v>2202.17</v>
      </c>
      <c r="AX126">
        <v>0</v>
      </c>
      <c r="AY126">
        <v>1589.82</v>
      </c>
      <c r="AZ126">
        <v>4830.74</v>
      </c>
      <c r="BA126">
        <v>4154.91</v>
      </c>
      <c r="BB126">
        <v>3926.77</v>
      </c>
      <c r="BC126">
        <v>40878.989187709172</v>
      </c>
      <c r="BD126">
        <v>84060.449187709164</v>
      </c>
      <c r="BE126">
        <v>7.4780223456729082</v>
      </c>
      <c r="BF126">
        <v>11241</v>
      </c>
      <c r="BG126">
        <v>0</v>
      </c>
      <c r="BH126" t="s">
        <v>1392</v>
      </c>
      <c r="BI126" t="s">
        <v>1393</v>
      </c>
      <c r="BJ126" t="s">
        <v>939</v>
      </c>
    </row>
    <row r="127" spans="1:62" x14ac:dyDescent="0.25">
      <c r="A127" t="s">
        <v>818</v>
      </c>
      <c r="B127" t="s">
        <v>2283</v>
      </c>
      <c r="C127" t="s">
        <v>2284</v>
      </c>
      <c r="D127" t="s">
        <v>2045</v>
      </c>
      <c r="E127" t="s">
        <v>2046</v>
      </c>
      <c r="F127" t="s">
        <v>2173</v>
      </c>
      <c r="G127" t="s">
        <v>2174</v>
      </c>
      <c r="H127" t="s">
        <v>935</v>
      </c>
      <c r="I127" t="s">
        <v>2673</v>
      </c>
      <c r="J127">
        <v>7263.28</v>
      </c>
      <c r="K127">
        <v>0</v>
      </c>
      <c r="L127">
        <v>0</v>
      </c>
      <c r="M127">
        <v>50</v>
      </c>
      <c r="N127">
        <v>0</v>
      </c>
      <c r="O127">
        <v>150</v>
      </c>
      <c r="P127">
        <v>0</v>
      </c>
      <c r="Q127">
        <v>7533.9199999999992</v>
      </c>
      <c r="R127">
        <v>14997.199999999999</v>
      </c>
      <c r="S127">
        <v>6348.16</v>
      </c>
      <c r="T127">
        <v>0</v>
      </c>
      <c r="U127">
        <v>269.32</v>
      </c>
      <c r="V127">
        <v>523.34</v>
      </c>
      <c r="W127">
        <v>0</v>
      </c>
      <c r="X127">
        <v>0</v>
      </c>
      <c r="Y127">
        <v>0</v>
      </c>
      <c r="Z127">
        <v>6887.9899816580182</v>
      </c>
      <c r="AA127">
        <v>14028.809981658018</v>
      </c>
      <c r="AB127">
        <v>29026.009981658019</v>
      </c>
      <c r="AD127">
        <v>10141.92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1000</v>
      </c>
      <c r="AL127">
        <v>11141.92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23753.360000000001</v>
      </c>
      <c r="AW127">
        <v>0</v>
      </c>
      <c r="AX127">
        <v>269.32</v>
      </c>
      <c r="AY127">
        <v>573.34</v>
      </c>
      <c r="AZ127">
        <v>0</v>
      </c>
      <c r="BA127">
        <v>150</v>
      </c>
      <c r="BB127">
        <v>0</v>
      </c>
      <c r="BC127">
        <v>15421.909981658016</v>
      </c>
      <c r="BD127">
        <v>40167.929981658017</v>
      </c>
      <c r="BE127">
        <v>7.4220121917328195</v>
      </c>
      <c r="BF127">
        <v>5412</v>
      </c>
      <c r="BG127">
        <v>0</v>
      </c>
      <c r="BH127" t="s">
        <v>2285</v>
      </c>
      <c r="BI127" t="s">
        <v>2286</v>
      </c>
      <c r="BJ127" t="s">
        <v>939</v>
      </c>
    </row>
    <row r="128" spans="1:62" x14ac:dyDescent="0.25">
      <c r="A128" t="s">
        <v>514</v>
      </c>
      <c r="B128" t="s">
        <v>1937</v>
      </c>
      <c r="C128" t="s">
        <v>1938</v>
      </c>
      <c r="D128" t="s">
        <v>1870</v>
      </c>
      <c r="E128" t="s">
        <v>1871</v>
      </c>
      <c r="F128" t="s">
        <v>1912</v>
      </c>
      <c r="G128" t="s">
        <v>1913</v>
      </c>
      <c r="H128" t="s">
        <v>935</v>
      </c>
      <c r="I128" t="s">
        <v>2673</v>
      </c>
      <c r="J128">
        <v>568.77</v>
      </c>
      <c r="K128">
        <v>0</v>
      </c>
      <c r="L128">
        <v>0</v>
      </c>
      <c r="M128">
        <v>0</v>
      </c>
      <c r="N128">
        <v>1150</v>
      </c>
      <c r="O128">
        <v>0</v>
      </c>
      <c r="P128">
        <v>50</v>
      </c>
      <c r="Q128">
        <v>2367</v>
      </c>
      <c r="R128">
        <v>4135.7700000000004</v>
      </c>
      <c r="S128">
        <v>914.79</v>
      </c>
      <c r="T128">
        <v>62.7</v>
      </c>
      <c r="U128">
        <v>0</v>
      </c>
      <c r="V128">
        <v>138</v>
      </c>
      <c r="W128">
        <v>41.87</v>
      </c>
      <c r="X128">
        <v>107.7</v>
      </c>
      <c r="Y128">
        <v>56.9</v>
      </c>
      <c r="Z128">
        <v>1494.4584232539519</v>
      </c>
      <c r="AA128">
        <v>2816.4184232539519</v>
      </c>
      <c r="AB128">
        <v>6952.1884232539524</v>
      </c>
      <c r="AD128">
        <v>1540.5</v>
      </c>
      <c r="AE128">
        <v>0</v>
      </c>
      <c r="AF128">
        <v>0</v>
      </c>
      <c r="AG128">
        <v>660</v>
      </c>
      <c r="AH128">
        <v>0</v>
      </c>
      <c r="AI128">
        <v>0</v>
      </c>
      <c r="AJ128">
        <v>0</v>
      </c>
      <c r="AK128">
        <v>700</v>
      </c>
      <c r="AL128">
        <v>2900.5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3024.06</v>
      </c>
      <c r="AW128">
        <v>62.7</v>
      </c>
      <c r="AX128">
        <v>0</v>
      </c>
      <c r="AY128">
        <v>798</v>
      </c>
      <c r="AZ128">
        <v>1191.8699999999999</v>
      </c>
      <c r="BA128">
        <v>107.7</v>
      </c>
      <c r="BB128">
        <v>106.9</v>
      </c>
      <c r="BC128">
        <v>4561.4584232539519</v>
      </c>
      <c r="BD128">
        <v>9852.6884232539505</v>
      </c>
      <c r="BE128">
        <v>6.4270635507201241</v>
      </c>
      <c r="BF128">
        <v>1533</v>
      </c>
      <c r="BG128">
        <v>0</v>
      </c>
      <c r="BH128" t="s">
        <v>1939</v>
      </c>
      <c r="BI128" t="s">
        <v>1940</v>
      </c>
      <c r="BJ128" t="s">
        <v>939</v>
      </c>
    </row>
    <row r="129" spans="1:62" x14ac:dyDescent="0.25">
      <c r="A129" t="s">
        <v>766</v>
      </c>
      <c r="B129" t="s">
        <v>982</v>
      </c>
      <c r="C129" t="s">
        <v>766</v>
      </c>
      <c r="D129" t="s">
        <v>943</v>
      </c>
      <c r="E129" t="s">
        <v>944</v>
      </c>
      <c r="F129" t="s">
        <v>945</v>
      </c>
      <c r="G129" t="s">
        <v>946</v>
      </c>
      <c r="H129" t="s">
        <v>935</v>
      </c>
      <c r="I129" t="s">
        <v>2674</v>
      </c>
      <c r="J129">
        <v>0</v>
      </c>
      <c r="K129">
        <v>0</v>
      </c>
      <c r="L129">
        <v>0</v>
      </c>
      <c r="M129">
        <v>0</v>
      </c>
      <c r="N129">
        <v>50</v>
      </c>
      <c r="O129">
        <v>0</v>
      </c>
      <c r="P129">
        <v>0</v>
      </c>
      <c r="Q129">
        <v>0</v>
      </c>
      <c r="R129">
        <v>50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50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50</v>
      </c>
      <c r="BA129">
        <v>0</v>
      </c>
      <c r="BB129">
        <v>0</v>
      </c>
      <c r="BC129">
        <v>0</v>
      </c>
      <c r="BD129">
        <v>50</v>
      </c>
      <c r="BE129">
        <v>1.8635855385762206E-3</v>
      </c>
      <c r="BF129">
        <v>0</v>
      </c>
      <c r="BG129">
        <v>26830</v>
      </c>
      <c r="BH129" t="s">
        <v>983</v>
      </c>
      <c r="BI129" t="s">
        <v>984</v>
      </c>
      <c r="BJ129" t="s">
        <v>939</v>
      </c>
    </row>
    <row r="130" spans="1:62" x14ac:dyDescent="0.25">
      <c r="A130" t="s">
        <v>22</v>
      </c>
      <c r="B130" t="s">
        <v>982</v>
      </c>
      <c r="C130" t="s">
        <v>766</v>
      </c>
      <c r="D130" t="s">
        <v>943</v>
      </c>
      <c r="E130" t="s">
        <v>944</v>
      </c>
      <c r="F130" t="s">
        <v>945</v>
      </c>
      <c r="G130" t="s">
        <v>946</v>
      </c>
      <c r="H130" t="s">
        <v>935</v>
      </c>
      <c r="I130" t="s">
        <v>2674</v>
      </c>
      <c r="J130">
        <v>11486.05</v>
      </c>
      <c r="K130">
        <v>1227.4000000000001</v>
      </c>
      <c r="L130">
        <v>0</v>
      </c>
      <c r="M130">
        <v>1717</v>
      </c>
      <c r="N130">
        <v>17679.239999999998</v>
      </c>
      <c r="O130">
        <v>5455</v>
      </c>
      <c r="P130">
        <v>11645.1</v>
      </c>
      <c r="Q130">
        <v>99979</v>
      </c>
      <c r="R130">
        <v>149188.78999999998</v>
      </c>
      <c r="S130">
        <v>5481.13</v>
      </c>
      <c r="T130">
        <v>606.74</v>
      </c>
      <c r="U130">
        <v>0</v>
      </c>
      <c r="V130">
        <v>783.42</v>
      </c>
      <c r="W130">
        <v>2958.8399999999997</v>
      </c>
      <c r="X130">
        <v>1074.4100000000001</v>
      </c>
      <c r="Y130">
        <v>1655.26</v>
      </c>
      <c r="Z130">
        <v>10939.872803037297</v>
      </c>
      <c r="AA130">
        <v>23499.672803037298</v>
      </c>
      <c r="AB130">
        <v>172688.46280303728</v>
      </c>
      <c r="AD130">
        <v>53700.27</v>
      </c>
      <c r="AE130">
        <v>9580</v>
      </c>
      <c r="AF130">
        <v>0</v>
      </c>
      <c r="AG130">
        <v>7000</v>
      </c>
      <c r="AH130">
        <v>33320</v>
      </c>
      <c r="AI130">
        <v>18550</v>
      </c>
      <c r="AJ130">
        <v>12967.57</v>
      </c>
      <c r="AK130">
        <v>17643.3</v>
      </c>
      <c r="AL130">
        <v>152761.13999999998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70667.45</v>
      </c>
      <c r="AW130">
        <v>11414.14</v>
      </c>
      <c r="AX130">
        <v>0</v>
      </c>
      <c r="AY130">
        <v>9500.42</v>
      </c>
      <c r="AZ130">
        <v>53958.080000000002</v>
      </c>
      <c r="BA130">
        <v>25079.41</v>
      </c>
      <c r="BB130">
        <v>26267.93</v>
      </c>
      <c r="BC130">
        <v>128562.17280303731</v>
      </c>
      <c r="BD130">
        <v>325449.60280303727</v>
      </c>
      <c r="BE130">
        <v>15.287218883133885</v>
      </c>
      <c r="BF130">
        <v>21289</v>
      </c>
      <c r="BG130">
        <v>0</v>
      </c>
      <c r="BH130" t="s">
        <v>983</v>
      </c>
      <c r="BI130" t="s">
        <v>984</v>
      </c>
      <c r="BJ130" t="s">
        <v>939</v>
      </c>
    </row>
    <row r="131" spans="1:62" x14ac:dyDescent="0.25">
      <c r="A131" t="s">
        <v>352</v>
      </c>
      <c r="B131" t="s">
        <v>1628</v>
      </c>
      <c r="C131" t="s">
        <v>1629</v>
      </c>
      <c r="D131" t="s">
        <v>1481</v>
      </c>
      <c r="E131" t="s">
        <v>1482</v>
      </c>
      <c r="F131" t="s">
        <v>1630</v>
      </c>
      <c r="G131" t="s">
        <v>832</v>
      </c>
      <c r="H131" t="s">
        <v>947</v>
      </c>
      <c r="I131" t="s">
        <v>2673</v>
      </c>
      <c r="J131">
        <v>8627.19</v>
      </c>
      <c r="K131">
        <v>1231.45</v>
      </c>
      <c r="L131">
        <v>0</v>
      </c>
      <c r="M131">
        <v>2244</v>
      </c>
      <c r="N131">
        <v>419.5</v>
      </c>
      <c r="O131">
        <v>5025</v>
      </c>
      <c r="P131">
        <v>2190</v>
      </c>
      <c r="Q131">
        <v>18058.82</v>
      </c>
      <c r="R131">
        <v>37795.96</v>
      </c>
      <c r="S131">
        <v>32951.840000000004</v>
      </c>
      <c r="T131">
        <v>749.09</v>
      </c>
      <c r="U131">
        <v>0</v>
      </c>
      <c r="V131">
        <v>361.2</v>
      </c>
      <c r="W131">
        <v>5697.88</v>
      </c>
      <c r="X131">
        <v>3841.73</v>
      </c>
      <c r="Y131">
        <v>1057.75</v>
      </c>
      <c r="Z131">
        <v>8674.4793499667849</v>
      </c>
      <c r="AA131">
        <v>53333.969349966785</v>
      </c>
      <c r="AB131">
        <v>91129.929349966784</v>
      </c>
      <c r="AD131">
        <v>16063.87</v>
      </c>
      <c r="AE131">
        <v>0</v>
      </c>
      <c r="AF131">
        <v>0</v>
      </c>
      <c r="AG131">
        <v>2600</v>
      </c>
      <c r="AH131">
        <v>3150</v>
      </c>
      <c r="AI131">
        <v>2100</v>
      </c>
      <c r="AJ131">
        <v>1150</v>
      </c>
      <c r="AK131">
        <v>0</v>
      </c>
      <c r="AL131">
        <v>25063.870000000003</v>
      </c>
      <c r="AM131">
        <v>56875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6875</v>
      </c>
      <c r="AU131">
        <v>63750</v>
      </c>
      <c r="AV131">
        <v>114517.90000000001</v>
      </c>
      <c r="AW131">
        <v>1980.54</v>
      </c>
      <c r="AX131">
        <v>0</v>
      </c>
      <c r="AY131">
        <v>5205.2</v>
      </c>
      <c r="AZ131">
        <v>9267.380000000001</v>
      </c>
      <c r="BA131">
        <v>10966.73</v>
      </c>
      <c r="BB131">
        <v>4397.75</v>
      </c>
      <c r="BC131">
        <v>33608.299349966786</v>
      </c>
      <c r="BD131">
        <v>179943.79934996678</v>
      </c>
      <c r="BE131">
        <v>17.917335392807605</v>
      </c>
      <c r="BF131">
        <v>10043</v>
      </c>
      <c r="BG131">
        <v>0</v>
      </c>
      <c r="BH131" t="s">
        <v>1631</v>
      </c>
      <c r="BI131" t="s">
        <v>1632</v>
      </c>
      <c r="BJ131" t="s">
        <v>939</v>
      </c>
    </row>
    <row r="132" spans="1:62" x14ac:dyDescent="0.25">
      <c r="A132" t="s">
        <v>254</v>
      </c>
      <c r="B132" t="s">
        <v>1431</v>
      </c>
      <c r="C132" t="s">
        <v>1432</v>
      </c>
      <c r="D132" t="s">
        <v>1357</v>
      </c>
      <c r="E132" t="s">
        <v>1358</v>
      </c>
      <c r="F132" t="s">
        <v>1364</v>
      </c>
      <c r="G132" t="s">
        <v>1365</v>
      </c>
      <c r="H132" t="s">
        <v>935</v>
      </c>
      <c r="I132" t="s">
        <v>2673</v>
      </c>
      <c r="J132">
        <v>2419.5700000000002</v>
      </c>
      <c r="K132">
        <v>0</v>
      </c>
      <c r="L132">
        <v>0</v>
      </c>
      <c r="M132">
        <v>465</v>
      </c>
      <c r="N132">
        <v>30</v>
      </c>
      <c r="O132">
        <v>60</v>
      </c>
      <c r="P132">
        <v>360</v>
      </c>
      <c r="Q132">
        <v>4346.16</v>
      </c>
      <c r="R132">
        <v>7680.73</v>
      </c>
      <c r="S132">
        <v>5701.66</v>
      </c>
      <c r="T132">
        <v>61</v>
      </c>
      <c r="U132">
        <v>0</v>
      </c>
      <c r="V132">
        <v>149.6</v>
      </c>
      <c r="W132">
        <v>680.75</v>
      </c>
      <c r="X132">
        <v>81.56</v>
      </c>
      <c r="Y132">
        <v>115.3</v>
      </c>
      <c r="Z132">
        <v>3437.1621219602325</v>
      </c>
      <c r="AA132">
        <v>10227.032121960234</v>
      </c>
      <c r="AB132">
        <v>17907.762121960233</v>
      </c>
      <c r="AD132">
        <v>3626.92</v>
      </c>
      <c r="AE132">
        <v>0</v>
      </c>
      <c r="AF132">
        <v>0</v>
      </c>
      <c r="AG132">
        <v>600</v>
      </c>
      <c r="AH132">
        <v>7500</v>
      </c>
      <c r="AI132">
        <v>0</v>
      </c>
      <c r="AJ132">
        <v>0</v>
      </c>
      <c r="AK132">
        <v>1000</v>
      </c>
      <c r="AL132">
        <v>12726.92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11748.15</v>
      </c>
      <c r="AW132">
        <v>61</v>
      </c>
      <c r="AX132">
        <v>0</v>
      </c>
      <c r="AY132">
        <v>1214.5999999999999</v>
      </c>
      <c r="AZ132">
        <v>8210.75</v>
      </c>
      <c r="BA132">
        <v>141.56</v>
      </c>
      <c r="BB132">
        <v>475.3</v>
      </c>
      <c r="BC132">
        <v>8783.3221219602328</v>
      </c>
      <c r="BD132">
        <v>30634.682121960235</v>
      </c>
      <c r="BE132">
        <v>6.2570837667402444</v>
      </c>
      <c r="BF132">
        <v>4896</v>
      </c>
      <c r="BG132">
        <v>0</v>
      </c>
      <c r="BH132" t="s">
        <v>1433</v>
      </c>
      <c r="BI132" t="s">
        <v>1434</v>
      </c>
      <c r="BJ132" t="s">
        <v>939</v>
      </c>
    </row>
    <row r="133" spans="1:62" x14ac:dyDescent="0.25">
      <c r="A133" t="s">
        <v>416</v>
      </c>
      <c r="B133" t="s">
        <v>1743</v>
      </c>
      <c r="C133" t="s">
        <v>1744</v>
      </c>
      <c r="D133" t="s">
        <v>1696</v>
      </c>
      <c r="E133" t="s">
        <v>1697</v>
      </c>
      <c r="F133" t="s">
        <v>1718</v>
      </c>
      <c r="G133" t="s">
        <v>402</v>
      </c>
      <c r="H133" t="s">
        <v>947</v>
      </c>
      <c r="I133" t="s">
        <v>2673</v>
      </c>
      <c r="J133">
        <v>9758.7999999999993</v>
      </c>
      <c r="K133">
        <v>750</v>
      </c>
      <c r="L133">
        <v>0</v>
      </c>
      <c r="M133">
        <v>810</v>
      </c>
      <c r="N133">
        <v>700</v>
      </c>
      <c r="O133">
        <v>1150</v>
      </c>
      <c r="P133">
        <v>995</v>
      </c>
      <c r="Q133">
        <v>10014</v>
      </c>
      <c r="R133">
        <v>24177.8</v>
      </c>
      <c r="S133">
        <v>23722.48</v>
      </c>
      <c r="T133">
        <v>190.23</v>
      </c>
      <c r="U133">
        <v>0</v>
      </c>
      <c r="V133">
        <v>233.8</v>
      </c>
      <c r="W133">
        <v>173.1</v>
      </c>
      <c r="X133">
        <v>320.2</v>
      </c>
      <c r="Y133">
        <v>137.37</v>
      </c>
      <c r="Z133">
        <v>9409.5102655999963</v>
      </c>
      <c r="AA133">
        <v>34186.690265599995</v>
      </c>
      <c r="AB133">
        <v>58364.49026559999</v>
      </c>
      <c r="AD133">
        <v>28187.1</v>
      </c>
      <c r="AE133">
        <v>0</v>
      </c>
      <c r="AF133">
        <v>0</v>
      </c>
      <c r="AG133">
        <v>1000</v>
      </c>
      <c r="AH133">
        <v>0</v>
      </c>
      <c r="AI133">
        <v>0</v>
      </c>
      <c r="AJ133">
        <v>0</v>
      </c>
      <c r="AK133">
        <v>2000</v>
      </c>
      <c r="AL133">
        <v>31187.1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61668.38</v>
      </c>
      <c r="AW133">
        <v>940.23</v>
      </c>
      <c r="AX133">
        <v>0</v>
      </c>
      <c r="AY133">
        <v>2043.8</v>
      </c>
      <c r="AZ133">
        <v>873.1</v>
      </c>
      <c r="BA133">
        <v>1470.2</v>
      </c>
      <c r="BB133">
        <v>1132.3699999999999</v>
      </c>
      <c r="BC133">
        <v>21423.510265599994</v>
      </c>
      <c r="BD133">
        <v>89551.590265599996</v>
      </c>
      <c r="BE133">
        <v>12.584540509499718</v>
      </c>
      <c r="BF133">
        <v>7116</v>
      </c>
      <c r="BG133">
        <v>0</v>
      </c>
      <c r="BH133" t="s">
        <v>1745</v>
      </c>
      <c r="BI133" t="s">
        <v>1746</v>
      </c>
      <c r="BJ133" t="s">
        <v>939</v>
      </c>
    </row>
    <row r="134" spans="1:62" x14ac:dyDescent="0.25">
      <c r="A134" t="s">
        <v>62</v>
      </c>
      <c r="B134" t="s">
        <v>1072</v>
      </c>
      <c r="C134" t="s">
        <v>1073</v>
      </c>
      <c r="D134" t="s">
        <v>1041</v>
      </c>
      <c r="E134" t="s">
        <v>1042</v>
      </c>
      <c r="F134" t="s">
        <v>1057</v>
      </c>
      <c r="G134" t="s">
        <v>62</v>
      </c>
      <c r="H134" t="s">
        <v>947</v>
      </c>
      <c r="I134" t="s">
        <v>2673</v>
      </c>
      <c r="J134">
        <v>2531.54</v>
      </c>
      <c r="K134">
        <v>7838.18</v>
      </c>
      <c r="L134">
        <v>0</v>
      </c>
      <c r="M134">
        <v>835</v>
      </c>
      <c r="N134">
        <v>1547.5</v>
      </c>
      <c r="O134">
        <v>1650</v>
      </c>
      <c r="P134">
        <v>736.45</v>
      </c>
      <c r="Q134">
        <v>8348</v>
      </c>
      <c r="R134">
        <v>23486.670000000002</v>
      </c>
      <c r="S134">
        <v>5753.17</v>
      </c>
      <c r="T134">
        <v>2312.35</v>
      </c>
      <c r="U134">
        <v>0</v>
      </c>
      <c r="V134">
        <v>85.95</v>
      </c>
      <c r="W134">
        <v>4815.67</v>
      </c>
      <c r="X134">
        <v>272.8</v>
      </c>
      <c r="Y134">
        <v>0</v>
      </c>
      <c r="Z134">
        <v>3472.9798418460673</v>
      </c>
      <c r="AA134">
        <v>16712.919841846066</v>
      </c>
      <c r="AB134">
        <v>40199.589841846071</v>
      </c>
      <c r="AD134">
        <v>5766.51</v>
      </c>
      <c r="AE134">
        <v>8415</v>
      </c>
      <c r="AF134">
        <v>0</v>
      </c>
      <c r="AG134">
        <v>935</v>
      </c>
      <c r="AH134">
        <v>3740</v>
      </c>
      <c r="AI134">
        <v>0</v>
      </c>
      <c r="AJ134">
        <v>0</v>
      </c>
      <c r="AK134">
        <v>4000</v>
      </c>
      <c r="AL134">
        <v>22856.510000000002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14051.22</v>
      </c>
      <c r="AW134">
        <v>18565.53</v>
      </c>
      <c r="AX134">
        <v>0</v>
      </c>
      <c r="AY134">
        <v>1855.95</v>
      </c>
      <c r="AZ134">
        <v>10103.17</v>
      </c>
      <c r="BA134">
        <v>1922.8</v>
      </c>
      <c r="BB134">
        <v>736.45</v>
      </c>
      <c r="BC134">
        <v>15820.979841846067</v>
      </c>
      <c r="BD134">
        <v>63056.099841846066</v>
      </c>
      <c r="BE134">
        <v>10.581657969767758</v>
      </c>
      <c r="BF134">
        <v>5959</v>
      </c>
      <c r="BG134">
        <v>0</v>
      </c>
      <c r="BH134" t="s">
        <v>1074</v>
      </c>
      <c r="BI134" t="s">
        <v>1075</v>
      </c>
      <c r="BJ134" t="s">
        <v>939</v>
      </c>
    </row>
    <row r="135" spans="1:62" x14ac:dyDescent="0.25">
      <c r="A135" t="s">
        <v>768</v>
      </c>
      <c r="B135" t="s">
        <v>1436</v>
      </c>
      <c r="C135" t="s">
        <v>768</v>
      </c>
      <c r="D135" t="s">
        <v>1357</v>
      </c>
      <c r="E135" t="s">
        <v>1358</v>
      </c>
      <c r="F135" t="s">
        <v>1383</v>
      </c>
      <c r="G135" t="s">
        <v>1384</v>
      </c>
      <c r="H135" t="s">
        <v>947</v>
      </c>
      <c r="I135" t="s">
        <v>2674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41518</v>
      </c>
      <c r="BH135" t="s">
        <v>1437</v>
      </c>
      <c r="BI135" t="s">
        <v>1438</v>
      </c>
      <c r="BJ135" t="s">
        <v>939</v>
      </c>
    </row>
    <row r="136" spans="1:62" x14ac:dyDescent="0.25">
      <c r="A136" t="s">
        <v>256</v>
      </c>
      <c r="B136" t="s">
        <v>1436</v>
      </c>
      <c r="C136" t="s">
        <v>768</v>
      </c>
      <c r="D136" t="s">
        <v>1357</v>
      </c>
      <c r="E136" t="s">
        <v>1358</v>
      </c>
      <c r="F136" t="s">
        <v>1383</v>
      </c>
      <c r="G136" t="s">
        <v>1384</v>
      </c>
      <c r="H136" t="s">
        <v>947</v>
      </c>
      <c r="I136" t="s">
        <v>2674</v>
      </c>
      <c r="J136">
        <v>11302.98</v>
      </c>
      <c r="K136">
        <v>39935.9</v>
      </c>
      <c r="L136">
        <v>0</v>
      </c>
      <c r="M136">
        <v>1547</v>
      </c>
      <c r="N136">
        <v>19277</v>
      </c>
      <c r="O136">
        <v>1695</v>
      </c>
      <c r="P136">
        <v>6636</v>
      </c>
      <c r="Q136">
        <v>31885.5</v>
      </c>
      <c r="R136">
        <v>112279.38</v>
      </c>
      <c r="S136">
        <v>31666.92</v>
      </c>
      <c r="T136">
        <v>3224.52</v>
      </c>
      <c r="U136">
        <v>0</v>
      </c>
      <c r="V136">
        <v>1842.7</v>
      </c>
      <c r="W136">
        <v>5557.3099999999995</v>
      </c>
      <c r="X136">
        <v>2522.5500000000002</v>
      </c>
      <c r="Y136">
        <v>1626.56</v>
      </c>
      <c r="Z136">
        <v>8422.3756312989881</v>
      </c>
      <c r="AA136">
        <v>54862.935631298977</v>
      </c>
      <c r="AB136">
        <v>167142.31563129899</v>
      </c>
      <c r="AD136">
        <v>34454.449999999997</v>
      </c>
      <c r="AE136">
        <v>33179</v>
      </c>
      <c r="AF136">
        <v>0</v>
      </c>
      <c r="AG136">
        <v>3389</v>
      </c>
      <c r="AH136">
        <v>18320</v>
      </c>
      <c r="AI136">
        <v>2701</v>
      </c>
      <c r="AJ136">
        <v>4600</v>
      </c>
      <c r="AK136">
        <v>8285.2000000000007</v>
      </c>
      <c r="AL136">
        <v>104928.65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77424.349999999991</v>
      </c>
      <c r="AW136">
        <v>76339.42</v>
      </c>
      <c r="AX136">
        <v>0</v>
      </c>
      <c r="AY136">
        <v>6778.7</v>
      </c>
      <c r="AZ136">
        <v>43154.31</v>
      </c>
      <c r="BA136">
        <v>6918.55</v>
      </c>
      <c r="BB136">
        <v>12862.56</v>
      </c>
      <c r="BC136">
        <v>48593.075631298983</v>
      </c>
      <c r="BD136">
        <v>272070.96563129895</v>
      </c>
      <c r="BE136">
        <v>10.910332663564139</v>
      </c>
      <c r="BF136">
        <v>24937</v>
      </c>
      <c r="BG136">
        <v>0</v>
      </c>
      <c r="BH136" t="s">
        <v>1437</v>
      </c>
      <c r="BI136" t="s">
        <v>1438</v>
      </c>
      <c r="BJ136" t="s">
        <v>939</v>
      </c>
    </row>
    <row r="137" spans="1:62" x14ac:dyDescent="0.25">
      <c r="A137" t="s">
        <v>258</v>
      </c>
      <c r="B137" t="s">
        <v>1439</v>
      </c>
      <c r="C137" t="s">
        <v>1440</v>
      </c>
      <c r="D137" t="s">
        <v>1357</v>
      </c>
      <c r="E137" t="s">
        <v>1358</v>
      </c>
      <c r="F137" t="s">
        <v>1364</v>
      </c>
      <c r="G137" t="s">
        <v>1365</v>
      </c>
      <c r="H137" t="s">
        <v>935</v>
      </c>
      <c r="I137" t="s">
        <v>2673</v>
      </c>
      <c r="J137">
        <v>1899.68</v>
      </c>
      <c r="K137">
        <v>0</v>
      </c>
      <c r="L137">
        <v>0</v>
      </c>
      <c r="M137">
        <v>0</v>
      </c>
      <c r="N137">
        <v>20</v>
      </c>
      <c r="O137">
        <v>40</v>
      </c>
      <c r="P137">
        <v>0</v>
      </c>
      <c r="Q137">
        <v>3476</v>
      </c>
      <c r="R137">
        <v>5435.68</v>
      </c>
      <c r="S137">
        <v>4960.05</v>
      </c>
      <c r="T137">
        <v>52.6</v>
      </c>
      <c r="U137">
        <v>0</v>
      </c>
      <c r="V137">
        <v>105.95</v>
      </c>
      <c r="W137">
        <v>99.7</v>
      </c>
      <c r="X137">
        <v>35.700000000000003</v>
      </c>
      <c r="Y137">
        <v>74.5</v>
      </c>
      <c r="Z137">
        <v>5294.1489891421443</v>
      </c>
      <c r="AA137">
        <v>10622.648989142144</v>
      </c>
      <c r="AB137">
        <v>16058.328989142145</v>
      </c>
      <c r="AD137">
        <v>6075.67</v>
      </c>
      <c r="AE137">
        <v>0</v>
      </c>
      <c r="AF137">
        <v>0</v>
      </c>
      <c r="AG137">
        <v>100</v>
      </c>
      <c r="AH137">
        <v>0</v>
      </c>
      <c r="AI137">
        <v>0</v>
      </c>
      <c r="AJ137">
        <v>0</v>
      </c>
      <c r="AK137">
        <v>1000</v>
      </c>
      <c r="AL137">
        <v>7175.67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12935.400000000001</v>
      </c>
      <c r="AW137">
        <v>52.6</v>
      </c>
      <c r="AX137">
        <v>0</v>
      </c>
      <c r="AY137">
        <v>205.95</v>
      </c>
      <c r="AZ137">
        <v>119.7</v>
      </c>
      <c r="BA137">
        <v>75.7</v>
      </c>
      <c r="BB137">
        <v>74.5</v>
      </c>
      <c r="BC137">
        <v>9770.1489891421443</v>
      </c>
      <c r="BD137">
        <v>23233.99898914215</v>
      </c>
      <c r="BE137">
        <v>7.8546311660385904</v>
      </c>
      <c r="BF137">
        <v>2958</v>
      </c>
      <c r="BG137">
        <v>0</v>
      </c>
      <c r="BH137" t="s">
        <v>1441</v>
      </c>
      <c r="BI137" t="s">
        <v>1442</v>
      </c>
      <c r="BJ137" t="s">
        <v>939</v>
      </c>
    </row>
    <row r="138" spans="1:62" x14ac:dyDescent="0.25">
      <c r="A138" t="s">
        <v>418</v>
      </c>
      <c r="B138" t="s">
        <v>1747</v>
      </c>
      <c r="C138" t="s">
        <v>1748</v>
      </c>
      <c r="D138" t="s">
        <v>1696</v>
      </c>
      <c r="E138" t="s">
        <v>1697</v>
      </c>
      <c r="F138" t="s">
        <v>1703</v>
      </c>
      <c r="G138" t="s">
        <v>456</v>
      </c>
      <c r="H138" t="s">
        <v>935</v>
      </c>
      <c r="I138" t="s">
        <v>2673</v>
      </c>
      <c r="J138">
        <v>4091.18</v>
      </c>
      <c r="K138">
        <v>0</v>
      </c>
      <c r="L138">
        <v>0</v>
      </c>
      <c r="M138">
        <v>1061</v>
      </c>
      <c r="N138">
        <v>850</v>
      </c>
      <c r="O138">
        <v>650</v>
      </c>
      <c r="P138">
        <v>75</v>
      </c>
      <c r="Q138">
        <v>2922</v>
      </c>
      <c r="R138">
        <v>9649.18</v>
      </c>
      <c r="S138">
        <v>1082.71</v>
      </c>
      <c r="T138">
        <v>72.650000000000006</v>
      </c>
      <c r="U138">
        <v>0</v>
      </c>
      <c r="V138">
        <v>68.5</v>
      </c>
      <c r="W138">
        <v>75.400000000000006</v>
      </c>
      <c r="X138">
        <v>0</v>
      </c>
      <c r="Y138">
        <v>40.549999999999997</v>
      </c>
      <c r="Z138">
        <v>1281.3583232532533</v>
      </c>
      <c r="AA138">
        <v>2621.1683232532532</v>
      </c>
      <c r="AB138">
        <v>12270.348323253253</v>
      </c>
      <c r="AD138">
        <v>3556.68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3556.68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8730.57</v>
      </c>
      <c r="AW138">
        <v>72.650000000000006</v>
      </c>
      <c r="AX138">
        <v>0</v>
      </c>
      <c r="AY138">
        <v>1129.5</v>
      </c>
      <c r="AZ138">
        <v>925.4</v>
      </c>
      <c r="BA138">
        <v>650</v>
      </c>
      <c r="BB138">
        <v>115.55</v>
      </c>
      <c r="BC138">
        <v>4203.3583232532528</v>
      </c>
      <c r="BD138">
        <v>15827.028323253251</v>
      </c>
      <c r="BE138">
        <v>7.3443286882845715</v>
      </c>
      <c r="BF138">
        <v>2155</v>
      </c>
      <c r="BG138">
        <v>0</v>
      </c>
      <c r="BH138" t="s">
        <v>1749</v>
      </c>
      <c r="BI138" t="s">
        <v>1750</v>
      </c>
      <c r="BJ138" t="s">
        <v>939</v>
      </c>
    </row>
    <row r="139" spans="1:62" x14ac:dyDescent="0.25">
      <c r="A139" t="s">
        <v>420</v>
      </c>
      <c r="B139" t="s">
        <v>1751</v>
      </c>
      <c r="C139" t="s">
        <v>1752</v>
      </c>
      <c r="D139" t="s">
        <v>1696</v>
      </c>
      <c r="E139" t="s">
        <v>1697</v>
      </c>
      <c r="F139" t="s">
        <v>1698</v>
      </c>
      <c r="G139" t="s">
        <v>406</v>
      </c>
      <c r="H139" t="s">
        <v>935</v>
      </c>
      <c r="I139" t="s">
        <v>2673</v>
      </c>
      <c r="J139">
        <v>7420.98</v>
      </c>
      <c r="K139">
        <v>200</v>
      </c>
      <c r="L139">
        <v>0</v>
      </c>
      <c r="M139">
        <v>695</v>
      </c>
      <c r="N139">
        <v>6580.15</v>
      </c>
      <c r="O139">
        <v>1455</v>
      </c>
      <c r="P139">
        <v>4230</v>
      </c>
      <c r="Q139">
        <v>18678.32</v>
      </c>
      <c r="R139">
        <v>39259.449999999997</v>
      </c>
      <c r="S139">
        <v>7588.9800000000005</v>
      </c>
      <c r="T139">
        <v>168.23</v>
      </c>
      <c r="U139">
        <v>0</v>
      </c>
      <c r="V139">
        <v>127.5</v>
      </c>
      <c r="W139">
        <v>6189.86</v>
      </c>
      <c r="X139">
        <v>193.1</v>
      </c>
      <c r="Y139">
        <v>1956.09</v>
      </c>
      <c r="Z139">
        <v>15242.650767659914</v>
      </c>
      <c r="AA139">
        <v>31466.410767659916</v>
      </c>
      <c r="AB139">
        <v>70725.860767659906</v>
      </c>
      <c r="AD139">
        <v>25290.39</v>
      </c>
      <c r="AE139">
        <v>0</v>
      </c>
      <c r="AF139">
        <v>0</v>
      </c>
      <c r="AG139">
        <v>1000</v>
      </c>
      <c r="AH139">
        <v>18000</v>
      </c>
      <c r="AI139">
        <v>0</v>
      </c>
      <c r="AJ139">
        <v>1000</v>
      </c>
      <c r="AK139">
        <v>0</v>
      </c>
      <c r="AL139">
        <v>45290.39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40300.35</v>
      </c>
      <c r="AW139">
        <v>368.23</v>
      </c>
      <c r="AX139">
        <v>0</v>
      </c>
      <c r="AY139">
        <v>1822.5</v>
      </c>
      <c r="AZ139">
        <v>30770.01</v>
      </c>
      <c r="BA139">
        <v>1648.1</v>
      </c>
      <c r="BB139">
        <v>7186.09</v>
      </c>
      <c r="BC139">
        <v>33920.970767659914</v>
      </c>
      <c r="BD139">
        <v>116016.25076765992</v>
      </c>
      <c r="BE139">
        <v>10.313472376892161</v>
      </c>
      <c r="BF139">
        <v>11249</v>
      </c>
      <c r="BG139">
        <v>0</v>
      </c>
      <c r="BH139" t="s">
        <v>1753</v>
      </c>
      <c r="BI139" t="s">
        <v>1754</v>
      </c>
      <c r="BJ139" t="s">
        <v>939</v>
      </c>
    </row>
    <row r="140" spans="1:62" x14ac:dyDescent="0.25">
      <c r="A140" t="s">
        <v>802</v>
      </c>
      <c r="B140" t="s">
        <v>2099</v>
      </c>
      <c r="C140" t="s">
        <v>2100</v>
      </c>
      <c r="D140" t="s">
        <v>2045</v>
      </c>
      <c r="E140" t="s">
        <v>2046</v>
      </c>
      <c r="F140" t="s">
        <v>2047</v>
      </c>
      <c r="G140" t="s">
        <v>2048</v>
      </c>
      <c r="H140" t="s">
        <v>935</v>
      </c>
      <c r="I140" t="s">
        <v>2674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15724</v>
      </c>
      <c r="BH140" t="s">
        <v>2101</v>
      </c>
      <c r="BI140" t="s">
        <v>2102</v>
      </c>
      <c r="BJ140" t="s">
        <v>939</v>
      </c>
    </row>
    <row r="141" spans="1:62" x14ac:dyDescent="0.25">
      <c r="A141" t="s">
        <v>598</v>
      </c>
      <c r="B141" t="s">
        <v>2099</v>
      </c>
      <c r="C141" t="s">
        <v>2100</v>
      </c>
      <c r="D141" t="s">
        <v>2045</v>
      </c>
      <c r="E141" t="s">
        <v>2046</v>
      </c>
      <c r="F141" t="s">
        <v>2047</v>
      </c>
      <c r="G141" t="s">
        <v>2048</v>
      </c>
      <c r="H141" t="s">
        <v>935</v>
      </c>
      <c r="I141" t="s">
        <v>2674</v>
      </c>
      <c r="J141">
        <v>12928.19</v>
      </c>
      <c r="K141">
        <v>0</v>
      </c>
      <c r="L141">
        <v>6955.3099999999995</v>
      </c>
      <c r="M141">
        <v>60</v>
      </c>
      <c r="N141">
        <v>199.75</v>
      </c>
      <c r="O141">
        <v>70</v>
      </c>
      <c r="P141">
        <v>0</v>
      </c>
      <c r="Q141">
        <v>7668</v>
      </c>
      <c r="R141">
        <v>27881.25</v>
      </c>
      <c r="S141">
        <v>5618.33</v>
      </c>
      <c r="T141">
        <v>0</v>
      </c>
      <c r="U141">
        <v>2417.0100000000002</v>
      </c>
      <c r="V141">
        <v>531.95000000000005</v>
      </c>
      <c r="W141">
        <v>0</v>
      </c>
      <c r="X141">
        <v>0</v>
      </c>
      <c r="Y141">
        <v>0</v>
      </c>
      <c r="Z141">
        <v>4207.1482346684761</v>
      </c>
      <c r="AA141">
        <v>12774.438234668476</v>
      </c>
      <c r="AB141">
        <v>40655.688234668472</v>
      </c>
      <c r="AD141">
        <v>16832.47</v>
      </c>
      <c r="AE141">
        <v>0</v>
      </c>
      <c r="AF141">
        <v>3848</v>
      </c>
      <c r="AG141">
        <v>0</v>
      </c>
      <c r="AH141">
        <v>0</v>
      </c>
      <c r="AI141">
        <v>0</v>
      </c>
      <c r="AJ141">
        <v>0</v>
      </c>
      <c r="AK141">
        <v>10008</v>
      </c>
      <c r="AL141">
        <v>30688.47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35378.990000000005</v>
      </c>
      <c r="AW141">
        <v>0</v>
      </c>
      <c r="AX141">
        <v>13220.32</v>
      </c>
      <c r="AY141">
        <v>591.95000000000005</v>
      </c>
      <c r="AZ141">
        <v>199.75</v>
      </c>
      <c r="BA141">
        <v>70</v>
      </c>
      <c r="BB141">
        <v>0</v>
      </c>
      <c r="BC141">
        <v>21883.148234668475</v>
      </c>
      <c r="BD141">
        <v>71344.158234668474</v>
      </c>
      <c r="BE141">
        <v>12.12923465397288</v>
      </c>
      <c r="BF141">
        <v>5882</v>
      </c>
      <c r="BG141">
        <v>0</v>
      </c>
      <c r="BH141" t="s">
        <v>2101</v>
      </c>
      <c r="BI141" t="s">
        <v>2102</v>
      </c>
      <c r="BJ141" t="s">
        <v>939</v>
      </c>
    </row>
    <row r="142" spans="1:62" x14ac:dyDescent="0.25">
      <c r="A142" t="s">
        <v>600</v>
      </c>
      <c r="B142" t="s">
        <v>2103</v>
      </c>
      <c r="C142" t="s">
        <v>2104</v>
      </c>
      <c r="D142" t="s">
        <v>2045</v>
      </c>
      <c r="E142" t="s">
        <v>2046</v>
      </c>
      <c r="F142" t="s">
        <v>2105</v>
      </c>
      <c r="G142" t="s">
        <v>2106</v>
      </c>
      <c r="H142" t="s">
        <v>935</v>
      </c>
      <c r="I142" t="s">
        <v>2673</v>
      </c>
      <c r="J142">
        <v>792.38</v>
      </c>
      <c r="K142">
        <v>0</v>
      </c>
      <c r="L142">
        <v>1848.85</v>
      </c>
      <c r="M142">
        <v>0</v>
      </c>
      <c r="N142">
        <v>0</v>
      </c>
      <c r="O142">
        <v>0</v>
      </c>
      <c r="P142">
        <v>0</v>
      </c>
      <c r="Q142">
        <v>303</v>
      </c>
      <c r="R142">
        <v>2944.23</v>
      </c>
      <c r="S142">
        <v>2646.93</v>
      </c>
      <c r="T142">
        <v>0</v>
      </c>
      <c r="U142">
        <v>3061.51</v>
      </c>
      <c r="V142">
        <v>72.599999999999994</v>
      </c>
      <c r="W142">
        <v>0</v>
      </c>
      <c r="X142">
        <v>0</v>
      </c>
      <c r="Y142">
        <v>0</v>
      </c>
      <c r="Z142">
        <v>2912.789069135119</v>
      </c>
      <c r="AA142">
        <v>8693.8290691351194</v>
      </c>
      <c r="AB142">
        <v>11638.059069135119</v>
      </c>
      <c r="AD142">
        <v>756</v>
      </c>
      <c r="AE142">
        <v>0</v>
      </c>
      <c r="AF142">
        <v>1481.25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2237.25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4195.3099999999995</v>
      </c>
      <c r="AW142">
        <v>0</v>
      </c>
      <c r="AX142">
        <v>6391.6100000000006</v>
      </c>
      <c r="AY142">
        <v>72.599999999999994</v>
      </c>
      <c r="AZ142">
        <v>0</v>
      </c>
      <c r="BA142">
        <v>0</v>
      </c>
      <c r="BB142">
        <v>0</v>
      </c>
      <c r="BC142">
        <v>3215.789069135119</v>
      </c>
      <c r="BD142">
        <v>13875.309069135119</v>
      </c>
      <c r="BE142">
        <v>7.8658214677636726</v>
      </c>
      <c r="BF142">
        <v>1764</v>
      </c>
      <c r="BG142">
        <v>0</v>
      </c>
      <c r="BH142" t="s">
        <v>2107</v>
      </c>
      <c r="BI142" t="s">
        <v>2108</v>
      </c>
      <c r="BJ142" t="s">
        <v>939</v>
      </c>
    </row>
    <row r="143" spans="1:62" x14ac:dyDescent="0.25">
      <c r="A143" t="s">
        <v>660</v>
      </c>
      <c r="B143" t="s">
        <v>961</v>
      </c>
      <c r="C143" t="s">
        <v>962</v>
      </c>
      <c r="D143" t="s">
        <v>931</v>
      </c>
      <c r="E143" t="s">
        <v>932</v>
      </c>
      <c r="F143" t="s">
        <v>963</v>
      </c>
      <c r="G143" t="s">
        <v>964</v>
      </c>
      <c r="H143" t="s">
        <v>947</v>
      </c>
      <c r="I143" t="s">
        <v>2674</v>
      </c>
      <c r="J143">
        <v>11588.07</v>
      </c>
      <c r="K143">
        <v>1600</v>
      </c>
      <c r="L143">
        <v>0</v>
      </c>
      <c r="M143">
        <v>875</v>
      </c>
      <c r="N143">
        <v>2837</v>
      </c>
      <c r="O143">
        <v>50631.93</v>
      </c>
      <c r="P143">
        <v>590</v>
      </c>
      <c r="Q143">
        <v>28935.839999999997</v>
      </c>
      <c r="R143">
        <v>97057.84</v>
      </c>
      <c r="S143">
        <v>6294.85</v>
      </c>
      <c r="T143">
        <v>212.69</v>
      </c>
      <c r="U143">
        <v>0</v>
      </c>
      <c r="V143">
        <v>582.09</v>
      </c>
      <c r="W143">
        <v>255.8</v>
      </c>
      <c r="X143">
        <v>722.77</v>
      </c>
      <c r="Y143">
        <v>531.29999999999995</v>
      </c>
      <c r="Z143">
        <v>6481.9799181204671</v>
      </c>
      <c r="AA143">
        <v>15081.479918120467</v>
      </c>
      <c r="AB143">
        <v>112139.31991812047</v>
      </c>
      <c r="AD143">
        <v>37261.360000000001</v>
      </c>
      <c r="AE143">
        <v>1671.18</v>
      </c>
      <c r="AF143">
        <v>0</v>
      </c>
      <c r="AG143">
        <v>8453.01</v>
      </c>
      <c r="AH143">
        <v>1500</v>
      </c>
      <c r="AI143">
        <v>19893</v>
      </c>
      <c r="AJ143">
        <v>9515.74</v>
      </c>
      <c r="AK143">
        <v>20236.560000000001</v>
      </c>
      <c r="AL143">
        <v>98530.85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55144.28</v>
      </c>
      <c r="AW143">
        <v>3483.87</v>
      </c>
      <c r="AX143">
        <v>0</v>
      </c>
      <c r="AY143">
        <v>9910.1</v>
      </c>
      <c r="AZ143">
        <v>4592.8</v>
      </c>
      <c r="BA143">
        <v>71247.7</v>
      </c>
      <c r="BB143">
        <v>10637.039999999999</v>
      </c>
      <c r="BC143">
        <v>55654.379918120467</v>
      </c>
      <c r="BD143">
        <v>210670.16991812049</v>
      </c>
      <c r="BE143">
        <v>12.129788687132686</v>
      </c>
      <c r="BF143">
        <v>17368</v>
      </c>
      <c r="BG143">
        <v>0</v>
      </c>
      <c r="BH143" t="s">
        <v>965</v>
      </c>
      <c r="BI143" t="s">
        <v>966</v>
      </c>
      <c r="BJ143" t="s">
        <v>939</v>
      </c>
    </row>
    <row r="144" spans="1:62" x14ac:dyDescent="0.25">
      <c r="A144" t="s">
        <v>64</v>
      </c>
      <c r="B144" t="s">
        <v>1076</v>
      </c>
      <c r="C144" t="s">
        <v>1077</v>
      </c>
      <c r="D144" t="s">
        <v>1041</v>
      </c>
      <c r="E144" t="s">
        <v>1042</v>
      </c>
      <c r="F144" t="s">
        <v>1043</v>
      </c>
      <c r="G144" t="s">
        <v>94</v>
      </c>
      <c r="H144" t="s">
        <v>935</v>
      </c>
      <c r="I144" t="s">
        <v>2673</v>
      </c>
      <c r="J144">
        <v>1239.1100000000001</v>
      </c>
      <c r="K144">
        <v>2546</v>
      </c>
      <c r="L144">
        <v>0</v>
      </c>
      <c r="M144">
        <v>30</v>
      </c>
      <c r="N144">
        <v>117</v>
      </c>
      <c r="O144">
        <v>650</v>
      </c>
      <c r="P144">
        <v>2050</v>
      </c>
      <c r="Q144">
        <v>3453</v>
      </c>
      <c r="R144">
        <v>10085.11</v>
      </c>
      <c r="S144">
        <v>4854.8099999999995</v>
      </c>
      <c r="T144">
        <v>1110.18</v>
      </c>
      <c r="U144">
        <v>0</v>
      </c>
      <c r="V144">
        <v>160.34</v>
      </c>
      <c r="W144">
        <v>279.35000000000002</v>
      </c>
      <c r="X144">
        <v>129.69999999999999</v>
      </c>
      <c r="Y144">
        <v>116.55</v>
      </c>
      <c r="Z144">
        <v>1863.2717360285051</v>
      </c>
      <c r="AA144">
        <v>8514.2017360285063</v>
      </c>
      <c r="AB144">
        <v>18599.311736028507</v>
      </c>
      <c r="AD144">
        <v>3367.58</v>
      </c>
      <c r="AE144">
        <v>1325</v>
      </c>
      <c r="AF144">
        <v>0</v>
      </c>
      <c r="AG144">
        <v>1670</v>
      </c>
      <c r="AH144">
        <v>0</v>
      </c>
      <c r="AI144">
        <v>0</v>
      </c>
      <c r="AJ144">
        <v>0</v>
      </c>
      <c r="AK144">
        <v>500</v>
      </c>
      <c r="AL144">
        <v>6862.58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9461.5</v>
      </c>
      <c r="AW144">
        <v>4981.18</v>
      </c>
      <c r="AX144">
        <v>0</v>
      </c>
      <c r="AY144">
        <v>1860.34</v>
      </c>
      <c r="AZ144">
        <v>396.35</v>
      </c>
      <c r="BA144">
        <v>779.7</v>
      </c>
      <c r="BB144">
        <v>2166.5500000000002</v>
      </c>
      <c r="BC144">
        <v>5816.2717360285051</v>
      </c>
      <c r="BD144">
        <v>25461.891736028505</v>
      </c>
      <c r="BE144">
        <v>12.72458357622614</v>
      </c>
      <c r="BF144">
        <v>2001</v>
      </c>
      <c r="BG144">
        <v>0</v>
      </c>
      <c r="BH144" t="s">
        <v>1078</v>
      </c>
      <c r="BI144" t="s">
        <v>1079</v>
      </c>
      <c r="BJ144" t="s">
        <v>939</v>
      </c>
    </row>
    <row r="145" spans="1:62" x14ac:dyDescent="0.25">
      <c r="A145" t="s">
        <v>852</v>
      </c>
      <c r="B145" t="s">
        <v>2319</v>
      </c>
      <c r="C145" t="s">
        <v>852</v>
      </c>
      <c r="D145" t="s">
        <v>1481</v>
      </c>
      <c r="E145" t="s">
        <v>1482</v>
      </c>
      <c r="F145" t="s">
        <v>1659</v>
      </c>
      <c r="G145" t="s">
        <v>1660</v>
      </c>
      <c r="H145" t="s">
        <v>947</v>
      </c>
      <c r="I145" t="s">
        <v>2673</v>
      </c>
      <c r="J145">
        <v>12024.119999999999</v>
      </c>
      <c r="K145">
        <v>1638</v>
      </c>
      <c r="L145">
        <v>0</v>
      </c>
      <c r="M145">
        <v>2169</v>
      </c>
      <c r="N145">
        <v>4238.51</v>
      </c>
      <c r="O145">
        <v>1935.6</v>
      </c>
      <c r="P145">
        <v>3205</v>
      </c>
      <c r="Q145">
        <v>51455.729999999996</v>
      </c>
      <c r="R145">
        <v>76665.959999999992</v>
      </c>
      <c r="S145">
        <v>24276.65</v>
      </c>
      <c r="T145">
        <v>451.1</v>
      </c>
      <c r="U145">
        <v>0</v>
      </c>
      <c r="V145">
        <v>1169.52</v>
      </c>
      <c r="W145">
        <v>5097.0700000000006</v>
      </c>
      <c r="X145">
        <v>2126.42</v>
      </c>
      <c r="Y145">
        <v>15586.01</v>
      </c>
      <c r="Z145">
        <v>20804.96</v>
      </c>
      <c r="AA145">
        <v>69511.73000000001</v>
      </c>
      <c r="AB145">
        <v>146177.69</v>
      </c>
      <c r="AD145">
        <v>44026.51</v>
      </c>
      <c r="AE145">
        <v>0</v>
      </c>
      <c r="AF145">
        <v>0</v>
      </c>
      <c r="AG145">
        <v>23000</v>
      </c>
      <c r="AH145">
        <v>19849.25</v>
      </c>
      <c r="AI145">
        <v>7400</v>
      </c>
      <c r="AJ145">
        <v>0</v>
      </c>
      <c r="AK145">
        <v>20240</v>
      </c>
      <c r="AL145">
        <v>114515.76000000001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80327.28</v>
      </c>
      <c r="AW145">
        <v>2089.1</v>
      </c>
      <c r="AX145">
        <v>0</v>
      </c>
      <c r="AY145">
        <v>26338.52</v>
      </c>
      <c r="AZ145">
        <v>29184.83</v>
      </c>
      <c r="BA145">
        <v>11462.02</v>
      </c>
      <c r="BB145">
        <v>18791.010000000002</v>
      </c>
      <c r="BC145">
        <v>92500.69</v>
      </c>
      <c r="BD145">
        <v>260693.45</v>
      </c>
      <c r="BE145">
        <v>7.3821558022314102</v>
      </c>
      <c r="BF145">
        <v>35314</v>
      </c>
      <c r="BG145">
        <v>0</v>
      </c>
      <c r="BH145" t="s">
        <v>2320</v>
      </c>
      <c r="BI145" t="s">
        <v>2321</v>
      </c>
      <c r="BJ145" t="s">
        <v>939</v>
      </c>
    </row>
    <row r="146" spans="1:62" x14ac:dyDescent="0.25">
      <c r="A146" t="s">
        <v>354</v>
      </c>
      <c r="B146" t="s">
        <v>1585</v>
      </c>
      <c r="C146" t="s">
        <v>1586</v>
      </c>
      <c r="D146" t="s">
        <v>1481</v>
      </c>
      <c r="E146" t="s">
        <v>1482</v>
      </c>
      <c r="F146" t="s">
        <v>1587</v>
      </c>
      <c r="G146" t="s">
        <v>354</v>
      </c>
      <c r="H146" t="s">
        <v>947</v>
      </c>
      <c r="I146" t="s">
        <v>2674</v>
      </c>
      <c r="J146">
        <v>25533.360000000001</v>
      </c>
      <c r="K146">
        <v>5541.49</v>
      </c>
      <c r="L146">
        <v>0</v>
      </c>
      <c r="M146">
        <v>5635.15</v>
      </c>
      <c r="N146">
        <v>16021.8</v>
      </c>
      <c r="O146">
        <v>10921</v>
      </c>
      <c r="P146">
        <v>4255</v>
      </c>
      <c r="Q146">
        <v>44259.6</v>
      </c>
      <c r="R146">
        <v>112167.4</v>
      </c>
      <c r="S146">
        <v>11683.35</v>
      </c>
      <c r="T146">
        <v>1541.91</v>
      </c>
      <c r="U146">
        <v>0</v>
      </c>
      <c r="V146">
        <v>770.05</v>
      </c>
      <c r="W146">
        <v>7022.3</v>
      </c>
      <c r="X146">
        <v>4015.16</v>
      </c>
      <c r="Y146">
        <v>5046.79</v>
      </c>
      <c r="Z146">
        <v>7950.8850970612839</v>
      </c>
      <c r="AA146">
        <v>38030.445097061282</v>
      </c>
      <c r="AB146">
        <v>150197.84509706128</v>
      </c>
      <c r="AD146">
        <v>25752.39</v>
      </c>
      <c r="AE146">
        <v>14760</v>
      </c>
      <c r="AF146">
        <v>0</v>
      </c>
      <c r="AG146">
        <v>10000</v>
      </c>
      <c r="AH146">
        <v>20410</v>
      </c>
      <c r="AI146">
        <v>21630</v>
      </c>
      <c r="AJ146">
        <v>10000</v>
      </c>
      <c r="AK146">
        <v>0</v>
      </c>
      <c r="AL146">
        <v>102552.39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5185</v>
      </c>
      <c r="AS146">
        <v>0</v>
      </c>
      <c r="AT146">
        <v>0</v>
      </c>
      <c r="AU146">
        <v>5185</v>
      </c>
      <c r="AV146">
        <v>62969.1</v>
      </c>
      <c r="AW146">
        <v>21843.4</v>
      </c>
      <c r="AX146">
        <v>0</v>
      </c>
      <c r="AY146">
        <v>16405.2</v>
      </c>
      <c r="AZ146">
        <v>43454.1</v>
      </c>
      <c r="BA146">
        <v>41751.160000000003</v>
      </c>
      <c r="BB146">
        <v>19301.79</v>
      </c>
      <c r="BC146">
        <v>52210.485097061282</v>
      </c>
      <c r="BD146">
        <v>257935.23509706129</v>
      </c>
      <c r="BE146">
        <v>12.192060649322238</v>
      </c>
      <c r="BF146">
        <v>21156</v>
      </c>
      <c r="BG146">
        <v>0</v>
      </c>
      <c r="BH146" t="s">
        <v>1588</v>
      </c>
      <c r="BI146" t="s">
        <v>1589</v>
      </c>
      <c r="BJ146" t="s">
        <v>939</v>
      </c>
    </row>
    <row r="147" spans="1:62" x14ac:dyDescent="0.25">
      <c r="A147" t="s">
        <v>854</v>
      </c>
      <c r="B147" t="s">
        <v>1585</v>
      </c>
      <c r="C147" t="s">
        <v>1586</v>
      </c>
      <c r="D147" t="s">
        <v>1481</v>
      </c>
      <c r="E147" t="s">
        <v>1482</v>
      </c>
      <c r="F147" t="s">
        <v>1587</v>
      </c>
      <c r="G147" t="s">
        <v>354</v>
      </c>
      <c r="H147" t="s">
        <v>947</v>
      </c>
      <c r="I147" t="s">
        <v>2674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12</v>
      </c>
      <c r="X147">
        <v>0</v>
      </c>
      <c r="Y147">
        <v>0</v>
      </c>
      <c r="Z147">
        <v>0</v>
      </c>
      <c r="AA147">
        <v>12</v>
      </c>
      <c r="AB147">
        <v>12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12</v>
      </c>
      <c r="BA147">
        <v>0</v>
      </c>
      <c r="BB147">
        <v>0</v>
      </c>
      <c r="BC147">
        <v>0</v>
      </c>
      <c r="BD147">
        <v>12</v>
      </c>
      <c r="BE147">
        <v>1.8993652954304438E-4</v>
      </c>
      <c r="BF147">
        <v>0</v>
      </c>
      <c r="BG147">
        <v>63179</v>
      </c>
      <c r="BH147" t="s">
        <v>1588</v>
      </c>
      <c r="BI147" t="s">
        <v>1589</v>
      </c>
      <c r="BJ147" t="s">
        <v>939</v>
      </c>
    </row>
    <row r="148" spans="1:62" x14ac:dyDescent="0.25">
      <c r="A148" t="s">
        <v>676</v>
      </c>
      <c r="B148" t="s">
        <v>2193</v>
      </c>
      <c r="C148" t="s">
        <v>2194</v>
      </c>
      <c r="D148" t="s">
        <v>1870</v>
      </c>
      <c r="E148" t="s">
        <v>1871</v>
      </c>
      <c r="F148" t="s">
        <v>1897</v>
      </c>
      <c r="G148" t="s">
        <v>506</v>
      </c>
      <c r="H148" t="s">
        <v>947</v>
      </c>
      <c r="I148" t="s">
        <v>2674</v>
      </c>
      <c r="J148">
        <v>668.79000000000008</v>
      </c>
      <c r="K148">
        <v>4654.95</v>
      </c>
      <c r="L148">
        <v>0</v>
      </c>
      <c r="M148">
        <v>160</v>
      </c>
      <c r="N148">
        <v>65</v>
      </c>
      <c r="O148">
        <v>0</v>
      </c>
      <c r="P148">
        <v>50</v>
      </c>
      <c r="Q148">
        <v>2082</v>
      </c>
      <c r="R148">
        <v>7680.74</v>
      </c>
      <c r="S148">
        <v>439.47</v>
      </c>
      <c r="T148">
        <v>828.4</v>
      </c>
      <c r="U148">
        <v>0</v>
      </c>
      <c r="V148">
        <v>101.15</v>
      </c>
      <c r="W148">
        <v>205.7</v>
      </c>
      <c r="X148">
        <v>248.4</v>
      </c>
      <c r="Y148">
        <v>426.15</v>
      </c>
      <c r="Z148">
        <v>577.57000381117325</v>
      </c>
      <c r="AA148">
        <v>2826.8400038111731</v>
      </c>
      <c r="AB148">
        <v>10507.580003811174</v>
      </c>
      <c r="AD148">
        <v>53.32</v>
      </c>
      <c r="AE148">
        <v>2700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2753.32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1161.5800000000002</v>
      </c>
      <c r="AW148">
        <v>8183.3499999999995</v>
      </c>
      <c r="AX148">
        <v>0</v>
      </c>
      <c r="AY148">
        <v>261.14999999999998</v>
      </c>
      <c r="AZ148">
        <v>270.7</v>
      </c>
      <c r="BA148">
        <v>248.4</v>
      </c>
      <c r="BB148">
        <v>476.15</v>
      </c>
      <c r="BC148">
        <v>2659.5700038111731</v>
      </c>
      <c r="BD148">
        <v>13260.900003811174</v>
      </c>
      <c r="BE148">
        <v>6.3877167648416053</v>
      </c>
      <c r="BF148">
        <v>2076</v>
      </c>
      <c r="BG148">
        <v>0</v>
      </c>
      <c r="BH148" t="s">
        <v>2195</v>
      </c>
      <c r="BI148" t="s">
        <v>2196</v>
      </c>
      <c r="BJ148" t="s">
        <v>939</v>
      </c>
    </row>
    <row r="149" spans="1:62" x14ac:dyDescent="0.25">
      <c r="A149" t="s">
        <v>800</v>
      </c>
      <c r="B149" t="s">
        <v>2193</v>
      </c>
      <c r="C149" t="s">
        <v>2194</v>
      </c>
      <c r="D149" t="s">
        <v>2045</v>
      </c>
      <c r="E149" t="s">
        <v>2046</v>
      </c>
      <c r="F149" t="s">
        <v>2105</v>
      </c>
      <c r="G149" t="s">
        <v>2106</v>
      </c>
      <c r="H149" t="s">
        <v>947</v>
      </c>
      <c r="I149" t="s">
        <v>2674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5530</v>
      </c>
      <c r="BH149" t="s">
        <v>2195</v>
      </c>
      <c r="BI149" t="s">
        <v>2196</v>
      </c>
      <c r="BJ149" t="s">
        <v>939</v>
      </c>
    </row>
    <row r="150" spans="1:62" x14ac:dyDescent="0.25">
      <c r="A150" t="s">
        <v>706</v>
      </c>
      <c r="B150" t="s">
        <v>2193</v>
      </c>
      <c r="C150" t="s">
        <v>2194</v>
      </c>
      <c r="D150" t="s">
        <v>2045</v>
      </c>
      <c r="E150" t="s">
        <v>2046</v>
      </c>
      <c r="F150" t="s">
        <v>2105</v>
      </c>
      <c r="G150" t="s">
        <v>2106</v>
      </c>
      <c r="H150" t="s">
        <v>947</v>
      </c>
      <c r="I150" t="s">
        <v>2674</v>
      </c>
      <c r="J150">
        <v>2667.34</v>
      </c>
      <c r="K150">
        <v>0</v>
      </c>
      <c r="L150">
        <v>10810.93</v>
      </c>
      <c r="M150">
        <v>80</v>
      </c>
      <c r="N150">
        <v>0</v>
      </c>
      <c r="O150">
        <v>1900</v>
      </c>
      <c r="P150">
        <v>0</v>
      </c>
      <c r="Q150">
        <v>4908.5</v>
      </c>
      <c r="R150">
        <v>20366.77</v>
      </c>
      <c r="S150">
        <v>3494.7300000000005</v>
      </c>
      <c r="T150">
        <v>0</v>
      </c>
      <c r="U150">
        <v>395.8</v>
      </c>
      <c r="V150">
        <v>335.95</v>
      </c>
      <c r="W150">
        <v>223.25</v>
      </c>
      <c r="X150">
        <v>340</v>
      </c>
      <c r="Y150">
        <v>0</v>
      </c>
      <c r="Z150">
        <v>3158.2653341063201</v>
      </c>
      <c r="AA150">
        <v>7947.995334106321</v>
      </c>
      <c r="AB150">
        <v>28314.76533410632</v>
      </c>
      <c r="AD150">
        <v>1691.44</v>
      </c>
      <c r="AE150">
        <v>0</v>
      </c>
      <c r="AF150">
        <v>1400</v>
      </c>
      <c r="AG150">
        <v>94.45</v>
      </c>
      <c r="AH150">
        <v>0</v>
      </c>
      <c r="AI150">
        <v>1500</v>
      </c>
      <c r="AJ150">
        <v>0</v>
      </c>
      <c r="AK150">
        <v>250</v>
      </c>
      <c r="AL150">
        <v>4935.8899999999994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7853.51</v>
      </c>
      <c r="AW150">
        <v>0</v>
      </c>
      <c r="AX150">
        <v>12606.73</v>
      </c>
      <c r="AY150">
        <v>510.4</v>
      </c>
      <c r="AZ150">
        <v>223.25</v>
      </c>
      <c r="BA150">
        <v>3740</v>
      </c>
      <c r="BB150">
        <v>0</v>
      </c>
      <c r="BC150">
        <v>8316.7653341063196</v>
      </c>
      <c r="BD150">
        <v>33250.655334106319</v>
      </c>
      <c r="BE150">
        <v>9.6267097087742677</v>
      </c>
      <c r="BF150">
        <v>3454</v>
      </c>
      <c r="BG150">
        <v>0</v>
      </c>
      <c r="BH150" t="s">
        <v>2195</v>
      </c>
      <c r="BI150" t="s">
        <v>2196</v>
      </c>
      <c r="BJ150" t="s">
        <v>939</v>
      </c>
    </row>
    <row r="151" spans="1:62" x14ac:dyDescent="0.25">
      <c r="A151" t="s">
        <v>770</v>
      </c>
      <c r="B151" t="s">
        <v>2110</v>
      </c>
      <c r="C151" t="s">
        <v>2111</v>
      </c>
      <c r="D151" t="s">
        <v>2045</v>
      </c>
      <c r="E151" t="s">
        <v>2046</v>
      </c>
      <c r="F151" t="s">
        <v>2064</v>
      </c>
      <c r="G151" t="s">
        <v>2065</v>
      </c>
      <c r="H151" t="s">
        <v>935</v>
      </c>
      <c r="I151" t="s">
        <v>2674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2411</v>
      </c>
      <c r="BH151" t="s">
        <v>2112</v>
      </c>
      <c r="BI151" t="s">
        <v>2113</v>
      </c>
      <c r="BJ151" t="s">
        <v>939</v>
      </c>
    </row>
    <row r="152" spans="1:62" x14ac:dyDescent="0.25">
      <c r="A152" t="s">
        <v>602</v>
      </c>
      <c r="B152" t="s">
        <v>2110</v>
      </c>
      <c r="C152" t="s">
        <v>2111</v>
      </c>
      <c r="D152" t="s">
        <v>2045</v>
      </c>
      <c r="E152" t="s">
        <v>2046</v>
      </c>
      <c r="F152" t="s">
        <v>2064</v>
      </c>
      <c r="G152" t="s">
        <v>2065</v>
      </c>
      <c r="H152" t="s">
        <v>935</v>
      </c>
      <c r="I152" t="s">
        <v>2674</v>
      </c>
      <c r="J152">
        <v>4873</v>
      </c>
      <c r="K152">
        <v>400</v>
      </c>
      <c r="L152">
        <v>6192.5</v>
      </c>
      <c r="M152">
        <v>0</v>
      </c>
      <c r="N152">
        <v>0</v>
      </c>
      <c r="O152">
        <v>0</v>
      </c>
      <c r="P152">
        <v>0</v>
      </c>
      <c r="Q152">
        <v>5774</v>
      </c>
      <c r="R152">
        <v>17239.5</v>
      </c>
      <c r="S152">
        <v>5897.35</v>
      </c>
      <c r="T152">
        <v>0</v>
      </c>
      <c r="U152">
        <v>1548.1000000000001</v>
      </c>
      <c r="V152">
        <v>479.59</v>
      </c>
      <c r="W152">
        <v>0</v>
      </c>
      <c r="X152">
        <v>0</v>
      </c>
      <c r="Y152">
        <v>0</v>
      </c>
      <c r="Z152">
        <v>3140.3507419662201</v>
      </c>
      <c r="AA152">
        <v>11065.390741966221</v>
      </c>
      <c r="AB152">
        <v>28304.890741966221</v>
      </c>
      <c r="AD152">
        <v>2007.23</v>
      </c>
      <c r="AE152">
        <v>0</v>
      </c>
      <c r="AF152">
        <v>1944.26</v>
      </c>
      <c r="AG152">
        <v>0</v>
      </c>
      <c r="AH152">
        <v>0</v>
      </c>
      <c r="AI152">
        <v>0</v>
      </c>
      <c r="AJ152">
        <v>0</v>
      </c>
      <c r="AK152">
        <v>695.84</v>
      </c>
      <c r="AL152">
        <v>4647.33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12777.58</v>
      </c>
      <c r="AW152">
        <v>400</v>
      </c>
      <c r="AX152">
        <v>9684.86</v>
      </c>
      <c r="AY152">
        <v>479.59</v>
      </c>
      <c r="AZ152">
        <v>0</v>
      </c>
      <c r="BA152">
        <v>0</v>
      </c>
      <c r="BB152">
        <v>0</v>
      </c>
      <c r="BC152">
        <v>9610.1907419662202</v>
      </c>
      <c r="BD152">
        <v>32952.220741966223</v>
      </c>
      <c r="BE152">
        <v>13.667449498949075</v>
      </c>
      <c r="BF152">
        <v>2411</v>
      </c>
      <c r="BG152">
        <v>0</v>
      </c>
      <c r="BH152" t="s">
        <v>2112</v>
      </c>
      <c r="BI152" t="s">
        <v>2113</v>
      </c>
      <c r="BJ152" t="s">
        <v>939</v>
      </c>
    </row>
    <row r="153" spans="1:62" x14ac:dyDescent="0.25">
      <c r="A153" t="s">
        <v>422</v>
      </c>
      <c r="B153" t="s">
        <v>1755</v>
      </c>
      <c r="C153" t="s">
        <v>1756</v>
      </c>
      <c r="D153" t="s">
        <v>1696</v>
      </c>
      <c r="E153" t="s">
        <v>1697</v>
      </c>
      <c r="F153" t="s">
        <v>1712</v>
      </c>
      <c r="G153" t="s">
        <v>412</v>
      </c>
      <c r="H153" t="s">
        <v>947</v>
      </c>
      <c r="I153" t="s">
        <v>2673</v>
      </c>
      <c r="J153">
        <v>4215.7700000000004</v>
      </c>
      <c r="K153">
        <v>730</v>
      </c>
      <c r="L153">
        <v>0</v>
      </c>
      <c r="M153">
        <v>405</v>
      </c>
      <c r="N153">
        <v>22667</v>
      </c>
      <c r="O153">
        <v>3110.8</v>
      </c>
      <c r="P153">
        <v>5882.1</v>
      </c>
      <c r="Q153">
        <v>7169.15</v>
      </c>
      <c r="R153">
        <v>44179.82</v>
      </c>
      <c r="S153">
        <v>5777.22</v>
      </c>
      <c r="T153">
        <v>2514.5300000000002</v>
      </c>
      <c r="U153">
        <v>0</v>
      </c>
      <c r="V153">
        <v>5813.29</v>
      </c>
      <c r="W153">
        <v>11858.48</v>
      </c>
      <c r="X153">
        <v>7139.75</v>
      </c>
      <c r="Y153">
        <v>3609.43</v>
      </c>
      <c r="Z153">
        <v>11336.675843803903</v>
      </c>
      <c r="AA153">
        <v>48049.375843803908</v>
      </c>
      <c r="AB153">
        <v>92229.1958438039</v>
      </c>
      <c r="AD153">
        <v>5227.79</v>
      </c>
      <c r="AE153">
        <v>3580</v>
      </c>
      <c r="AF153">
        <v>0</v>
      </c>
      <c r="AG153">
        <v>0</v>
      </c>
      <c r="AH153">
        <v>10690</v>
      </c>
      <c r="AI153">
        <v>4970</v>
      </c>
      <c r="AJ153">
        <v>3590</v>
      </c>
      <c r="AK153">
        <v>2000</v>
      </c>
      <c r="AL153">
        <v>30057.79</v>
      </c>
      <c r="AM153">
        <v>10313.52</v>
      </c>
      <c r="AN153">
        <v>39238.230000000003</v>
      </c>
      <c r="AO153">
        <v>0</v>
      </c>
      <c r="AP153">
        <v>4905.9399999999996</v>
      </c>
      <c r="AQ153">
        <v>90630.96</v>
      </c>
      <c r="AR153">
        <v>0</v>
      </c>
      <c r="AS153">
        <v>2452.9699999999998</v>
      </c>
      <c r="AT153">
        <v>0</v>
      </c>
      <c r="AU153">
        <v>147541.62000000002</v>
      </c>
      <c r="AV153">
        <v>25534.300000000003</v>
      </c>
      <c r="AW153">
        <v>46062.76</v>
      </c>
      <c r="AX153">
        <v>0</v>
      </c>
      <c r="AY153">
        <v>11124.23</v>
      </c>
      <c r="AZ153">
        <v>135846.44</v>
      </c>
      <c r="BA153">
        <v>15220.55</v>
      </c>
      <c r="BB153">
        <v>15534.5</v>
      </c>
      <c r="BC153">
        <v>20505.825843803905</v>
      </c>
      <c r="BD153">
        <v>269828.60584380385</v>
      </c>
      <c r="BE153">
        <v>37.780538482750465</v>
      </c>
      <c r="BF153">
        <v>7142</v>
      </c>
      <c r="BG153">
        <v>0</v>
      </c>
      <c r="BH153" t="s">
        <v>1757</v>
      </c>
      <c r="BI153" t="s">
        <v>1758</v>
      </c>
      <c r="BJ153" t="s">
        <v>939</v>
      </c>
    </row>
    <row r="154" spans="1:62" x14ac:dyDescent="0.25">
      <c r="A154" t="s">
        <v>666</v>
      </c>
      <c r="B154" t="s">
        <v>1760</v>
      </c>
      <c r="C154" t="s">
        <v>1761</v>
      </c>
      <c r="D154" t="s">
        <v>1696</v>
      </c>
      <c r="E154" t="s">
        <v>1697</v>
      </c>
      <c r="F154" t="s">
        <v>1762</v>
      </c>
      <c r="G154" t="s">
        <v>1763</v>
      </c>
      <c r="H154" t="s">
        <v>947</v>
      </c>
      <c r="I154" t="s">
        <v>2674</v>
      </c>
      <c r="J154">
        <v>13015.34</v>
      </c>
      <c r="K154">
        <v>0</v>
      </c>
      <c r="L154">
        <v>0</v>
      </c>
      <c r="M154">
        <v>585</v>
      </c>
      <c r="N154">
        <v>10567.907500000001</v>
      </c>
      <c r="O154">
        <v>6310</v>
      </c>
      <c r="P154">
        <v>755</v>
      </c>
      <c r="Q154">
        <v>29071.339999999997</v>
      </c>
      <c r="R154">
        <v>60304.587499999994</v>
      </c>
      <c r="S154">
        <v>14977.17</v>
      </c>
      <c r="T154">
        <v>435</v>
      </c>
      <c r="U154">
        <v>0</v>
      </c>
      <c r="V154">
        <v>540.04</v>
      </c>
      <c r="W154">
        <v>9269.4699999999993</v>
      </c>
      <c r="X154">
        <v>5983.36</v>
      </c>
      <c r="Y154">
        <v>1231.98</v>
      </c>
      <c r="Z154">
        <v>15302.083897820594</v>
      </c>
      <c r="AA154">
        <v>47739.103897820591</v>
      </c>
      <c r="AB154">
        <v>108043.69139782058</v>
      </c>
      <c r="AD154">
        <v>25327.35</v>
      </c>
      <c r="AE154">
        <v>0</v>
      </c>
      <c r="AF154">
        <v>0</v>
      </c>
      <c r="AG154">
        <v>2495.7199999999998</v>
      </c>
      <c r="AH154">
        <v>4000</v>
      </c>
      <c r="AI154">
        <v>5372</v>
      </c>
      <c r="AJ154">
        <v>6559.82</v>
      </c>
      <c r="AK154">
        <v>11620.349999999999</v>
      </c>
      <c r="AL154">
        <v>55375.24</v>
      </c>
      <c r="AM154">
        <v>331556.25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331556.25</v>
      </c>
      <c r="AV154">
        <v>384876.11</v>
      </c>
      <c r="AW154">
        <v>435</v>
      </c>
      <c r="AX154">
        <v>0</v>
      </c>
      <c r="AY154">
        <v>3620.7599999999998</v>
      </c>
      <c r="AZ154">
        <v>23837.377500000002</v>
      </c>
      <c r="BA154">
        <v>17665.36</v>
      </c>
      <c r="BB154">
        <v>8546.7999999999993</v>
      </c>
      <c r="BC154">
        <v>55993.773897820589</v>
      </c>
      <c r="BD154">
        <v>494975.18139782059</v>
      </c>
      <c r="BE154">
        <v>37.376363467327693</v>
      </c>
      <c r="BF154">
        <v>13243</v>
      </c>
      <c r="BG154">
        <v>0</v>
      </c>
      <c r="BH154" t="s">
        <v>1764</v>
      </c>
      <c r="BI154" t="s">
        <v>1765</v>
      </c>
      <c r="BJ154" t="s">
        <v>939</v>
      </c>
    </row>
    <row r="155" spans="1:62" x14ac:dyDescent="0.25">
      <c r="A155" t="s">
        <v>772</v>
      </c>
      <c r="B155" t="s">
        <v>1760</v>
      </c>
      <c r="C155" t="s">
        <v>1761</v>
      </c>
      <c r="D155" t="s">
        <v>1696</v>
      </c>
      <c r="E155" t="s">
        <v>1697</v>
      </c>
      <c r="F155" t="s">
        <v>1762</v>
      </c>
      <c r="G155" t="s">
        <v>1763</v>
      </c>
      <c r="H155" t="s">
        <v>947</v>
      </c>
      <c r="I155" t="s">
        <v>2674</v>
      </c>
      <c r="J155">
        <v>0</v>
      </c>
      <c r="K155">
        <v>0</v>
      </c>
      <c r="L155">
        <v>0</v>
      </c>
      <c r="M155">
        <v>20</v>
      </c>
      <c r="N155">
        <v>10</v>
      </c>
      <c r="O155">
        <v>0</v>
      </c>
      <c r="P155">
        <v>0</v>
      </c>
      <c r="Q155">
        <v>0</v>
      </c>
      <c r="R155">
        <v>30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30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20</v>
      </c>
      <c r="AZ155">
        <v>10</v>
      </c>
      <c r="BA155">
        <v>0</v>
      </c>
      <c r="BB155">
        <v>0</v>
      </c>
      <c r="BC155">
        <v>0</v>
      </c>
      <c r="BD155">
        <v>30</v>
      </c>
      <c r="BE155">
        <v>3.3471309509199032E-4</v>
      </c>
      <c r="BF155">
        <v>0</v>
      </c>
      <c r="BG155">
        <v>89629</v>
      </c>
      <c r="BH155" t="s">
        <v>1764</v>
      </c>
      <c r="BI155" t="s">
        <v>1765</v>
      </c>
      <c r="BJ155" t="s">
        <v>939</v>
      </c>
    </row>
    <row r="156" spans="1:62" x14ac:dyDescent="0.25">
      <c r="A156" t="s">
        <v>428</v>
      </c>
      <c r="B156" t="s">
        <v>1760</v>
      </c>
      <c r="C156" t="s">
        <v>1761</v>
      </c>
      <c r="D156" t="s">
        <v>1696</v>
      </c>
      <c r="E156" t="s">
        <v>1697</v>
      </c>
      <c r="F156" t="s">
        <v>1762</v>
      </c>
      <c r="G156" t="s">
        <v>1763</v>
      </c>
      <c r="H156" t="s">
        <v>947</v>
      </c>
      <c r="I156" t="s">
        <v>2674</v>
      </c>
      <c r="J156">
        <v>18131.59</v>
      </c>
      <c r="K156">
        <v>0</v>
      </c>
      <c r="L156">
        <v>0</v>
      </c>
      <c r="M156">
        <v>790</v>
      </c>
      <c r="N156">
        <v>24904.657499999998</v>
      </c>
      <c r="O156">
        <v>5275</v>
      </c>
      <c r="P156">
        <v>3366</v>
      </c>
      <c r="Q156">
        <v>48517.549999999996</v>
      </c>
      <c r="R156">
        <v>100984.79749999999</v>
      </c>
      <c r="S156">
        <v>17530.810000000001</v>
      </c>
      <c r="T156">
        <v>613.67999999999995</v>
      </c>
      <c r="U156">
        <v>0</v>
      </c>
      <c r="V156">
        <v>2076.5700000000002</v>
      </c>
      <c r="W156">
        <v>44696.030000000006</v>
      </c>
      <c r="X156">
        <v>5345.5</v>
      </c>
      <c r="Y156">
        <v>6085.53</v>
      </c>
      <c r="Z156">
        <v>13122.616034335368</v>
      </c>
      <c r="AA156">
        <v>89470.736034335379</v>
      </c>
      <c r="AB156">
        <v>190455.53353433538</v>
      </c>
      <c r="AD156">
        <v>53731.15</v>
      </c>
      <c r="AE156">
        <v>2722.1</v>
      </c>
      <c r="AF156">
        <v>0</v>
      </c>
      <c r="AG156">
        <v>4893.5</v>
      </c>
      <c r="AH156">
        <v>36000</v>
      </c>
      <c r="AI156">
        <v>11396</v>
      </c>
      <c r="AJ156">
        <v>12856.73</v>
      </c>
      <c r="AK156">
        <v>20815.199999999997</v>
      </c>
      <c r="AL156">
        <v>142414.68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89393.55</v>
      </c>
      <c r="AW156">
        <v>3335.7799999999997</v>
      </c>
      <c r="AX156">
        <v>0</v>
      </c>
      <c r="AY156">
        <v>7760.07</v>
      </c>
      <c r="AZ156">
        <v>105600.6875</v>
      </c>
      <c r="BA156">
        <v>22016.5</v>
      </c>
      <c r="BB156">
        <v>22308.26</v>
      </c>
      <c r="BC156">
        <v>82455.366034335369</v>
      </c>
      <c r="BD156">
        <v>332870.21353433537</v>
      </c>
      <c r="BE156">
        <v>12.218559392663634</v>
      </c>
      <c r="BF156">
        <v>27243</v>
      </c>
      <c r="BG156">
        <v>0</v>
      </c>
      <c r="BH156" t="s">
        <v>1764</v>
      </c>
      <c r="BI156" t="s">
        <v>1765</v>
      </c>
      <c r="BJ156" t="s">
        <v>939</v>
      </c>
    </row>
    <row r="157" spans="1:62" x14ac:dyDescent="0.25">
      <c r="A157" t="s">
        <v>426</v>
      </c>
      <c r="B157" t="s">
        <v>1760</v>
      </c>
      <c r="C157" t="s">
        <v>1761</v>
      </c>
      <c r="D157" t="s">
        <v>1696</v>
      </c>
      <c r="E157" t="s">
        <v>1697</v>
      </c>
      <c r="F157" t="s">
        <v>1762</v>
      </c>
      <c r="G157" t="s">
        <v>1763</v>
      </c>
      <c r="H157" t="s">
        <v>947</v>
      </c>
      <c r="I157" t="s">
        <v>2674</v>
      </c>
      <c r="J157">
        <v>4834.91</v>
      </c>
      <c r="K157">
        <v>30</v>
      </c>
      <c r="L157">
        <v>0</v>
      </c>
      <c r="M157">
        <v>4490</v>
      </c>
      <c r="N157">
        <v>4268.25</v>
      </c>
      <c r="O157">
        <v>1086</v>
      </c>
      <c r="P157">
        <v>2340</v>
      </c>
      <c r="Q157">
        <v>18792</v>
      </c>
      <c r="R157">
        <v>35841.160000000003</v>
      </c>
      <c r="S157">
        <v>20730.48</v>
      </c>
      <c r="T157">
        <v>558.76</v>
      </c>
      <c r="U157">
        <v>0</v>
      </c>
      <c r="V157">
        <v>1200.24</v>
      </c>
      <c r="W157">
        <v>5708.62</v>
      </c>
      <c r="X157">
        <v>549</v>
      </c>
      <c r="Y157">
        <v>1897.36</v>
      </c>
      <c r="Z157">
        <v>8350.8776717095261</v>
      </c>
      <c r="AA157">
        <v>38995.337671709523</v>
      </c>
      <c r="AB157">
        <v>74836.497671709527</v>
      </c>
      <c r="AD157">
        <v>18915.46</v>
      </c>
      <c r="AE157">
        <v>900.98</v>
      </c>
      <c r="AF157">
        <v>0</v>
      </c>
      <c r="AG157">
        <v>2135.88</v>
      </c>
      <c r="AH157">
        <v>3500</v>
      </c>
      <c r="AI157">
        <v>4257</v>
      </c>
      <c r="AJ157">
        <v>4305.6899999999996</v>
      </c>
      <c r="AK157">
        <v>8320.2000000000007</v>
      </c>
      <c r="AL157">
        <v>42335.210000000006</v>
      </c>
      <c r="AM157">
        <v>2000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2000</v>
      </c>
      <c r="AV157">
        <v>46480.85</v>
      </c>
      <c r="AW157">
        <v>1489.74</v>
      </c>
      <c r="AX157">
        <v>0</v>
      </c>
      <c r="AY157">
        <v>7826.12</v>
      </c>
      <c r="AZ157">
        <v>13476.869999999999</v>
      </c>
      <c r="BA157">
        <v>5892</v>
      </c>
      <c r="BB157">
        <v>8543.0499999999993</v>
      </c>
      <c r="BC157">
        <v>35463.077671709529</v>
      </c>
      <c r="BD157">
        <v>119171.70767170953</v>
      </c>
      <c r="BE157">
        <v>13.462687265217976</v>
      </c>
      <c r="BF157">
        <v>8852</v>
      </c>
      <c r="BG157">
        <v>0</v>
      </c>
      <c r="BH157" t="s">
        <v>1764</v>
      </c>
      <c r="BI157" t="s">
        <v>1765</v>
      </c>
      <c r="BJ157" t="s">
        <v>939</v>
      </c>
    </row>
    <row r="158" spans="1:62" x14ac:dyDescent="0.25">
      <c r="A158" t="s">
        <v>678</v>
      </c>
      <c r="B158" t="s">
        <v>1760</v>
      </c>
      <c r="C158" t="s">
        <v>1761</v>
      </c>
      <c r="D158" t="s">
        <v>1696</v>
      </c>
      <c r="E158" t="s">
        <v>1697</v>
      </c>
      <c r="F158" t="s">
        <v>1762</v>
      </c>
      <c r="G158" t="s">
        <v>1763</v>
      </c>
      <c r="H158" t="s">
        <v>947</v>
      </c>
      <c r="I158" t="s">
        <v>2674</v>
      </c>
      <c r="J158">
        <v>7543.6600000000008</v>
      </c>
      <c r="K158">
        <v>1580</v>
      </c>
      <c r="L158">
        <v>0</v>
      </c>
      <c r="M158">
        <v>853.6</v>
      </c>
      <c r="N158">
        <v>7795.7744999999995</v>
      </c>
      <c r="O158">
        <v>5338</v>
      </c>
      <c r="P158">
        <v>4780</v>
      </c>
      <c r="Q158">
        <v>28390.519999999993</v>
      </c>
      <c r="R158">
        <v>56281.554499999998</v>
      </c>
      <c r="S158">
        <v>14862.83</v>
      </c>
      <c r="T158">
        <v>297.05</v>
      </c>
      <c r="U158">
        <v>0</v>
      </c>
      <c r="V158">
        <v>1369.11</v>
      </c>
      <c r="W158">
        <v>8120.26</v>
      </c>
      <c r="X158">
        <v>1607.13</v>
      </c>
      <c r="Y158">
        <v>732.26</v>
      </c>
      <c r="Z158">
        <v>10064.970282364369</v>
      </c>
      <c r="AA158">
        <v>37053.610282364367</v>
      </c>
      <c r="AB158">
        <v>93335.164782364358</v>
      </c>
      <c r="AD158">
        <v>20987.48</v>
      </c>
      <c r="AE158">
        <v>1088.1500000000001</v>
      </c>
      <c r="AF158">
        <v>0</v>
      </c>
      <c r="AG158">
        <v>1969.83</v>
      </c>
      <c r="AH158">
        <v>0</v>
      </c>
      <c r="AI158">
        <v>4450</v>
      </c>
      <c r="AJ158">
        <v>5176.3100000000004</v>
      </c>
      <c r="AK158">
        <v>10054.799999999999</v>
      </c>
      <c r="AL158">
        <v>43726.569999999992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43393.97</v>
      </c>
      <c r="AW158">
        <v>2965.2</v>
      </c>
      <c r="AX158">
        <v>0</v>
      </c>
      <c r="AY158">
        <v>4192.54</v>
      </c>
      <c r="AZ158">
        <v>15916.0345</v>
      </c>
      <c r="BA158">
        <v>11395.130000000001</v>
      </c>
      <c r="BB158">
        <v>10688.57</v>
      </c>
      <c r="BC158">
        <v>48510.290282364367</v>
      </c>
      <c r="BD158">
        <v>137061.73478236439</v>
      </c>
      <c r="BE158">
        <v>12.63824202695845</v>
      </c>
      <c r="BF158">
        <v>10845</v>
      </c>
      <c r="BG158">
        <v>0</v>
      </c>
      <c r="BH158" t="s">
        <v>1764</v>
      </c>
      <c r="BI158" t="s">
        <v>1765</v>
      </c>
      <c r="BJ158" t="s">
        <v>939</v>
      </c>
    </row>
    <row r="159" spans="1:62" x14ac:dyDescent="0.25">
      <c r="A159" t="s">
        <v>424</v>
      </c>
      <c r="B159" t="s">
        <v>1760</v>
      </c>
      <c r="C159" t="s">
        <v>1761</v>
      </c>
      <c r="D159" t="s">
        <v>1696</v>
      </c>
      <c r="E159" t="s">
        <v>1697</v>
      </c>
      <c r="F159" t="s">
        <v>1762</v>
      </c>
      <c r="G159" t="s">
        <v>1763</v>
      </c>
      <c r="H159" t="s">
        <v>947</v>
      </c>
      <c r="I159" t="s">
        <v>2674</v>
      </c>
      <c r="J159">
        <v>2752.42</v>
      </c>
      <c r="K159">
        <v>2485.3000000000002</v>
      </c>
      <c r="L159">
        <v>0</v>
      </c>
      <c r="M159">
        <v>2170</v>
      </c>
      <c r="N159">
        <v>4713.42</v>
      </c>
      <c r="O159">
        <v>1645</v>
      </c>
      <c r="P159">
        <v>7858</v>
      </c>
      <c r="Q159">
        <v>59087.11</v>
      </c>
      <c r="R159">
        <v>80711.25</v>
      </c>
      <c r="S159">
        <v>9039.8700000000008</v>
      </c>
      <c r="T159">
        <v>1177</v>
      </c>
      <c r="U159">
        <v>0</v>
      </c>
      <c r="V159">
        <v>1119.3399999999999</v>
      </c>
      <c r="W159">
        <v>10475.69</v>
      </c>
      <c r="X159">
        <v>261.75</v>
      </c>
      <c r="Y159">
        <v>1239.19</v>
      </c>
      <c r="Z159">
        <v>16711.585381888755</v>
      </c>
      <c r="AA159">
        <v>40024.425381888752</v>
      </c>
      <c r="AB159">
        <v>120735.67538188875</v>
      </c>
      <c r="AD159">
        <v>25210.01</v>
      </c>
      <c r="AE159">
        <v>1238.56</v>
      </c>
      <c r="AF159">
        <v>0</v>
      </c>
      <c r="AG159">
        <v>2247.73</v>
      </c>
      <c r="AH159">
        <v>4000</v>
      </c>
      <c r="AI159">
        <v>5347</v>
      </c>
      <c r="AJ159">
        <v>5904.7</v>
      </c>
      <c r="AK159">
        <v>10760.400000000001</v>
      </c>
      <c r="AL159">
        <v>54708.4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37002.300000000003</v>
      </c>
      <c r="AW159">
        <v>4900.8600000000006</v>
      </c>
      <c r="AX159">
        <v>0</v>
      </c>
      <c r="AY159">
        <v>5537.07</v>
      </c>
      <c r="AZ159">
        <v>19189.11</v>
      </c>
      <c r="BA159">
        <v>7253.75</v>
      </c>
      <c r="BB159">
        <v>15001.89</v>
      </c>
      <c r="BC159">
        <v>86559.095381888765</v>
      </c>
      <c r="BD159">
        <v>175444.07538188878</v>
      </c>
      <c r="BE159">
        <v>13.907576328330462</v>
      </c>
      <c r="BF159">
        <v>12615</v>
      </c>
      <c r="BG159">
        <v>0</v>
      </c>
      <c r="BH159" t="s">
        <v>1764</v>
      </c>
      <c r="BI159" t="s">
        <v>1765</v>
      </c>
      <c r="BJ159" t="s">
        <v>939</v>
      </c>
    </row>
    <row r="160" spans="1:62" x14ac:dyDescent="0.25">
      <c r="A160" t="s">
        <v>516</v>
      </c>
      <c r="B160" t="s">
        <v>1941</v>
      </c>
      <c r="C160" t="s">
        <v>1942</v>
      </c>
      <c r="D160" t="s">
        <v>1870</v>
      </c>
      <c r="E160" t="s">
        <v>1871</v>
      </c>
      <c r="F160" t="s">
        <v>1878</v>
      </c>
      <c r="G160" t="s">
        <v>1879</v>
      </c>
      <c r="H160" t="s">
        <v>935</v>
      </c>
      <c r="I160" t="s">
        <v>2673</v>
      </c>
      <c r="J160">
        <v>3216.7599999999998</v>
      </c>
      <c r="K160">
        <v>1550</v>
      </c>
      <c r="L160">
        <v>0</v>
      </c>
      <c r="M160">
        <v>1715</v>
      </c>
      <c r="N160">
        <v>7536.7199999999993</v>
      </c>
      <c r="O160">
        <v>160</v>
      </c>
      <c r="P160">
        <v>661</v>
      </c>
      <c r="Q160">
        <v>4028</v>
      </c>
      <c r="R160">
        <v>18867.48</v>
      </c>
      <c r="S160">
        <v>1605.65</v>
      </c>
      <c r="T160">
        <v>2361</v>
      </c>
      <c r="U160">
        <v>0</v>
      </c>
      <c r="V160">
        <v>244.15</v>
      </c>
      <c r="W160">
        <v>1386.16</v>
      </c>
      <c r="X160">
        <v>106.85</v>
      </c>
      <c r="Y160">
        <v>253.55</v>
      </c>
      <c r="Z160">
        <v>3777.2171085197151</v>
      </c>
      <c r="AA160">
        <v>9734.5771085197157</v>
      </c>
      <c r="AB160">
        <v>28602.057108519715</v>
      </c>
      <c r="AD160">
        <v>3109.01</v>
      </c>
      <c r="AE160">
        <v>2394</v>
      </c>
      <c r="AF160">
        <v>0</v>
      </c>
      <c r="AG160">
        <v>1512</v>
      </c>
      <c r="AH160">
        <v>4410</v>
      </c>
      <c r="AI160">
        <v>504</v>
      </c>
      <c r="AJ160">
        <v>756</v>
      </c>
      <c r="AK160">
        <v>1100</v>
      </c>
      <c r="AL160">
        <v>13785.01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7931.42</v>
      </c>
      <c r="AW160">
        <v>6305</v>
      </c>
      <c r="AX160">
        <v>0</v>
      </c>
      <c r="AY160">
        <v>3471.15</v>
      </c>
      <c r="AZ160">
        <v>13332.88</v>
      </c>
      <c r="BA160">
        <v>770.85</v>
      </c>
      <c r="BB160">
        <v>1670.55</v>
      </c>
      <c r="BC160">
        <v>8905.2171085197151</v>
      </c>
      <c r="BD160">
        <v>42387.06710851971</v>
      </c>
      <c r="BE160">
        <v>13.010149511516179</v>
      </c>
      <c r="BF160">
        <v>3258</v>
      </c>
      <c r="BG160">
        <v>0</v>
      </c>
      <c r="BH160" t="s">
        <v>1943</v>
      </c>
      <c r="BI160" t="s">
        <v>1944</v>
      </c>
      <c r="BJ160" t="s">
        <v>939</v>
      </c>
    </row>
    <row r="161" spans="1:62" x14ac:dyDescent="0.25">
      <c r="A161" t="s">
        <v>518</v>
      </c>
      <c r="B161" t="s">
        <v>1945</v>
      </c>
      <c r="C161" t="s">
        <v>1946</v>
      </c>
      <c r="D161" t="s">
        <v>1870</v>
      </c>
      <c r="E161" t="s">
        <v>1871</v>
      </c>
      <c r="F161" t="s">
        <v>1878</v>
      </c>
      <c r="G161" t="s">
        <v>1879</v>
      </c>
      <c r="H161" t="s">
        <v>947</v>
      </c>
      <c r="I161" t="s">
        <v>2673</v>
      </c>
      <c r="J161">
        <v>13138.07</v>
      </c>
      <c r="K161">
        <v>21092.720000000001</v>
      </c>
      <c r="L161">
        <v>0</v>
      </c>
      <c r="M161">
        <v>1990.32</v>
      </c>
      <c r="N161">
        <v>18428.62</v>
      </c>
      <c r="O161">
        <v>775</v>
      </c>
      <c r="P161">
        <v>2820</v>
      </c>
      <c r="Q161">
        <v>15763</v>
      </c>
      <c r="R161">
        <v>74007.73</v>
      </c>
      <c r="S161">
        <v>20397.95</v>
      </c>
      <c r="T161">
        <v>12903.48</v>
      </c>
      <c r="U161">
        <v>0</v>
      </c>
      <c r="V161">
        <v>4426.07</v>
      </c>
      <c r="W161">
        <v>12232.45</v>
      </c>
      <c r="X161">
        <v>2333.5100000000002</v>
      </c>
      <c r="Y161">
        <v>8831</v>
      </c>
      <c r="Z161">
        <v>22085.945374866678</v>
      </c>
      <c r="AA161">
        <v>83210.405374866677</v>
      </c>
      <c r="AB161">
        <v>157218.13537486666</v>
      </c>
      <c r="AD161">
        <v>29053.3</v>
      </c>
      <c r="AE161">
        <v>16425</v>
      </c>
      <c r="AF161">
        <v>0</v>
      </c>
      <c r="AG161">
        <v>5075</v>
      </c>
      <c r="AH161">
        <v>19093</v>
      </c>
      <c r="AI161">
        <v>3957</v>
      </c>
      <c r="AJ161">
        <v>17029</v>
      </c>
      <c r="AK161">
        <v>5400</v>
      </c>
      <c r="AL161">
        <v>96032.3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62589.320000000007</v>
      </c>
      <c r="AW161">
        <v>50421.2</v>
      </c>
      <c r="AX161">
        <v>0</v>
      </c>
      <c r="AY161">
        <v>11491.39</v>
      </c>
      <c r="AZ161">
        <v>49754.07</v>
      </c>
      <c r="BA161">
        <v>7065.51</v>
      </c>
      <c r="BB161">
        <v>28680</v>
      </c>
      <c r="BC161">
        <v>43248.945374866678</v>
      </c>
      <c r="BD161">
        <v>253250.43537486671</v>
      </c>
      <c r="BE161">
        <v>13.586396747578686</v>
      </c>
      <c r="BF161">
        <v>18640</v>
      </c>
      <c r="BG161">
        <v>0</v>
      </c>
      <c r="BH161" t="s">
        <v>1947</v>
      </c>
      <c r="BI161" t="s">
        <v>1948</v>
      </c>
      <c r="BJ161" t="s">
        <v>939</v>
      </c>
    </row>
    <row r="162" spans="1:62" x14ac:dyDescent="0.25">
      <c r="A162" t="s">
        <v>66</v>
      </c>
      <c r="B162" t="s">
        <v>1080</v>
      </c>
      <c r="C162" t="s">
        <v>1081</v>
      </c>
      <c r="D162" t="s">
        <v>1041</v>
      </c>
      <c r="E162" t="s">
        <v>1042</v>
      </c>
      <c r="F162" t="s">
        <v>1082</v>
      </c>
      <c r="G162" t="s">
        <v>90</v>
      </c>
      <c r="H162" t="s">
        <v>935</v>
      </c>
      <c r="I162" t="s">
        <v>2673</v>
      </c>
      <c r="J162">
        <v>260.73</v>
      </c>
      <c r="K162">
        <v>430</v>
      </c>
      <c r="L162">
        <v>0</v>
      </c>
      <c r="M162">
        <v>0</v>
      </c>
      <c r="N162">
        <v>0</v>
      </c>
      <c r="O162">
        <v>0</v>
      </c>
      <c r="P162">
        <v>500</v>
      </c>
      <c r="Q162">
        <v>814</v>
      </c>
      <c r="R162">
        <v>2004.73</v>
      </c>
      <c r="S162">
        <v>2403.87</v>
      </c>
      <c r="T162">
        <v>56.6</v>
      </c>
      <c r="U162">
        <v>0</v>
      </c>
      <c r="V162">
        <v>114.06</v>
      </c>
      <c r="W162">
        <v>45</v>
      </c>
      <c r="X162">
        <v>0</v>
      </c>
      <c r="Y162">
        <v>105.6</v>
      </c>
      <c r="Z162">
        <v>967.43380423999201</v>
      </c>
      <c r="AA162">
        <v>3692.5638042399914</v>
      </c>
      <c r="AB162">
        <v>5697.293804239991</v>
      </c>
      <c r="AD162">
        <v>5018.8100000000004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5018.8100000000004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7683.41</v>
      </c>
      <c r="AW162">
        <v>486.6</v>
      </c>
      <c r="AX162">
        <v>0</v>
      </c>
      <c r="AY162">
        <v>114.06</v>
      </c>
      <c r="AZ162">
        <v>45</v>
      </c>
      <c r="BA162">
        <v>0</v>
      </c>
      <c r="BB162">
        <v>605.6</v>
      </c>
      <c r="BC162">
        <v>1781.433804239992</v>
      </c>
      <c r="BD162">
        <v>10716.103804239992</v>
      </c>
      <c r="BE162">
        <v>14.780832833434472</v>
      </c>
      <c r="BF162">
        <v>725</v>
      </c>
      <c r="BG162">
        <v>0</v>
      </c>
      <c r="BH162" t="s">
        <v>1083</v>
      </c>
      <c r="BI162" t="s">
        <v>1084</v>
      </c>
      <c r="BJ162" t="s">
        <v>939</v>
      </c>
    </row>
    <row r="163" spans="1:62" x14ac:dyDescent="0.25">
      <c r="A163" t="s">
        <v>260</v>
      </c>
      <c r="B163" t="s">
        <v>1443</v>
      </c>
      <c r="C163" t="s">
        <v>1444</v>
      </c>
      <c r="D163" t="s">
        <v>1357</v>
      </c>
      <c r="E163" t="s">
        <v>1358</v>
      </c>
      <c r="F163" t="s">
        <v>1445</v>
      </c>
      <c r="G163" t="s">
        <v>1446</v>
      </c>
      <c r="H163" t="s">
        <v>947</v>
      </c>
      <c r="I163" t="s">
        <v>2673</v>
      </c>
      <c r="J163">
        <v>3599.5600000000004</v>
      </c>
      <c r="K163">
        <v>0</v>
      </c>
      <c r="L163">
        <v>0</v>
      </c>
      <c r="M163">
        <v>480</v>
      </c>
      <c r="N163">
        <v>240</v>
      </c>
      <c r="O163">
        <v>0</v>
      </c>
      <c r="P163">
        <v>400</v>
      </c>
      <c r="Q163">
        <v>7177</v>
      </c>
      <c r="R163">
        <v>11896.560000000001</v>
      </c>
      <c r="S163">
        <v>15234.489999999998</v>
      </c>
      <c r="T163">
        <v>175.55</v>
      </c>
      <c r="U163">
        <v>0</v>
      </c>
      <c r="V163">
        <v>747.94</v>
      </c>
      <c r="W163">
        <v>259.55</v>
      </c>
      <c r="X163">
        <v>585.26</v>
      </c>
      <c r="Y163">
        <v>145.65</v>
      </c>
      <c r="Z163">
        <v>10595.275523244727</v>
      </c>
      <c r="AA163">
        <v>27743.715523244726</v>
      </c>
      <c r="AB163">
        <v>39640.275523244723</v>
      </c>
      <c r="AD163">
        <v>21343.66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15000</v>
      </c>
      <c r="AL163">
        <v>36343.660000000003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40177.71</v>
      </c>
      <c r="AW163">
        <v>175.55</v>
      </c>
      <c r="AX163">
        <v>0</v>
      </c>
      <c r="AY163">
        <v>1227.94</v>
      </c>
      <c r="AZ163">
        <v>499.55</v>
      </c>
      <c r="BA163">
        <v>585.26</v>
      </c>
      <c r="BB163">
        <v>545.65</v>
      </c>
      <c r="BC163">
        <v>32772.275523244723</v>
      </c>
      <c r="BD163">
        <v>75983.935523244727</v>
      </c>
      <c r="BE163">
        <v>5.7537434138455801</v>
      </c>
      <c r="BF163">
        <v>13206</v>
      </c>
      <c r="BG163">
        <v>0</v>
      </c>
      <c r="BH163" t="s">
        <v>1447</v>
      </c>
      <c r="BI163" t="s">
        <v>1448</v>
      </c>
      <c r="BJ163" t="s">
        <v>939</v>
      </c>
    </row>
    <row r="164" spans="1:62" x14ac:dyDescent="0.25">
      <c r="A164" t="s">
        <v>356</v>
      </c>
      <c r="B164" t="s">
        <v>1585</v>
      </c>
      <c r="C164" t="s">
        <v>1586</v>
      </c>
      <c r="D164" t="s">
        <v>1481</v>
      </c>
      <c r="E164" t="s">
        <v>1482</v>
      </c>
      <c r="F164" t="s">
        <v>1587</v>
      </c>
      <c r="G164" t="s">
        <v>354</v>
      </c>
      <c r="H164" t="s">
        <v>947</v>
      </c>
      <c r="I164" t="s">
        <v>2674</v>
      </c>
      <c r="J164">
        <v>8358.5499999999993</v>
      </c>
      <c r="K164">
        <v>0</v>
      </c>
      <c r="L164">
        <v>0</v>
      </c>
      <c r="M164">
        <v>1475</v>
      </c>
      <c r="N164">
        <v>5073</v>
      </c>
      <c r="O164">
        <v>2180</v>
      </c>
      <c r="P164">
        <v>1695</v>
      </c>
      <c r="Q164">
        <v>13742</v>
      </c>
      <c r="R164">
        <v>32523.55</v>
      </c>
      <c r="S164">
        <v>13070.91</v>
      </c>
      <c r="T164">
        <v>548.96</v>
      </c>
      <c r="U164">
        <v>0</v>
      </c>
      <c r="V164">
        <v>2030.29</v>
      </c>
      <c r="W164">
        <v>4700.29</v>
      </c>
      <c r="X164">
        <v>3707.51</v>
      </c>
      <c r="Y164">
        <v>2499.9899999999998</v>
      </c>
      <c r="Z164">
        <v>5542.0634680553321</v>
      </c>
      <c r="AA164">
        <v>32100.013468055331</v>
      </c>
      <c r="AB164">
        <v>64623.563468055334</v>
      </c>
      <c r="AD164">
        <v>24404.69</v>
      </c>
      <c r="AE164">
        <v>0</v>
      </c>
      <c r="AF164">
        <v>0</v>
      </c>
      <c r="AG164">
        <v>8700</v>
      </c>
      <c r="AH164">
        <v>7000</v>
      </c>
      <c r="AI164">
        <v>7000</v>
      </c>
      <c r="AJ164">
        <v>7302.75</v>
      </c>
      <c r="AK164">
        <v>1500</v>
      </c>
      <c r="AL164">
        <v>55907.44</v>
      </c>
      <c r="AM164">
        <v>6827.2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6827.2</v>
      </c>
      <c r="AV164">
        <v>52661.349999999991</v>
      </c>
      <c r="AW164">
        <v>548.96</v>
      </c>
      <c r="AX164">
        <v>0</v>
      </c>
      <c r="AY164">
        <v>12205.29</v>
      </c>
      <c r="AZ164">
        <v>16773.29</v>
      </c>
      <c r="BA164">
        <v>12887.51</v>
      </c>
      <c r="BB164">
        <v>11497.74</v>
      </c>
      <c r="BC164">
        <v>20784.063468055334</v>
      </c>
      <c r="BD164">
        <v>127358.20346805532</v>
      </c>
      <c r="BE164">
        <v>8.2336568055375814</v>
      </c>
      <c r="BF164">
        <v>15468</v>
      </c>
      <c r="BG164">
        <v>0</v>
      </c>
      <c r="BH164" t="s">
        <v>1588</v>
      </c>
      <c r="BI164" t="s">
        <v>1589</v>
      </c>
      <c r="BJ164" t="s">
        <v>939</v>
      </c>
    </row>
    <row r="165" spans="1:62" x14ac:dyDescent="0.25">
      <c r="A165" t="s">
        <v>604</v>
      </c>
      <c r="B165" t="s">
        <v>2099</v>
      </c>
      <c r="C165" t="s">
        <v>2100</v>
      </c>
      <c r="D165" t="s">
        <v>2045</v>
      </c>
      <c r="E165" t="s">
        <v>2046</v>
      </c>
      <c r="F165" t="s">
        <v>2047</v>
      </c>
      <c r="G165" t="s">
        <v>2048</v>
      </c>
      <c r="H165" t="s">
        <v>935</v>
      </c>
      <c r="I165" t="s">
        <v>2674</v>
      </c>
      <c r="J165">
        <v>3118.65</v>
      </c>
      <c r="K165">
        <v>0</v>
      </c>
      <c r="L165">
        <v>1055</v>
      </c>
      <c r="M165">
        <v>0</v>
      </c>
      <c r="N165">
        <v>490</v>
      </c>
      <c r="O165">
        <v>0</v>
      </c>
      <c r="P165">
        <v>0</v>
      </c>
      <c r="Q165">
        <v>3171.5</v>
      </c>
      <c r="R165">
        <v>7835.15</v>
      </c>
      <c r="S165">
        <v>10997.85</v>
      </c>
      <c r="T165">
        <v>0</v>
      </c>
      <c r="U165">
        <v>239.37</v>
      </c>
      <c r="V165">
        <v>349</v>
      </c>
      <c r="W165">
        <v>1667.66</v>
      </c>
      <c r="X165">
        <v>0</v>
      </c>
      <c r="Y165">
        <v>0</v>
      </c>
      <c r="Z165">
        <v>3217.6949528667928</v>
      </c>
      <c r="AA165">
        <v>16471.574952866795</v>
      </c>
      <c r="AB165">
        <v>24306.724952866796</v>
      </c>
      <c r="AD165">
        <v>8666.76</v>
      </c>
      <c r="AE165">
        <v>0</v>
      </c>
      <c r="AF165">
        <v>1499</v>
      </c>
      <c r="AG165">
        <v>0</v>
      </c>
      <c r="AH165">
        <v>0</v>
      </c>
      <c r="AI165">
        <v>0</v>
      </c>
      <c r="AJ165">
        <v>0</v>
      </c>
      <c r="AK165">
        <v>1000</v>
      </c>
      <c r="AL165">
        <v>11165.76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22783.260000000002</v>
      </c>
      <c r="AW165">
        <v>0</v>
      </c>
      <c r="AX165">
        <v>2793.37</v>
      </c>
      <c r="AY165">
        <v>349</v>
      </c>
      <c r="AZ165">
        <v>2157.66</v>
      </c>
      <c r="BA165">
        <v>0</v>
      </c>
      <c r="BB165">
        <v>0</v>
      </c>
      <c r="BC165">
        <v>7389.1949528667928</v>
      </c>
      <c r="BD165">
        <v>35472.484952866791</v>
      </c>
      <c r="BE165">
        <v>13.523631320193211</v>
      </c>
      <c r="BF165">
        <v>2623</v>
      </c>
      <c r="BG165">
        <v>0</v>
      </c>
      <c r="BH165" t="s">
        <v>2101</v>
      </c>
      <c r="BI165" t="s">
        <v>2102</v>
      </c>
      <c r="BJ165" t="s">
        <v>939</v>
      </c>
    </row>
    <row r="166" spans="1:62" x14ac:dyDescent="0.25">
      <c r="A166" t="s">
        <v>606</v>
      </c>
      <c r="B166" t="s">
        <v>982</v>
      </c>
      <c r="C166" t="s">
        <v>766</v>
      </c>
      <c r="D166" t="s">
        <v>2045</v>
      </c>
      <c r="E166" t="s">
        <v>2046</v>
      </c>
      <c r="F166" t="s">
        <v>2061</v>
      </c>
      <c r="G166" t="s">
        <v>2062</v>
      </c>
      <c r="H166" t="s">
        <v>935</v>
      </c>
      <c r="I166" t="s">
        <v>2674</v>
      </c>
      <c r="J166">
        <v>6162.4100000000008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9165</v>
      </c>
      <c r="R166">
        <v>15327.41</v>
      </c>
      <c r="S166">
        <v>6496.7099999999991</v>
      </c>
      <c r="T166">
        <v>0</v>
      </c>
      <c r="U166">
        <v>126.45</v>
      </c>
      <c r="V166">
        <v>148</v>
      </c>
      <c r="W166">
        <v>0</v>
      </c>
      <c r="X166">
        <v>0</v>
      </c>
      <c r="Y166">
        <v>0</v>
      </c>
      <c r="Z166">
        <v>5679.0484525565098</v>
      </c>
      <c r="AA166">
        <v>12450.208452556508</v>
      </c>
      <c r="AB166">
        <v>27777.618452556508</v>
      </c>
      <c r="AD166">
        <v>35843.660000000003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5356.7</v>
      </c>
      <c r="AL166">
        <v>41200.36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48502.78</v>
      </c>
      <c r="AW166">
        <v>0</v>
      </c>
      <c r="AX166">
        <v>126.45</v>
      </c>
      <c r="AY166">
        <v>148</v>
      </c>
      <c r="AZ166">
        <v>0</v>
      </c>
      <c r="BA166">
        <v>0</v>
      </c>
      <c r="BB166">
        <v>0</v>
      </c>
      <c r="BC166">
        <v>20200.748452556509</v>
      </c>
      <c r="BD166">
        <v>68977.978452556505</v>
      </c>
      <c r="BE166">
        <v>12.448651588622361</v>
      </c>
      <c r="BF166">
        <v>5541</v>
      </c>
      <c r="BG166">
        <v>0</v>
      </c>
      <c r="BH166" t="s">
        <v>983</v>
      </c>
      <c r="BI166" t="s">
        <v>984</v>
      </c>
      <c r="BJ166" t="s">
        <v>939</v>
      </c>
    </row>
    <row r="167" spans="1:62" x14ac:dyDescent="0.25">
      <c r="A167" t="s">
        <v>520</v>
      </c>
      <c r="B167" t="s">
        <v>1949</v>
      </c>
      <c r="C167" t="s">
        <v>1950</v>
      </c>
      <c r="D167" t="s">
        <v>1870</v>
      </c>
      <c r="E167" t="s">
        <v>1871</v>
      </c>
      <c r="F167" t="s">
        <v>1912</v>
      </c>
      <c r="G167" t="s">
        <v>1913</v>
      </c>
      <c r="H167" t="s">
        <v>935</v>
      </c>
      <c r="I167" t="s">
        <v>2673</v>
      </c>
      <c r="J167">
        <v>447.02</v>
      </c>
      <c r="K167">
        <v>1261.5</v>
      </c>
      <c r="L167">
        <v>0</v>
      </c>
      <c r="M167">
        <v>80</v>
      </c>
      <c r="N167">
        <v>0</v>
      </c>
      <c r="O167">
        <v>110</v>
      </c>
      <c r="P167">
        <v>66</v>
      </c>
      <c r="Q167">
        <v>1230</v>
      </c>
      <c r="R167">
        <v>3194.52</v>
      </c>
      <c r="S167">
        <v>1759.79</v>
      </c>
      <c r="T167">
        <v>1197.3399999999999</v>
      </c>
      <c r="U167">
        <v>0</v>
      </c>
      <c r="V167">
        <v>415.94</v>
      </c>
      <c r="W167">
        <v>405.13</v>
      </c>
      <c r="X167">
        <v>284.19</v>
      </c>
      <c r="Y167">
        <v>271.33999999999997</v>
      </c>
      <c r="Z167">
        <v>3075.0516680774494</v>
      </c>
      <c r="AA167">
        <v>7408.7816680774504</v>
      </c>
      <c r="AB167">
        <v>10603.301668077451</v>
      </c>
      <c r="AD167">
        <v>30.77</v>
      </c>
      <c r="AE167">
        <v>4250</v>
      </c>
      <c r="AF167">
        <v>0</v>
      </c>
      <c r="AG167">
        <v>1849</v>
      </c>
      <c r="AH167">
        <v>0</v>
      </c>
      <c r="AI167">
        <v>0</v>
      </c>
      <c r="AJ167">
        <v>0</v>
      </c>
      <c r="AK167">
        <v>0</v>
      </c>
      <c r="AL167">
        <v>6129.77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2237.58</v>
      </c>
      <c r="AW167">
        <v>6708.84</v>
      </c>
      <c r="AX167">
        <v>0</v>
      </c>
      <c r="AY167">
        <v>2344.94</v>
      </c>
      <c r="AZ167">
        <v>405.13</v>
      </c>
      <c r="BA167">
        <v>394.19</v>
      </c>
      <c r="BB167">
        <v>337.34</v>
      </c>
      <c r="BC167">
        <v>4305.051668077449</v>
      </c>
      <c r="BD167">
        <v>16733.071668077449</v>
      </c>
      <c r="BE167">
        <v>14.216713396837255</v>
      </c>
      <c r="BF167">
        <v>1177</v>
      </c>
      <c r="BG167">
        <v>0</v>
      </c>
      <c r="BH167" t="s">
        <v>1951</v>
      </c>
      <c r="BI167" t="s">
        <v>1952</v>
      </c>
      <c r="BJ167" t="s">
        <v>939</v>
      </c>
    </row>
    <row r="168" spans="1:62" x14ac:dyDescent="0.25">
      <c r="A168" t="s">
        <v>262</v>
      </c>
      <c r="B168" t="s">
        <v>1436</v>
      </c>
      <c r="C168" t="s">
        <v>768</v>
      </c>
      <c r="D168" t="s">
        <v>1357</v>
      </c>
      <c r="E168" t="s">
        <v>1358</v>
      </c>
      <c r="F168" t="s">
        <v>1383</v>
      </c>
      <c r="G168" t="s">
        <v>1384</v>
      </c>
      <c r="H168" t="s">
        <v>947</v>
      </c>
      <c r="I168" t="s">
        <v>2674</v>
      </c>
      <c r="J168">
        <v>3438.8</v>
      </c>
      <c r="K168">
        <v>4834.37</v>
      </c>
      <c r="L168">
        <v>0</v>
      </c>
      <c r="M168">
        <v>615</v>
      </c>
      <c r="N168">
        <v>3276.8</v>
      </c>
      <c r="O168">
        <v>800</v>
      </c>
      <c r="P168">
        <v>170</v>
      </c>
      <c r="Q168">
        <v>3286</v>
      </c>
      <c r="R168">
        <v>16420.97</v>
      </c>
      <c r="S168">
        <v>2184.9699999999998</v>
      </c>
      <c r="T168">
        <v>3210.54</v>
      </c>
      <c r="U168">
        <v>0</v>
      </c>
      <c r="V168">
        <v>1332.35</v>
      </c>
      <c r="W168">
        <v>361.49</v>
      </c>
      <c r="X168">
        <v>407.02</v>
      </c>
      <c r="Y168">
        <v>0</v>
      </c>
      <c r="Z168">
        <v>11507.94</v>
      </c>
      <c r="AA168">
        <v>19004.310000000001</v>
      </c>
      <c r="AB168">
        <v>35425.279999999999</v>
      </c>
      <c r="AD168">
        <v>4071.94</v>
      </c>
      <c r="AE168">
        <v>4380</v>
      </c>
      <c r="AF168">
        <v>0</v>
      </c>
      <c r="AG168">
        <v>0</v>
      </c>
      <c r="AH168">
        <v>2827</v>
      </c>
      <c r="AI168">
        <v>2527.15</v>
      </c>
      <c r="AJ168">
        <v>429</v>
      </c>
      <c r="AK168">
        <v>1265.5999999999999</v>
      </c>
      <c r="AL168">
        <v>15500.69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9695.7100000000009</v>
      </c>
      <c r="AW168">
        <v>12424.91</v>
      </c>
      <c r="AX168">
        <v>0</v>
      </c>
      <c r="AY168">
        <v>1947.35</v>
      </c>
      <c r="AZ168">
        <v>6465.29</v>
      </c>
      <c r="BA168">
        <v>3734.17</v>
      </c>
      <c r="BB168">
        <v>599</v>
      </c>
      <c r="BC168">
        <v>16059.54</v>
      </c>
      <c r="BD168">
        <v>50925.97</v>
      </c>
      <c r="BE168">
        <v>13.162566554665288</v>
      </c>
      <c r="BF168">
        <v>3869</v>
      </c>
      <c r="BG168">
        <v>0</v>
      </c>
      <c r="BH168" t="s">
        <v>1437</v>
      </c>
      <c r="BI168" t="s">
        <v>1438</v>
      </c>
      <c r="BJ168" t="s">
        <v>939</v>
      </c>
    </row>
    <row r="169" spans="1:62" x14ac:dyDescent="0.25">
      <c r="A169" t="s">
        <v>264</v>
      </c>
      <c r="B169" t="s">
        <v>1450</v>
      </c>
      <c r="C169" t="s">
        <v>1451</v>
      </c>
      <c r="D169" t="s">
        <v>1357</v>
      </c>
      <c r="E169" t="s">
        <v>1358</v>
      </c>
      <c r="F169" t="s">
        <v>1359</v>
      </c>
      <c r="G169" t="s">
        <v>240</v>
      </c>
      <c r="H169" t="s">
        <v>935</v>
      </c>
      <c r="I169" t="s">
        <v>2673</v>
      </c>
      <c r="J169">
        <v>2848.83</v>
      </c>
      <c r="K169">
        <v>0</v>
      </c>
      <c r="L169">
        <v>0</v>
      </c>
      <c r="M169">
        <v>40</v>
      </c>
      <c r="N169">
        <v>0</v>
      </c>
      <c r="O169">
        <v>458</v>
      </c>
      <c r="P169">
        <v>0</v>
      </c>
      <c r="Q169">
        <v>4602</v>
      </c>
      <c r="R169">
        <v>7948.83</v>
      </c>
      <c r="S169">
        <v>7175.5300000000007</v>
      </c>
      <c r="T169">
        <v>245.3</v>
      </c>
      <c r="U169">
        <v>0</v>
      </c>
      <c r="V169">
        <v>38.450000000000003</v>
      </c>
      <c r="W169">
        <v>149.55000000000001</v>
      </c>
      <c r="X169">
        <v>400.55</v>
      </c>
      <c r="Y169">
        <v>45.15</v>
      </c>
      <c r="Z169">
        <v>3376.1328146790725</v>
      </c>
      <c r="AA169">
        <v>11430.662814679074</v>
      </c>
      <c r="AB169">
        <v>19379.492814679073</v>
      </c>
      <c r="AD169">
        <v>1259.7</v>
      </c>
      <c r="AE169">
        <v>4400</v>
      </c>
      <c r="AF169">
        <v>0</v>
      </c>
      <c r="AG169">
        <v>250</v>
      </c>
      <c r="AH169">
        <v>0</v>
      </c>
      <c r="AI169">
        <v>0</v>
      </c>
      <c r="AJ169">
        <v>0</v>
      </c>
      <c r="AK169">
        <v>600</v>
      </c>
      <c r="AL169">
        <v>6509.7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11284.060000000001</v>
      </c>
      <c r="AW169">
        <v>4645.3</v>
      </c>
      <c r="AX169">
        <v>0</v>
      </c>
      <c r="AY169">
        <v>328.45</v>
      </c>
      <c r="AZ169">
        <v>149.55000000000001</v>
      </c>
      <c r="BA169">
        <v>858.55</v>
      </c>
      <c r="BB169">
        <v>45.15</v>
      </c>
      <c r="BC169">
        <v>8578.1328146790729</v>
      </c>
      <c r="BD169">
        <v>25889.192814679074</v>
      </c>
      <c r="BE169">
        <v>11.339988092281679</v>
      </c>
      <c r="BF169">
        <v>2283</v>
      </c>
      <c r="BG169">
        <v>0</v>
      </c>
      <c r="BH169" t="s">
        <v>1452</v>
      </c>
      <c r="BI169" t="s">
        <v>1453</v>
      </c>
      <c r="BJ169" t="s">
        <v>939</v>
      </c>
    </row>
    <row r="170" spans="1:62" x14ac:dyDescent="0.25">
      <c r="A170" t="s">
        <v>774</v>
      </c>
      <c r="B170" t="s">
        <v>1279</v>
      </c>
      <c r="C170" t="s">
        <v>1280</v>
      </c>
      <c r="D170" t="s">
        <v>1010</v>
      </c>
      <c r="E170" t="s">
        <v>1011</v>
      </c>
      <c r="F170" t="s">
        <v>1012</v>
      </c>
      <c r="G170" t="s">
        <v>156</v>
      </c>
      <c r="H170" t="s">
        <v>947</v>
      </c>
      <c r="I170" t="s">
        <v>2674</v>
      </c>
      <c r="J170">
        <v>0</v>
      </c>
      <c r="K170">
        <v>0</v>
      </c>
      <c r="L170">
        <v>0</v>
      </c>
      <c r="M170">
        <v>120</v>
      </c>
      <c r="N170">
        <v>1500</v>
      </c>
      <c r="O170">
        <v>0</v>
      </c>
      <c r="P170">
        <v>0</v>
      </c>
      <c r="Q170">
        <v>0</v>
      </c>
      <c r="R170">
        <v>1620</v>
      </c>
      <c r="S170">
        <v>0</v>
      </c>
      <c r="T170">
        <v>0</v>
      </c>
      <c r="U170">
        <v>0</v>
      </c>
      <c r="V170">
        <v>0</v>
      </c>
      <c r="W170">
        <v>2500</v>
      </c>
      <c r="X170">
        <v>0</v>
      </c>
      <c r="Y170">
        <v>0</v>
      </c>
      <c r="Z170">
        <v>2560.46</v>
      </c>
      <c r="AA170">
        <v>5060.46</v>
      </c>
      <c r="AB170">
        <v>6680.46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120</v>
      </c>
      <c r="AZ170">
        <v>4000</v>
      </c>
      <c r="BA170">
        <v>0</v>
      </c>
      <c r="BB170">
        <v>0</v>
      </c>
      <c r="BC170">
        <v>2560.46</v>
      </c>
      <c r="BD170">
        <v>6680.46</v>
      </c>
      <c r="BE170">
        <v>8.2969559223518022E-2</v>
      </c>
      <c r="BF170">
        <v>0</v>
      </c>
      <c r="BG170">
        <v>80517</v>
      </c>
      <c r="BH170" t="s">
        <v>1281</v>
      </c>
      <c r="BI170" t="s">
        <v>1282</v>
      </c>
      <c r="BJ170" t="s">
        <v>939</v>
      </c>
    </row>
    <row r="171" spans="1:62" x14ac:dyDescent="0.25">
      <c r="A171" t="s">
        <v>522</v>
      </c>
      <c r="B171" t="s">
        <v>1953</v>
      </c>
      <c r="C171" t="s">
        <v>1954</v>
      </c>
      <c r="D171" t="s">
        <v>1870</v>
      </c>
      <c r="E171" t="s">
        <v>1871</v>
      </c>
      <c r="F171" t="s">
        <v>1902</v>
      </c>
      <c r="G171" t="s">
        <v>1903</v>
      </c>
      <c r="H171" t="s">
        <v>935</v>
      </c>
      <c r="I171" t="s">
        <v>2673</v>
      </c>
      <c r="J171">
        <v>3997.08</v>
      </c>
      <c r="K171">
        <v>2590</v>
      </c>
      <c r="L171">
        <v>0</v>
      </c>
      <c r="M171">
        <v>295</v>
      </c>
      <c r="N171">
        <v>11247.5</v>
      </c>
      <c r="O171">
        <v>0</v>
      </c>
      <c r="P171">
        <v>6284</v>
      </c>
      <c r="Q171">
        <v>7159</v>
      </c>
      <c r="R171">
        <v>31572.58</v>
      </c>
      <c r="S171">
        <v>5886.89</v>
      </c>
      <c r="T171">
        <v>3848.21</v>
      </c>
      <c r="U171">
        <v>0</v>
      </c>
      <c r="V171">
        <v>2945.38</v>
      </c>
      <c r="W171">
        <v>4015.12</v>
      </c>
      <c r="X171">
        <v>2247.73</v>
      </c>
      <c r="Y171">
        <v>4932.83</v>
      </c>
      <c r="Z171">
        <v>5537.8562142627579</v>
      </c>
      <c r="AA171">
        <v>29414.016214262752</v>
      </c>
      <c r="AB171">
        <v>60986.596214262754</v>
      </c>
      <c r="AD171">
        <v>5177.24</v>
      </c>
      <c r="AE171">
        <v>5000</v>
      </c>
      <c r="AF171">
        <v>0</v>
      </c>
      <c r="AG171">
        <v>1700</v>
      </c>
      <c r="AH171">
        <v>5000</v>
      </c>
      <c r="AI171">
        <v>1500</v>
      </c>
      <c r="AJ171">
        <v>4000</v>
      </c>
      <c r="AK171">
        <v>2700</v>
      </c>
      <c r="AL171">
        <v>25077.239999999998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15061.210000000001</v>
      </c>
      <c r="AW171">
        <v>11438.21</v>
      </c>
      <c r="AX171">
        <v>0</v>
      </c>
      <c r="AY171">
        <v>4940.38</v>
      </c>
      <c r="AZ171">
        <v>20262.62</v>
      </c>
      <c r="BA171">
        <v>3747.73</v>
      </c>
      <c r="BB171">
        <v>15216.83</v>
      </c>
      <c r="BC171">
        <v>15396.856214262758</v>
      </c>
      <c r="BD171">
        <v>86063.836214262759</v>
      </c>
      <c r="BE171">
        <v>12.678820891906712</v>
      </c>
      <c r="BF171">
        <v>6788</v>
      </c>
      <c r="BG171">
        <v>0</v>
      </c>
      <c r="BH171" t="s">
        <v>1955</v>
      </c>
      <c r="BI171" t="s">
        <v>1956</v>
      </c>
      <c r="BJ171" t="s">
        <v>939</v>
      </c>
    </row>
    <row r="172" spans="1:62" x14ac:dyDescent="0.25">
      <c r="A172" t="s">
        <v>68</v>
      </c>
      <c r="B172" t="s">
        <v>1085</v>
      </c>
      <c r="C172" t="s">
        <v>1086</v>
      </c>
      <c r="D172" t="s">
        <v>1041</v>
      </c>
      <c r="E172" t="s">
        <v>1042</v>
      </c>
      <c r="F172" t="s">
        <v>1082</v>
      </c>
      <c r="G172" t="s">
        <v>90</v>
      </c>
      <c r="H172" t="s">
        <v>947</v>
      </c>
      <c r="I172" t="s">
        <v>2673</v>
      </c>
      <c r="J172">
        <v>7793.68</v>
      </c>
      <c r="K172">
        <v>7681.25</v>
      </c>
      <c r="L172">
        <v>0</v>
      </c>
      <c r="M172">
        <v>785</v>
      </c>
      <c r="N172">
        <v>6798.25</v>
      </c>
      <c r="O172">
        <v>40</v>
      </c>
      <c r="P172">
        <v>258</v>
      </c>
      <c r="Q172">
        <v>5917</v>
      </c>
      <c r="R172">
        <v>29273.18</v>
      </c>
      <c r="S172">
        <v>11524.5</v>
      </c>
      <c r="T172">
        <v>593.45000000000005</v>
      </c>
      <c r="U172">
        <v>0</v>
      </c>
      <c r="V172">
        <v>200.5</v>
      </c>
      <c r="W172">
        <v>337.25</v>
      </c>
      <c r="X172">
        <v>113.95</v>
      </c>
      <c r="Y172">
        <v>1320.25</v>
      </c>
      <c r="Z172">
        <v>6536.7275677982652</v>
      </c>
      <c r="AA172">
        <v>20626.627567798267</v>
      </c>
      <c r="AB172">
        <v>49899.807567798271</v>
      </c>
      <c r="AD172">
        <v>17583.54</v>
      </c>
      <c r="AE172">
        <v>4050</v>
      </c>
      <c r="AF172">
        <v>0</v>
      </c>
      <c r="AG172">
        <v>950</v>
      </c>
      <c r="AH172">
        <v>1600</v>
      </c>
      <c r="AI172">
        <v>0</v>
      </c>
      <c r="AJ172">
        <v>0</v>
      </c>
      <c r="AK172">
        <v>0</v>
      </c>
      <c r="AL172">
        <v>24183.54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36901.72</v>
      </c>
      <c r="AW172">
        <v>12324.7</v>
      </c>
      <c r="AX172">
        <v>0</v>
      </c>
      <c r="AY172">
        <v>1935.5</v>
      </c>
      <c r="AZ172">
        <v>8735.5</v>
      </c>
      <c r="BA172">
        <v>153.94999999999999</v>
      </c>
      <c r="BB172">
        <v>1578.25</v>
      </c>
      <c r="BC172">
        <v>12453.727567798265</v>
      </c>
      <c r="BD172">
        <v>74083.347567798264</v>
      </c>
      <c r="BE172">
        <v>10.388914257158641</v>
      </c>
      <c r="BF172">
        <v>7131</v>
      </c>
      <c r="BG172">
        <v>0</v>
      </c>
      <c r="BH172" t="s">
        <v>1087</v>
      </c>
      <c r="BI172" t="s">
        <v>1088</v>
      </c>
      <c r="BJ172" t="s">
        <v>939</v>
      </c>
    </row>
    <row r="173" spans="1:62" x14ac:dyDescent="0.25">
      <c r="A173" t="s">
        <v>184</v>
      </c>
      <c r="B173" t="s">
        <v>1230</v>
      </c>
      <c r="C173" t="s">
        <v>1231</v>
      </c>
      <c r="D173" t="s">
        <v>1010</v>
      </c>
      <c r="E173" t="s">
        <v>1011</v>
      </c>
      <c r="F173" t="s">
        <v>1225</v>
      </c>
      <c r="G173" t="s">
        <v>1226</v>
      </c>
      <c r="H173" t="s">
        <v>947</v>
      </c>
      <c r="I173" t="s">
        <v>2674</v>
      </c>
      <c r="J173">
        <v>2631.8599999999997</v>
      </c>
      <c r="K173">
        <v>0</v>
      </c>
      <c r="L173">
        <v>0</v>
      </c>
      <c r="M173">
        <v>22</v>
      </c>
      <c r="N173">
        <v>2342.81</v>
      </c>
      <c r="O173">
        <v>130</v>
      </c>
      <c r="P173">
        <v>665</v>
      </c>
      <c r="Q173">
        <v>4071</v>
      </c>
      <c r="R173">
        <v>9862.67</v>
      </c>
      <c r="S173">
        <v>5264.96</v>
      </c>
      <c r="T173">
        <v>193.35</v>
      </c>
      <c r="U173">
        <v>0</v>
      </c>
      <c r="V173">
        <v>107.4</v>
      </c>
      <c r="W173">
        <v>1583.69</v>
      </c>
      <c r="X173">
        <v>468.07</v>
      </c>
      <c r="Y173">
        <v>455.46</v>
      </c>
      <c r="Z173">
        <v>3799.4973387258951</v>
      </c>
      <c r="AA173">
        <v>11872.427338725895</v>
      </c>
      <c r="AB173">
        <v>21735.097338725893</v>
      </c>
      <c r="AD173">
        <v>6680.25</v>
      </c>
      <c r="AE173">
        <v>200</v>
      </c>
      <c r="AF173">
        <v>0</v>
      </c>
      <c r="AG173">
        <v>400</v>
      </c>
      <c r="AH173">
        <v>2600</v>
      </c>
      <c r="AI173">
        <v>200</v>
      </c>
      <c r="AJ173">
        <v>200</v>
      </c>
      <c r="AK173">
        <v>1700</v>
      </c>
      <c r="AL173">
        <v>11980.25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14577.07</v>
      </c>
      <c r="AW173">
        <v>393.35</v>
      </c>
      <c r="AX173">
        <v>0</v>
      </c>
      <c r="AY173">
        <v>529.4</v>
      </c>
      <c r="AZ173">
        <v>6526.5</v>
      </c>
      <c r="BA173">
        <v>798.06999999999994</v>
      </c>
      <c r="BB173">
        <v>1320.46</v>
      </c>
      <c r="BC173">
        <v>9570.4973387258942</v>
      </c>
      <c r="BD173">
        <v>33715.347338725893</v>
      </c>
      <c r="BE173">
        <v>8.2615406367865454</v>
      </c>
      <c r="BF173">
        <v>4081</v>
      </c>
      <c r="BG173">
        <v>0</v>
      </c>
      <c r="BH173" t="s">
        <v>1232</v>
      </c>
      <c r="BI173" t="s">
        <v>1233</v>
      </c>
      <c r="BJ173" t="s">
        <v>939</v>
      </c>
    </row>
    <row r="174" spans="1:62" x14ac:dyDescent="0.25">
      <c r="A174" t="s">
        <v>24</v>
      </c>
      <c r="B174" t="s">
        <v>986</v>
      </c>
      <c r="C174" t="s">
        <v>987</v>
      </c>
      <c r="D174" t="s">
        <v>931</v>
      </c>
      <c r="E174" t="s">
        <v>932</v>
      </c>
      <c r="F174" t="s">
        <v>933</v>
      </c>
      <c r="G174" t="s">
        <v>934</v>
      </c>
      <c r="H174" t="s">
        <v>935</v>
      </c>
      <c r="I174" t="s">
        <v>2674</v>
      </c>
      <c r="J174">
        <v>323.34000000000003</v>
      </c>
      <c r="K174">
        <v>60</v>
      </c>
      <c r="L174">
        <v>0</v>
      </c>
      <c r="M174">
        <v>10</v>
      </c>
      <c r="N174">
        <v>90</v>
      </c>
      <c r="O174">
        <v>90</v>
      </c>
      <c r="P174">
        <v>115</v>
      </c>
      <c r="Q174">
        <v>4575</v>
      </c>
      <c r="R174">
        <v>5263.34</v>
      </c>
      <c r="S174">
        <v>3622.36</v>
      </c>
      <c r="T174">
        <v>161.30000000000001</v>
      </c>
      <c r="U174">
        <v>0</v>
      </c>
      <c r="V174">
        <v>0</v>
      </c>
      <c r="W174">
        <v>88.25</v>
      </c>
      <c r="X174">
        <v>72.05</v>
      </c>
      <c r="Y174">
        <v>249.2</v>
      </c>
      <c r="Z174">
        <v>1578.0402074221918</v>
      </c>
      <c r="AA174">
        <v>5771.2002074221928</v>
      </c>
      <c r="AB174">
        <v>11034.540207422193</v>
      </c>
      <c r="AD174">
        <v>33.409999999999997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33.409999999999997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3979.11</v>
      </c>
      <c r="AW174">
        <v>221.3</v>
      </c>
      <c r="AX174">
        <v>0</v>
      </c>
      <c r="AY174">
        <v>10</v>
      </c>
      <c r="AZ174">
        <v>178.25</v>
      </c>
      <c r="BA174">
        <v>162.05000000000001</v>
      </c>
      <c r="BB174">
        <v>364.2</v>
      </c>
      <c r="BC174">
        <v>6153.040207422192</v>
      </c>
      <c r="BD174">
        <v>11067.950207422193</v>
      </c>
      <c r="BE174">
        <v>8.7080646793250924</v>
      </c>
      <c r="BF174">
        <v>1271</v>
      </c>
      <c r="BG174">
        <v>0</v>
      </c>
      <c r="BH174" t="s">
        <v>988</v>
      </c>
      <c r="BI174" t="s">
        <v>989</v>
      </c>
      <c r="BJ174" t="s">
        <v>939</v>
      </c>
    </row>
    <row r="175" spans="1:62" x14ac:dyDescent="0.25">
      <c r="A175" t="s">
        <v>432</v>
      </c>
      <c r="B175" t="s">
        <v>1716</v>
      </c>
      <c r="C175" t="s">
        <v>1717</v>
      </c>
      <c r="D175" t="s">
        <v>1696</v>
      </c>
      <c r="E175" t="s">
        <v>1697</v>
      </c>
      <c r="F175" t="s">
        <v>1718</v>
      </c>
      <c r="G175" t="s">
        <v>402</v>
      </c>
      <c r="H175" t="s">
        <v>935</v>
      </c>
      <c r="I175" t="s">
        <v>2674</v>
      </c>
      <c r="J175">
        <v>3243.99</v>
      </c>
      <c r="K175">
        <v>0</v>
      </c>
      <c r="L175">
        <v>0</v>
      </c>
      <c r="M175">
        <v>1345</v>
      </c>
      <c r="N175">
        <v>1544.5</v>
      </c>
      <c r="O175">
        <v>1030</v>
      </c>
      <c r="P175">
        <v>937</v>
      </c>
      <c r="Q175">
        <v>5489</v>
      </c>
      <c r="R175">
        <v>13589.49</v>
      </c>
      <c r="S175">
        <v>32971.440000000002</v>
      </c>
      <c r="T175">
        <v>132.1</v>
      </c>
      <c r="U175">
        <v>0</v>
      </c>
      <c r="V175">
        <v>121.36</v>
      </c>
      <c r="W175">
        <v>104</v>
      </c>
      <c r="X175">
        <v>157.65</v>
      </c>
      <c r="Y175">
        <v>2714.7</v>
      </c>
      <c r="Z175">
        <v>6957.109912274047</v>
      </c>
      <c r="AA175">
        <v>43158.359912274049</v>
      </c>
      <c r="AB175">
        <v>56747.849912274047</v>
      </c>
      <c r="AD175">
        <v>9140.77</v>
      </c>
      <c r="AE175">
        <v>0</v>
      </c>
      <c r="AF175">
        <v>0</v>
      </c>
      <c r="AG175">
        <v>2500</v>
      </c>
      <c r="AH175">
        <v>0</v>
      </c>
      <c r="AI175">
        <v>0</v>
      </c>
      <c r="AJ175">
        <v>2500</v>
      </c>
      <c r="AK175">
        <v>0</v>
      </c>
      <c r="AL175">
        <v>14140.77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45356.2</v>
      </c>
      <c r="AW175">
        <v>132.1</v>
      </c>
      <c r="AX175">
        <v>0</v>
      </c>
      <c r="AY175">
        <v>3966.3599999999997</v>
      </c>
      <c r="AZ175">
        <v>1648.5</v>
      </c>
      <c r="BA175">
        <v>1187.6500000000001</v>
      </c>
      <c r="BB175">
        <v>6151.7</v>
      </c>
      <c r="BC175">
        <v>12446.109912274047</v>
      </c>
      <c r="BD175">
        <v>70888.619912274036</v>
      </c>
      <c r="BE175">
        <v>13.275022455482029</v>
      </c>
      <c r="BF175">
        <v>5340</v>
      </c>
      <c r="BG175">
        <v>0</v>
      </c>
      <c r="BH175" t="s">
        <v>1773</v>
      </c>
      <c r="BI175" t="s">
        <v>1774</v>
      </c>
      <c r="BJ175" t="s">
        <v>939</v>
      </c>
    </row>
    <row r="176" spans="1:62" x14ac:dyDescent="0.25">
      <c r="A176" t="s">
        <v>524</v>
      </c>
      <c r="B176" t="s">
        <v>1957</v>
      </c>
      <c r="C176" t="s">
        <v>1958</v>
      </c>
      <c r="D176" t="s">
        <v>1870</v>
      </c>
      <c r="E176" t="s">
        <v>1871</v>
      </c>
      <c r="F176" t="s">
        <v>1872</v>
      </c>
      <c r="G176" t="s">
        <v>1873</v>
      </c>
      <c r="H176" t="s">
        <v>935</v>
      </c>
      <c r="I176" t="s">
        <v>2673</v>
      </c>
      <c r="J176">
        <v>1388.2099999999998</v>
      </c>
      <c r="K176">
        <v>110</v>
      </c>
      <c r="L176">
        <v>0</v>
      </c>
      <c r="M176">
        <v>110</v>
      </c>
      <c r="N176">
        <v>4919</v>
      </c>
      <c r="O176">
        <v>55</v>
      </c>
      <c r="P176">
        <v>1230</v>
      </c>
      <c r="Q176">
        <v>2804</v>
      </c>
      <c r="R176">
        <v>10616.21</v>
      </c>
      <c r="S176">
        <v>718.62</v>
      </c>
      <c r="T176">
        <v>2406.31</v>
      </c>
      <c r="U176">
        <v>0</v>
      </c>
      <c r="V176">
        <v>172.8</v>
      </c>
      <c r="W176">
        <v>4183.18</v>
      </c>
      <c r="X176">
        <v>360.35</v>
      </c>
      <c r="Y176">
        <v>349.49</v>
      </c>
      <c r="Z176">
        <v>2231.988652303527</v>
      </c>
      <c r="AA176">
        <v>10422.738652303527</v>
      </c>
      <c r="AB176">
        <v>21038.948652303527</v>
      </c>
      <c r="AD176">
        <v>1272.1099999999999</v>
      </c>
      <c r="AE176">
        <v>2400</v>
      </c>
      <c r="AF176">
        <v>0</v>
      </c>
      <c r="AG176">
        <v>0</v>
      </c>
      <c r="AH176">
        <v>2400</v>
      </c>
      <c r="AI176">
        <v>0</v>
      </c>
      <c r="AJ176">
        <v>0</v>
      </c>
      <c r="AK176">
        <v>618</v>
      </c>
      <c r="AL176">
        <v>6690.11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3378.9399999999996</v>
      </c>
      <c r="AW176">
        <v>4916.3099999999995</v>
      </c>
      <c r="AX176">
        <v>0</v>
      </c>
      <c r="AY176">
        <v>282.8</v>
      </c>
      <c r="AZ176">
        <v>11502.18</v>
      </c>
      <c r="BA176">
        <v>415.35</v>
      </c>
      <c r="BB176">
        <v>1579.49</v>
      </c>
      <c r="BC176">
        <v>5653.9886523035275</v>
      </c>
      <c r="BD176">
        <v>27729.058652303527</v>
      </c>
      <c r="BE176">
        <v>10.090632697344805</v>
      </c>
      <c r="BF176">
        <v>2748</v>
      </c>
      <c r="BG176">
        <v>0</v>
      </c>
      <c r="BH176" t="s">
        <v>1959</v>
      </c>
      <c r="BI176" t="s">
        <v>1960</v>
      </c>
      <c r="BJ176" t="s">
        <v>939</v>
      </c>
    </row>
    <row r="177" spans="1:62" x14ac:dyDescent="0.25">
      <c r="A177" t="s">
        <v>358</v>
      </c>
      <c r="B177" t="s">
        <v>1615</v>
      </c>
      <c r="C177" t="s">
        <v>1616</v>
      </c>
      <c r="D177" t="s">
        <v>1481</v>
      </c>
      <c r="E177" t="s">
        <v>1482</v>
      </c>
      <c r="F177" t="s">
        <v>1617</v>
      </c>
      <c r="G177" t="s">
        <v>360</v>
      </c>
      <c r="H177" t="s">
        <v>947</v>
      </c>
      <c r="I177" t="s">
        <v>2674</v>
      </c>
      <c r="J177">
        <v>3465.35</v>
      </c>
      <c r="K177">
        <v>60</v>
      </c>
      <c r="L177">
        <v>0</v>
      </c>
      <c r="M177">
        <v>903</v>
      </c>
      <c r="N177">
        <v>3864</v>
      </c>
      <c r="O177">
        <v>5685</v>
      </c>
      <c r="P177">
        <v>1970</v>
      </c>
      <c r="Q177">
        <v>7723</v>
      </c>
      <c r="R177">
        <v>23670.35</v>
      </c>
      <c r="S177">
        <v>10946.59</v>
      </c>
      <c r="T177">
        <v>1824.46</v>
      </c>
      <c r="U177">
        <v>0</v>
      </c>
      <c r="V177">
        <v>1397.59</v>
      </c>
      <c r="W177">
        <v>7157.69</v>
      </c>
      <c r="X177">
        <v>859.4</v>
      </c>
      <c r="Y177">
        <v>3265.9</v>
      </c>
      <c r="Z177">
        <v>5695.5985417689608</v>
      </c>
      <c r="AA177">
        <v>31147.228541768964</v>
      </c>
      <c r="AB177">
        <v>54817.578541768962</v>
      </c>
      <c r="AD177">
        <v>9934.1200000000008</v>
      </c>
      <c r="AE177">
        <v>950</v>
      </c>
      <c r="AF177">
        <v>0</v>
      </c>
      <c r="AG177">
        <v>5000</v>
      </c>
      <c r="AH177">
        <v>0</v>
      </c>
      <c r="AI177">
        <v>7000</v>
      </c>
      <c r="AJ177">
        <v>2000</v>
      </c>
      <c r="AK177">
        <v>4352.3999999999996</v>
      </c>
      <c r="AL177">
        <v>29236.520000000004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24346.06</v>
      </c>
      <c r="AW177">
        <v>2834.46</v>
      </c>
      <c r="AX177">
        <v>0</v>
      </c>
      <c r="AY177">
        <v>7300.59</v>
      </c>
      <c r="AZ177">
        <v>11021.689999999999</v>
      </c>
      <c r="BA177">
        <v>13544.4</v>
      </c>
      <c r="BB177">
        <v>7235.9</v>
      </c>
      <c r="BC177">
        <v>17770.99854176896</v>
      </c>
      <c r="BD177">
        <v>84054.098541768966</v>
      </c>
      <c r="BE177">
        <v>8.5420831851391235</v>
      </c>
      <c r="BF177">
        <v>9840</v>
      </c>
      <c r="BG177">
        <v>0</v>
      </c>
      <c r="BH177" t="s">
        <v>1618</v>
      </c>
      <c r="BI177" t="s">
        <v>1619</v>
      </c>
      <c r="BJ177" t="s">
        <v>939</v>
      </c>
    </row>
    <row r="178" spans="1:62" x14ac:dyDescent="0.25">
      <c r="A178" t="s">
        <v>776</v>
      </c>
      <c r="B178" t="s">
        <v>1615</v>
      </c>
      <c r="C178" t="s">
        <v>1616</v>
      </c>
      <c r="D178" t="s">
        <v>1481</v>
      </c>
      <c r="E178" t="s">
        <v>1482</v>
      </c>
      <c r="F178" t="s">
        <v>1617</v>
      </c>
      <c r="G178" t="s">
        <v>360</v>
      </c>
      <c r="H178" t="s">
        <v>947</v>
      </c>
      <c r="I178" t="s">
        <v>2674</v>
      </c>
      <c r="J178">
        <v>0</v>
      </c>
      <c r="K178">
        <v>0</v>
      </c>
      <c r="L178">
        <v>0</v>
      </c>
      <c r="M178">
        <v>0</v>
      </c>
      <c r="N178">
        <v>20</v>
      </c>
      <c r="O178">
        <v>0</v>
      </c>
      <c r="P178">
        <v>0</v>
      </c>
      <c r="Q178">
        <v>0</v>
      </c>
      <c r="R178">
        <v>20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20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20</v>
      </c>
      <c r="BA178">
        <v>0</v>
      </c>
      <c r="BB178">
        <v>0</v>
      </c>
      <c r="BC178">
        <v>0</v>
      </c>
      <c r="BD178">
        <v>20</v>
      </c>
      <c r="BE178">
        <v>3.7150552614470138E-4</v>
      </c>
      <c r="BF178">
        <v>0</v>
      </c>
      <c r="BG178">
        <v>53835</v>
      </c>
      <c r="BH178" t="s">
        <v>1618</v>
      </c>
      <c r="BI178" t="s">
        <v>1619</v>
      </c>
      <c r="BJ178" t="s">
        <v>939</v>
      </c>
    </row>
    <row r="179" spans="1:62" x14ac:dyDescent="0.25">
      <c r="A179" t="s">
        <v>360</v>
      </c>
      <c r="B179" t="s">
        <v>1615</v>
      </c>
      <c r="C179" t="s">
        <v>1616</v>
      </c>
      <c r="D179" t="s">
        <v>1481</v>
      </c>
      <c r="E179" t="s">
        <v>1482</v>
      </c>
      <c r="F179" t="s">
        <v>1617</v>
      </c>
      <c r="G179" t="s">
        <v>360</v>
      </c>
      <c r="H179" t="s">
        <v>947</v>
      </c>
      <c r="I179" t="s">
        <v>2674</v>
      </c>
      <c r="J179">
        <v>13238.199999999999</v>
      </c>
      <c r="K179">
        <v>6469.24</v>
      </c>
      <c r="L179">
        <v>0</v>
      </c>
      <c r="M179">
        <v>9160</v>
      </c>
      <c r="N179">
        <v>25231.449999999997</v>
      </c>
      <c r="O179">
        <v>22130.75</v>
      </c>
      <c r="P179">
        <v>14844</v>
      </c>
      <c r="Q179">
        <v>41260.259999999995</v>
      </c>
      <c r="R179">
        <v>132333.9</v>
      </c>
      <c r="S179">
        <v>28729.37</v>
      </c>
      <c r="T179">
        <v>1828.2</v>
      </c>
      <c r="U179">
        <v>0</v>
      </c>
      <c r="V179">
        <v>2590.4</v>
      </c>
      <c r="W179">
        <v>4949.37</v>
      </c>
      <c r="X179">
        <v>4675.5600000000004</v>
      </c>
      <c r="Y179">
        <v>1566.3</v>
      </c>
      <c r="Z179">
        <v>5048.9749186887057</v>
      </c>
      <c r="AA179">
        <v>49388.17491868871</v>
      </c>
      <c r="AB179">
        <v>181722.07491868871</v>
      </c>
      <c r="AD179">
        <v>23315.46</v>
      </c>
      <c r="AE179">
        <v>4550</v>
      </c>
      <c r="AF179">
        <v>0</v>
      </c>
      <c r="AG179">
        <v>4550</v>
      </c>
      <c r="AH179">
        <v>9400</v>
      </c>
      <c r="AI179">
        <v>9950</v>
      </c>
      <c r="AJ179">
        <v>2700</v>
      </c>
      <c r="AK179">
        <v>8663.2000000000007</v>
      </c>
      <c r="AL179">
        <v>63128.66</v>
      </c>
      <c r="AM179">
        <v>259772.49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259772.49</v>
      </c>
      <c r="AV179">
        <v>325055.52</v>
      </c>
      <c r="AW179">
        <v>12847.44</v>
      </c>
      <c r="AX179">
        <v>0</v>
      </c>
      <c r="AY179">
        <v>16300.4</v>
      </c>
      <c r="AZ179">
        <v>39580.819999999992</v>
      </c>
      <c r="BA179">
        <v>36756.31</v>
      </c>
      <c r="BB179">
        <v>19110.3</v>
      </c>
      <c r="BC179">
        <v>54972.434918688698</v>
      </c>
      <c r="BD179">
        <v>504623.22491868876</v>
      </c>
      <c r="BE179">
        <v>27.766216843770703</v>
      </c>
      <c r="BF179">
        <v>18174</v>
      </c>
      <c r="BG179">
        <v>0</v>
      </c>
      <c r="BH179" t="s">
        <v>1618</v>
      </c>
      <c r="BI179" t="s">
        <v>1619</v>
      </c>
      <c r="BJ179" t="s">
        <v>939</v>
      </c>
    </row>
    <row r="180" spans="1:62" x14ac:dyDescent="0.25">
      <c r="A180" t="s">
        <v>608</v>
      </c>
      <c r="B180" t="s">
        <v>986</v>
      </c>
      <c r="C180" t="s">
        <v>987</v>
      </c>
      <c r="D180" t="s">
        <v>2045</v>
      </c>
      <c r="E180" t="s">
        <v>2046</v>
      </c>
      <c r="F180" t="s">
        <v>2052</v>
      </c>
      <c r="G180" t="s">
        <v>2053</v>
      </c>
      <c r="H180" t="s">
        <v>935</v>
      </c>
      <c r="I180" t="s">
        <v>2674</v>
      </c>
      <c r="J180">
        <v>572.16000000000008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546</v>
      </c>
      <c r="R180">
        <v>1118.1600000000001</v>
      </c>
      <c r="S180">
        <v>2900.1</v>
      </c>
      <c r="T180">
        <v>0</v>
      </c>
      <c r="U180">
        <v>97.41</v>
      </c>
      <c r="V180">
        <v>0</v>
      </c>
      <c r="W180">
        <v>0</v>
      </c>
      <c r="X180">
        <v>0</v>
      </c>
      <c r="Y180">
        <v>0</v>
      </c>
      <c r="Z180">
        <v>1181.7745725230627</v>
      </c>
      <c r="AA180">
        <v>4179.2845725230627</v>
      </c>
      <c r="AB180">
        <v>5297.4445725230626</v>
      </c>
      <c r="AD180">
        <v>21.48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21.48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3493.7400000000002</v>
      </c>
      <c r="AW180">
        <v>0</v>
      </c>
      <c r="AX180">
        <v>97.41</v>
      </c>
      <c r="AY180">
        <v>0</v>
      </c>
      <c r="AZ180">
        <v>0</v>
      </c>
      <c r="BA180">
        <v>0</v>
      </c>
      <c r="BB180">
        <v>0</v>
      </c>
      <c r="BC180">
        <v>1727.7745725230627</v>
      </c>
      <c r="BD180">
        <v>5318.924572523063</v>
      </c>
      <c r="BE180">
        <v>6.6073597174199543</v>
      </c>
      <c r="BF180">
        <v>805</v>
      </c>
      <c r="BG180">
        <v>0</v>
      </c>
      <c r="BH180" t="s">
        <v>988</v>
      </c>
      <c r="BI180" t="s">
        <v>989</v>
      </c>
      <c r="BJ180" t="s">
        <v>939</v>
      </c>
    </row>
    <row r="181" spans="1:62" x14ac:dyDescent="0.25">
      <c r="A181" t="s">
        <v>526</v>
      </c>
      <c r="B181" t="s">
        <v>1961</v>
      </c>
      <c r="C181" t="s">
        <v>526</v>
      </c>
      <c r="D181" t="s">
        <v>1870</v>
      </c>
      <c r="E181" t="s">
        <v>1871</v>
      </c>
      <c r="F181" t="s">
        <v>1878</v>
      </c>
      <c r="G181" t="s">
        <v>1879</v>
      </c>
      <c r="H181" t="s">
        <v>947</v>
      </c>
      <c r="I181" t="s">
        <v>2673</v>
      </c>
      <c r="J181">
        <v>43546.350000000006</v>
      </c>
      <c r="K181">
        <v>3999.3</v>
      </c>
      <c r="L181">
        <v>0</v>
      </c>
      <c r="M181">
        <v>1654.34</v>
      </c>
      <c r="N181">
        <v>8441.0999999999985</v>
      </c>
      <c r="O181">
        <v>315</v>
      </c>
      <c r="P181">
        <v>442</v>
      </c>
      <c r="Q181">
        <v>35414.870000000003</v>
      </c>
      <c r="R181">
        <v>93812.96</v>
      </c>
      <c r="S181">
        <v>13205.92</v>
      </c>
      <c r="T181">
        <v>3341.05</v>
      </c>
      <c r="U181">
        <v>0</v>
      </c>
      <c r="V181">
        <v>975.98</v>
      </c>
      <c r="W181">
        <v>3510.65</v>
      </c>
      <c r="X181">
        <v>453.02</v>
      </c>
      <c r="Y181">
        <v>918.8</v>
      </c>
      <c r="Z181">
        <v>13206.331589361333</v>
      </c>
      <c r="AA181">
        <v>35611.751589361331</v>
      </c>
      <c r="AB181">
        <v>129424.71158936134</v>
      </c>
      <c r="AD181">
        <v>23206.05</v>
      </c>
      <c r="AE181">
        <v>6660</v>
      </c>
      <c r="AF181">
        <v>0</v>
      </c>
      <c r="AG181">
        <v>1920</v>
      </c>
      <c r="AH181">
        <v>8320</v>
      </c>
      <c r="AI181">
        <v>680</v>
      </c>
      <c r="AJ181">
        <v>920</v>
      </c>
      <c r="AK181">
        <v>3000</v>
      </c>
      <c r="AL181">
        <v>44706.05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79958.320000000007</v>
      </c>
      <c r="AW181">
        <v>14000.35</v>
      </c>
      <c r="AX181">
        <v>0</v>
      </c>
      <c r="AY181">
        <v>4550.32</v>
      </c>
      <c r="AZ181">
        <v>20271.75</v>
      </c>
      <c r="BA181">
        <v>1448.02</v>
      </c>
      <c r="BB181">
        <v>2280.8000000000002</v>
      </c>
      <c r="BC181">
        <v>51621.201589361335</v>
      </c>
      <c r="BD181">
        <v>174130.76158936135</v>
      </c>
      <c r="BE181">
        <v>13.798000125939886</v>
      </c>
      <c r="BF181">
        <v>12620</v>
      </c>
      <c r="BG181">
        <v>0</v>
      </c>
      <c r="BH181" t="s">
        <v>1962</v>
      </c>
      <c r="BI181" t="s">
        <v>1963</v>
      </c>
      <c r="BJ181" t="s">
        <v>939</v>
      </c>
    </row>
    <row r="182" spans="1:62" x14ac:dyDescent="0.25">
      <c r="A182" t="s">
        <v>610</v>
      </c>
      <c r="B182" t="s">
        <v>2117</v>
      </c>
      <c r="C182" t="s">
        <v>2118</v>
      </c>
      <c r="D182" t="s">
        <v>2045</v>
      </c>
      <c r="E182" t="s">
        <v>2046</v>
      </c>
      <c r="F182" t="s">
        <v>2064</v>
      </c>
      <c r="G182" t="s">
        <v>2065</v>
      </c>
      <c r="H182" t="s">
        <v>935</v>
      </c>
      <c r="I182" t="s">
        <v>2673</v>
      </c>
      <c r="J182">
        <v>36538.1</v>
      </c>
      <c r="K182">
        <v>0</v>
      </c>
      <c r="L182">
        <v>3160</v>
      </c>
      <c r="M182">
        <v>150</v>
      </c>
      <c r="N182">
        <v>150</v>
      </c>
      <c r="O182">
        <v>0</v>
      </c>
      <c r="P182">
        <v>0</v>
      </c>
      <c r="Q182">
        <v>3706</v>
      </c>
      <c r="R182">
        <v>43704.1</v>
      </c>
      <c r="S182">
        <v>2899.6</v>
      </c>
      <c r="T182">
        <v>0</v>
      </c>
      <c r="U182">
        <v>525</v>
      </c>
      <c r="V182">
        <v>460.15</v>
      </c>
      <c r="W182">
        <v>0</v>
      </c>
      <c r="X182">
        <v>0</v>
      </c>
      <c r="Y182">
        <v>0</v>
      </c>
      <c r="Z182">
        <v>4502.4579499005158</v>
      </c>
      <c r="AA182">
        <v>8387.2079499005158</v>
      </c>
      <c r="AB182">
        <v>52091.307949900511</v>
      </c>
      <c r="AD182">
        <v>2120.75</v>
      </c>
      <c r="AE182">
        <v>0</v>
      </c>
      <c r="AF182">
        <v>9620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11740.75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41558.449999999997</v>
      </c>
      <c r="AW182">
        <v>0</v>
      </c>
      <c r="AX182">
        <v>13305</v>
      </c>
      <c r="AY182">
        <v>610.15</v>
      </c>
      <c r="AZ182">
        <v>150</v>
      </c>
      <c r="BA182">
        <v>0</v>
      </c>
      <c r="BB182">
        <v>0</v>
      </c>
      <c r="BC182">
        <v>8208.4579499005158</v>
      </c>
      <c r="BD182">
        <v>63832.057949900511</v>
      </c>
      <c r="BE182">
        <v>13.427021024379577</v>
      </c>
      <c r="BF182">
        <v>4754</v>
      </c>
      <c r="BG182">
        <v>0</v>
      </c>
      <c r="BH182" t="s">
        <v>2119</v>
      </c>
      <c r="BI182" t="s">
        <v>2120</v>
      </c>
      <c r="BJ182" t="s">
        <v>939</v>
      </c>
    </row>
    <row r="183" spans="1:62" x14ac:dyDescent="0.25">
      <c r="A183" t="s">
        <v>528</v>
      </c>
      <c r="B183" t="s">
        <v>1964</v>
      </c>
      <c r="C183" t="s">
        <v>1965</v>
      </c>
      <c r="D183" t="s">
        <v>1870</v>
      </c>
      <c r="E183" t="s">
        <v>1871</v>
      </c>
      <c r="F183" t="s">
        <v>1930</v>
      </c>
      <c r="G183" t="s">
        <v>810</v>
      </c>
      <c r="H183" t="s">
        <v>935</v>
      </c>
      <c r="I183" t="s">
        <v>2673</v>
      </c>
      <c r="J183">
        <v>11317.23</v>
      </c>
      <c r="K183">
        <v>850</v>
      </c>
      <c r="L183">
        <v>0</v>
      </c>
      <c r="M183">
        <v>1950.92</v>
      </c>
      <c r="N183">
        <v>5924.75</v>
      </c>
      <c r="O183">
        <v>3699</v>
      </c>
      <c r="P183">
        <v>3615.5</v>
      </c>
      <c r="Q183">
        <v>19871</v>
      </c>
      <c r="R183">
        <v>47228.4</v>
      </c>
      <c r="S183">
        <v>12203.81</v>
      </c>
      <c r="T183">
        <v>609.74</v>
      </c>
      <c r="U183">
        <v>0</v>
      </c>
      <c r="V183">
        <v>339.52</v>
      </c>
      <c r="W183">
        <v>1101.71</v>
      </c>
      <c r="X183">
        <v>307.75</v>
      </c>
      <c r="Y183">
        <v>258.60000000000002</v>
      </c>
      <c r="Z183">
        <v>9991.6394919336453</v>
      </c>
      <c r="AA183">
        <v>24812.769491933643</v>
      </c>
      <c r="AB183">
        <v>72041.169491933644</v>
      </c>
      <c r="AD183">
        <v>30629.24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30629.24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54150.28</v>
      </c>
      <c r="AW183">
        <v>1459.74</v>
      </c>
      <c r="AX183">
        <v>0</v>
      </c>
      <c r="AY183">
        <v>2290.44</v>
      </c>
      <c r="AZ183">
        <v>7026.46</v>
      </c>
      <c r="BA183">
        <v>4006.75</v>
      </c>
      <c r="BB183">
        <v>3874.1</v>
      </c>
      <c r="BC183">
        <v>29862.639491933645</v>
      </c>
      <c r="BD183">
        <v>102670.40949193365</v>
      </c>
      <c r="BE183">
        <v>7.000573400513681</v>
      </c>
      <c r="BF183">
        <v>14666</v>
      </c>
      <c r="BG183">
        <v>0</v>
      </c>
      <c r="BH183" t="s">
        <v>1966</v>
      </c>
      <c r="BI183" t="s">
        <v>1967</v>
      </c>
      <c r="BJ183" t="s">
        <v>939</v>
      </c>
    </row>
    <row r="184" spans="1:62" x14ac:dyDescent="0.25">
      <c r="A184" t="s">
        <v>178</v>
      </c>
      <c r="B184" t="s">
        <v>1279</v>
      </c>
      <c r="C184" t="s">
        <v>1280</v>
      </c>
      <c r="D184" t="s">
        <v>1010</v>
      </c>
      <c r="E184" t="s">
        <v>1011</v>
      </c>
      <c r="F184" t="s">
        <v>1012</v>
      </c>
      <c r="G184" t="s">
        <v>156</v>
      </c>
      <c r="H184" t="s">
        <v>947</v>
      </c>
      <c r="I184" t="s">
        <v>2674</v>
      </c>
      <c r="J184">
        <v>10319.34</v>
      </c>
      <c r="K184">
        <v>6379.68</v>
      </c>
      <c r="L184">
        <v>0</v>
      </c>
      <c r="M184">
        <v>1670</v>
      </c>
      <c r="N184">
        <v>16872.97</v>
      </c>
      <c r="O184">
        <v>685</v>
      </c>
      <c r="P184">
        <v>6271.39</v>
      </c>
      <c r="Q184">
        <v>44294.210000000006</v>
      </c>
      <c r="R184">
        <v>86492.590000000011</v>
      </c>
      <c r="S184">
        <v>12373.970000000001</v>
      </c>
      <c r="T184">
        <v>404.65</v>
      </c>
      <c r="U184">
        <v>0</v>
      </c>
      <c r="V184">
        <v>2292.5700000000002</v>
      </c>
      <c r="W184">
        <v>5441.18</v>
      </c>
      <c r="X184">
        <v>2771.97</v>
      </c>
      <c r="Y184">
        <v>4835.1499999999996</v>
      </c>
      <c r="Z184">
        <v>7419.9192331098166</v>
      </c>
      <c r="AA184">
        <v>35539.409233109822</v>
      </c>
      <c r="AB184">
        <v>122031.99923310983</v>
      </c>
      <c r="AD184">
        <v>42309.66</v>
      </c>
      <c r="AE184">
        <v>4982</v>
      </c>
      <c r="AF184">
        <v>0</v>
      </c>
      <c r="AG184">
        <v>8968</v>
      </c>
      <c r="AH184">
        <v>11459</v>
      </c>
      <c r="AI184">
        <v>7972</v>
      </c>
      <c r="AJ184">
        <v>12954</v>
      </c>
      <c r="AK184">
        <v>36855</v>
      </c>
      <c r="AL184">
        <v>125499.66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65002.97</v>
      </c>
      <c r="AW184">
        <v>11766.33</v>
      </c>
      <c r="AX184">
        <v>0</v>
      </c>
      <c r="AY184">
        <v>12930.57</v>
      </c>
      <c r="AZ184">
        <v>33773.15</v>
      </c>
      <c r="BA184">
        <v>11428.97</v>
      </c>
      <c r="BB184">
        <v>24060.54</v>
      </c>
      <c r="BC184">
        <v>88569.129233109823</v>
      </c>
      <c r="BD184">
        <v>247531.65923310982</v>
      </c>
      <c r="BE184">
        <v>13.897684533889722</v>
      </c>
      <c r="BF184">
        <v>17811</v>
      </c>
      <c r="BG184">
        <v>0</v>
      </c>
      <c r="BH184" t="s">
        <v>1281</v>
      </c>
      <c r="BI184" t="s">
        <v>1282</v>
      </c>
      <c r="BJ184" t="s">
        <v>939</v>
      </c>
    </row>
    <row r="185" spans="1:62" x14ac:dyDescent="0.25">
      <c r="A185" t="s">
        <v>362</v>
      </c>
      <c r="B185" t="s">
        <v>1615</v>
      </c>
      <c r="C185" t="s">
        <v>1616</v>
      </c>
      <c r="D185" t="s">
        <v>1481</v>
      </c>
      <c r="E185" t="s">
        <v>1482</v>
      </c>
      <c r="F185" t="s">
        <v>1617</v>
      </c>
      <c r="G185" t="s">
        <v>360</v>
      </c>
      <c r="H185" t="s">
        <v>947</v>
      </c>
      <c r="I185" t="s">
        <v>2674</v>
      </c>
      <c r="J185">
        <v>8186.8499999999995</v>
      </c>
      <c r="K185">
        <v>0</v>
      </c>
      <c r="L185">
        <v>0</v>
      </c>
      <c r="M185">
        <v>5379</v>
      </c>
      <c r="N185">
        <v>3141.3</v>
      </c>
      <c r="O185">
        <v>1360</v>
      </c>
      <c r="P185">
        <v>1070</v>
      </c>
      <c r="Q185">
        <v>7464.5000000000009</v>
      </c>
      <c r="R185">
        <v>26601.649999999998</v>
      </c>
      <c r="S185">
        <v>5084.57</v>
      </c>
      <c r="T185">
        <v>111.9</v>
      </c>
      <c r="U185">
        <v>0</v>
      </c>
      <c r="V185">
        <v>1270.5</v>
      </c>
      <c r="W185">
        <v>6648.42</v>
      </c>
      <c r="X185">
        <v>2691.55</v>
      </c>
      <c r="Y185">
        <v>6347.3</v>
      </c>
      <c r="Z185">
        <v>3330.2340897810277</v>
      </c>
      <c r="AA185">
        <v>25484.474089781026</v>
      </c>
      <c r="AB185">
        <v>52086.12408978102</v>
      </c>
      <c r="AD185">
        <v>10239.549999999999</v>
      </c>
      <c r="AE185">
        <v>0</v>
      </c>
      <c r="AF185">
        <v>0</v>
      </c>
      <c r="AG185">
        <v>1000</v>
      </c>
      <c r="AH185">
        <v>3000</v>
      </c>
      <c r="AI185">
        <v>5000</v>
      </c>
      <c r="AJ185">
        <v>4500</v>
      </c>
      <c r="AK185">
        <v>4596.8</v>
      </c>
      <c r="AL185">
        <v>28336.35</v>
      </c>
      <c r="AM185">
        <v>84000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84000</v>
      </c>
      <c r="AV185">
        <v>107510.97</v>
      </c>
      <c r="AW185">
        <v>111.9</v>
      </c>
      <c r="AX185">
        <v>0</v>
      </c>
      <c r="AY185">
        <v>7649.5</v>
      </c>
      <c r="AZ185">
        <v>12789.720000000001</v>
      </c>
      <c r="BA185">
        <v>9051.5499999999993</v>
      </c>
      <c r="BB185">
        <v>11917.3</v>
      </c>
      <c r="BC185">
        <v>15391.534089781027</v>
      </c>
      <c r="BD185">
        <v>164422.474089781</v>
      </c>
      <c r="BE185">
        <v>17.846789763354064</v>
      </c>
      <c r="BF185">
        <v>9213</v>
      </c>
      <c r="BG185">
        <v>0</v>
      </c>
      <c r="BH185" t="s">
        <v>1618</v>
      </c>
      <c r="BI185" t="s">
        <v>1619</v>
      </c>
      <c r="BJ185" t="s">
        <v>939</v>
      </c>
    </row>
    <row r="186" spans="1:62" x14ac:dyDescent="0.25">
      <c r="A186" t="s">
        <v>718</v>
      </c>
      <c r="B186" t="s">
        <v>2206</v>
      </c>
      <c r="C186" t="s">
        <v>2207</v>
      </c>
      <c r="D186" t="s">
        <v>931</v>
      </c>
      <c r="E186" t="s">
        <v>932</v>
      </c>
      <c r="F186" t="s">
        <v>2227</v>
      </c>
      <c r="G186" t="s">
        <v>2228</v>
      </c>
      <c r="H186" t="s">
        <v>947</v>
      </c>
      <c r="I186" t="s">
        <v>2674</v>
      </c>
      <c r="J186">
        <v>7936.57</v>
      </c>
      <c r="K186">
        <v>3748</v>
      </c>
      <c r="L186">
        <v>0</v>
      </c>
      <c r="M186">
        <v>1946</v>
      </c>
      <c r="N186">
        <v>1937</v>
      </c>
      <c r="O186">
        <v>2296</v>
      </c>
      <c r="P186">
        <v>3840</v>
      </c>
      <c r="Q186">
        <v>170019.5</v>
      </c>
      <c r="R186">
        <v>191723.07</v>
      </c>
      <c r="S186">
        <v>8345.35</v>
      </c>
      <c r="T186">
        <v>173.2</v>
      </c>
      <c r="U186">
        <v>0</v>
      </c>
      <c r="V186">
        <v>2911.67</v>
      </c>
      <c r="W186">
        <v>229.95</v>
      </c>
      <c r="X186">
        <v>275.45999999999998</v>
      </c>
      <c r="Y186">
        <v>304.89999999999998</v>
      </c>
      <c r="Z186">
        <v>18525.086118969604</v>
      </c>
      <c r="AA186">
        <v>30765.616118969607</v>
      </c>
      <c r="AB186">
        <v>222488.68611896961</v>
      </c>
      <c r="AD186">
        <v>70363.61</v>
      </c>
      <c r="AE186">
        <v>0</v>
      </c>
      <c r="AF186">
        <v>0</v>
      </c>
      <c r="AG186">
        <v>6539.72</v>
      </c>
      <c r="AH186">
        <v>0</v>
      </c>
      <c r="AI186">
        <v>0</v>
      </c>
      <c r="AJ186">
        <v>0</v>
      </c>
      <c r="AK186">
        <v>22743.05</v>
      </c>
      <c r="AL186">
        <v>99646.38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86645.53</v>
      </c>
      <c r="AW186">
        <v>3921.2</v>
      </c>
      <c r="AX186">
        <v>0</v>
      </c>
      <c r="AY186">
        <v>11397.39</v>
      </c>
      <c r="AZ186">
        <v>2166.9499999999998</v>
      </c>
      <c r="BA186">
        <v>2571.46</v>
      </c>
      <c r="BB186">
        <v>4144.8999999999996</v>
      </c>
      <c r="BC186">
        <v>211287.63611896959</v>
      </c>
      <c r="BD186">
        <v>322135.06611896958</v>
      </c>
      <c r="BE186">
        <v>24.367251597501483</v>
      </c>
      <c r="BF186">
        <v>13220</v>
      </c>
      <c r="BG186">
        <v>0</v>
      </c>
      <c r="BH186" t="s">
        <v>2179</v>
      </c>
      <c r="BI186" t="s">
        <v>2180</v>
      </c>
      <c r="BJ186" t="s">
        <v>939</v>
      </c>
    </row>
    <row r="187" spans="1:62" x14ac:dyDescent="0.25">
      <c r="A187" t="s">
        <v>70</v>
      </c>
      <c r="B187" t="s">
        <v>1090</v>
      </c>
      <c r="C187" t="s">
        <v>1091</v>
      </c>
      <c r="D187" t="s">
        <v>1041</v>
      </c>
      <c r="E187" t="s">
        <v>1042</v>
      </c>
      <c r="F187" t="s">
        <v>1068</v>
      </c>
      <c r="G187" t="s">
        <v>1069</v>
      </c>
      <c r="H187" t="s">
        <v>947</v>
      </c>
      <c r="I187" t="s">
        <v>2674</v>
      </c>
      <c r="J187">
        <v>1774.98</v>
      </c>
      <c r="K187">
        <v>1990</v>
      </c>
      <c r="L187">
        <v>0</v>
      </c>
      <c r="M187">
        <v>0</v>
      </c>
      <c r="N187">
        <v>785</v>
      </c>
      <c r="O187">
        <v>0</v>
      </c>
      <c r="P187">
        <v>500</v>
      </c>
      <c r="Q187">
        <v>3779</v>
      </c>
      <c r="R187">
        <v>8828.98</v>
      </c>
      <c r="S187">
        <v>2510.41</v>
      </c>
      <c r="T187">
        <v>1782.91</v>
      </c>
      <c r="U187">
        <v>0</v>
      </c>
      <c r="V187">
        <v>116.1</v>
      </c>
      <c r="W187">
        <v>1128.8599999999999</v>
      </c>
      <c r="X187">
        <v>0</v>
      </c>
      <c r="Y187">
        <v>125.35</v>
      </c>
      <c r="Z187">
        <v>1201.1144509672918</v>
      </c>
      <c r="AA187">
        <v>6864.7444509672914</v>
      </c>
      <c r="AB187">
        <v>15693.724450967291</v>
      </c>
      <c r="AD187">
        <v>2205.1999999999998</v>
      </c>
      <c r="AE187">
        <v>0</v>
      </c>
      <c r="AF187">
        <v>0</v>
      </c>
      <c r="AG187">
        <v>354.69</v>
      </c>
      <c r="AH187">
        <v>2528.02</v>
      </c>
      <c r="AI187">
        <v>933.6</v>
      </c>
      <c r="AJ187">
        <v>449.15</v>
      </c>
      <c r="AK187">
        <v>702.57</v>
      </c>
      <c r="AL187">
        <v>7173.23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6490.5899999999992</v>
      </c>
      <c r="AW187">
        <v>3772.91</v>
      </c>
      <c r="AX187">
        <v>0</v>
      </c>
      <c r="AY187">
        <v>470.78999999999996</v>
      </c>
      <c r="AZ187">
        <v>4441.88</v>
      </c>
      <c r="BA187">
        <v>933.6</v>
      </c>
      <c r="BB187">
        <v>1074.5</v>
      </c>
      <c r="BC187">
        <v>5682.6844509672919</v>
      </c>
      <c r="BD187">
        <v>22866.954450967296</v>
      </c>
      <c r="BE187">
        <v>14.762397967054419</v>
      </c>
      <c r="BF187">
        <v>1549</v>
      </c>
      <c r="BG187">
        <v>0</v>
      </c>
      <c r="BH187" t="s">
        <v>1092</v>
      </c>
      <c r="BI187" t="s">
        <v>1093</v>
      </c>
      <c r="BJ187" t="s">
        <v>939</v>
      </c>
    </row>
    <row r="188" spans="1:62" x14ac:dyDescent="0.25">
      <c r="A188" t="s">
        <v>364</v>
      </c>
      <c r="B188" t="s">
        <v>1638</v>
      </c>
      <c r="C188" t="s">
        <v>1639</v>
      </c>
      <c r="D188" t="s">
        <v>1481</v>
      </c>
      <c r="E188" t="s">
        <v>1482</v>
      </c>
      <c r="F188" t="s">
        <v>1617</v>
      </c>
      <c r="G188" t="s">
        <v>360</v>
      </c>
      <c r="H188" t="s">
        <v>935</v>
      </c>
      <c r="I188" t="s">
        <v>2673</v>
      </c>
      <c r="J188">
        <v>1926.83</v>
      </c>
      <c r="K188">
        <v>0</v>
      </c>
      <c r="L188">
        <v>0</v>
      </c>
      <c r="M188">
        <v>72</v>
      </c>
      <c r="N188">
        <v>2130</v>
      </c>
      <c r="O188">
        <v>790</v>
      </c>
      <c r="P188">
        <v>510</v>
      </c>
      <c r="Q188">
        <v>1832</v>
      </c>
      <c r="R188">
        <v>7260.83</v>
      </c>
      <c r="S188">
        <v>11641.320000000002</v>
      </c>
      <c r="T188">
        <v>300.47000000000003</v>
      </c>
      <c r="U188">
        <v>0</v>
      </c>
      <c r="V188">
        <v>146.30000000000001</v>
      </c>
      <c r="W188">
        <v>1153.0999999999999</v>
      </c>
      <c r="X188">
        <v>1366.5</v>
      </c>
      <c r="Y188">
        <v>232.1</v>
      </c>
      <c r="Z188">
        <v>5356.3686808592583</v>
      </c>
      <c r="AA188">
        <v>20196.158680859258</v>
      </c>
      <c r="AB188">
        <v>27456.988680859256</v>
      </c>
      <c r="AD188">
        <v>2765.69</v>
      </c>
      <c r="AE188">
        <v>0</v>
      </c>
      <c r="AF188">
        <v>0</v>
      </c>
      <c r="AG188">
        <v>0</v>
      </c>
      <c r="AH188">
        <v>1000</v>
      </c>
      <c r="AI188">
        <v>2000</v>
      </c>
      <c r="AJ188">
        <v>0</v>
      </c>
      <c r="AK188">
        <v>0</v>
      </c>
      <c r="AL188">
        <v>5765.6900000000005</v>
      </c>
      <c r="AM188">
        <v>306897.40000000002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306897.40000000002</v>
      </c>
      <c r="AV188">
        <v>323231.24000000005</v>
      </c>
      <c r="AW188">
        <v>300.47000000000003</v>
      </c>
      <c r="AX188">
        <v>0</v>
      </c>
      <c r="AY188">
        <v>218.3</v>
      </c>
      <c r="AZ188">
        <v>4283.1000000000004</v>
      </c>
      <c r="BA188">
        <v>4156.5</v>
      </c>
      <c r="BB188">
        <v>742.1</v>
      </c>
      <c r="BC188">
        <v>7188.3686808592583</v>
      </c>
      <c r="BD188">
        <v>340120.07868085924</v>
      </c>
      <c r="BE188">
        <v>135.23661180153448</v>
      </c>
      <c r="BF188">
        <v>2515</v>
      </c>
      <c r="BG188">
        <v>0</v>
      </c>
      <c r="BH188" t="s">
        <v>1640</v>
      </c>
      <c r="BI188" t="s">
        <v>1641</v>
      </c>
      <c r="BJ188" t="s">
        <v>939</v>
      </c>
    </row>
    <row r="189" spans="1:62" x14ac:dyDescent="0.25">
      <c r="A189" t="s">
        <v>612</v>
      </c>
      <c r="B189" t="s">
        <v>2121</v>
      </c>
      <c r="C189" t="s">
        <v>2122</v>
      </c>
      <c r="D189" t="s">
        <v>2045</v>
      </c>
      <c r="E189" t="s">
        <v>2046</v>
      </c>
      <c r="F189" t="s">
        <v>2056</v>
      </c>
      <c r="G189" t="s">
        <v>2057</v>
      </c>
      <c r="H189" t="s">
        <v>935</v>
      </c>
      <c r="I189" t="s">
        <v>2673</v>
      </c>
      <c r="J189">
        <v>917.37000000000012</v>
      </c>
      <c r="K189">
        <v>0</v>
      </c>
      <c r="L189">
        <v>342.5</v>
      </c>
      <c r="M189">
        <v>0</v>
      </c>
      <c r="N189">
        <v>0</v>
      </c>
      <c r="O189">
        <v>0</v>
      </c>
      <c r="P189">
        <v>0</v>
      </c>
      <c r="Q189">
        <v>1242</v>
      </c>
      <c r="R189">
        <v>2501.87</v>
      </c>
      <c r="S189">
        <v>1952.7599999999998</v>
      </c>
      <c r="T189">
        <v>0</v>
      </c>
      <c r="U189">
        <v>50.62</v>
      </c>
      <c r="V189">
        <v>13.5</v>
      </c>
      <c r="W189">
        <v>0</v>
      </c>
      <c r="X189">
        <v>0</v>
      </c>
      <c r="Y189">
        <v>0</v>
      </c>
      <c r="Z189">
        <v>1527.3167594645702</v>
      </c>
      <c r="AA189">
        <v>3544.1967594645698</v>
      </c>
      <c r="AB189">
        <v>6046.0667594645693</v>
      </c>
      <c r="AD189">
        <v>148.33000000000001</v>
      </c>
      <c r="AE189">
        <v>0</v>
      </c>
      <c r="AF189">
        <v>10.8</v>
      </c>
      <c r="AG189">
        <v>0</v>
      </c>
      <c r="AH189">
        <v>0</v>
      </c>
      <c r="AI189">
        <v>0</v>
      </c>
      <c r="AJ189">
        <v>0</v>
      </c>
      <c r="AK189">
        <v>300</v>
      </c>
      <c r="AL189">
        <v>459.13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3018.46</v>
      </c>
      <c r="AW189">
        <v>0</v>
      </c>
      <c r="AX189">
        <v>403.92</v>
      </c>
      <c r="AY189">
        <v>13.5</v>
      </c>
      <c r="AZ189">
        <v>0</v>
      </c>
      <c r="BA189">
        <v>0</v>
      </c>
      <c r="BB189">
        <v>0</v>
      </c>
      <c r="BC189">
        <v>3069.3167594645702</v>
      </c>
      <c r="BD189">
        <v>6505.1967594645703</v>
      </c>
      <c r="BE189">
        <v>3.463896038053552</v>
      </c>
      <c r="BF189">
        <v>1878</v>
      </c>
      <c r="BG189">
        <v>0</v>
      </c>
      <c r="BH189" t="s">
        <v>2123</v>
      </c>
      <c r="BI189" t="s">
        <v>2124</v>
      </c>
      <c r="BJ189" t="s">
        <v>939</v>
      </c>
    </row>
    <row r="190" spans="1:62" x14ac:dyDescent="0.25">
      <c r="A190" t="s">
        <v>186</v>
      </c>
      <c r="B190" t="s">
        <v>1287</v>
      </c>
      <c r="C190" t="s">
        <v>1288</v>
      </c>
      <c r="D190" t="s">
        <v>1010</v>
      </c>
      <c r="E190" t="s">
        <v>1011</v>
      </c>
      <c r="F190" t="s">
        <v>1211</v>
      </c>
      <c r="G190" t="s">
        <v>206</v>
      </c>
      <c r="H190" t="s">
        <v>935</v>
      </c>
      <c r="I190" t="s">
        <v>2673</v>
      </c>
      <c r="J190">
        <v>8962</v>
      </c>
      <c r="K190">
        <v>5670</v>
      </c>
      <c r="L190">
        <v>0</v>
      </c>
      <c r="M190">
        <v>3036</v>
      </c>
      <c r="N190">
        <v>5820</v>
      </c>
      <c r="O190">
        <v>7350</v>
      </c>
      <c r="P190">
        <v>9485</v>
      </c>
      <c r="Q190">
        <v>25423</v>
      </c>
      <c r="R190">
        <v>65746</v>
      </c>
      <c r="S190">
        <v>6305.2199999999993</v>
      </c>
      <c r="T190">
        <v>892.21</v>
      </c>
      <c r="U190">
        <v>0</v>
      </c>
      <c r="V190">
        <v>824.49</v>
      </c>
      <c r="W190">
        <v>784.3</v>
      </c>
      <c r="X190">
        <v>0</v>
      </c>
      <c r="Y190">
        <v>1522.92</v>
      </c>
      <c r="Z190">
        <v>7339.7074623178523</v>
      </c>
      <c r="AA190">
        <v>17668.847462317852</v>
      </c>
      <c r="AB190">
        <v>83414.847462317848</v>
      </c>
      <c r="AD190">
        <v>14442.11</v>
      </c>
      <c r="AE190">
        <v>7000</v>
      </c>
      <c r="AF190">
        <v>0</v>
      </c>
      <c r="AG190">
        <v>7000</v>
      </c>
      <c r="AH190">
        <v>0</v>
      </c>
      <c r="AI190">
        <v>0</v>
      </c>
      <c r="AJ190">
        <v>14000</v>
      </c>
      <c r="AK190">
        <v>4000</v>
      </c>
      <c r="AL190">
        <v>46442.11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29709.33</v>
      </c>
      <c r="AW190">
        <v>13562.21</v>
      </c>
      <c r="AX190">
        <v>0</v>
      </c>
      <c r="AY190">
        <v>10860.49</v>
      </c>
      <c r="AZ190">
        <v>6604.3</v>
      </c>
      <c r="BA190">
        <v>7350</v>
      </c>
      <c r="BB190">
        <v>25007.919999999998</v>
      </c>
      <c r="BC190">
        <v>36762.707462317849</v>
      </c>
      <c r="BD190">
        <v>129856.95746231785</v>
      </c>
      <c r="BE190">
        <v>7.5797897187904422</v>
      </c>
      <c r="BF190">
        <v>17132</v>
      </c>
      <c r="BG190">
        <v>0</v>
      </c>
      <c r="BH190" t="s">
        <v>1289</v>
      </c>
      <c r="BI190" t="s">
        <v>1290</v>
      </c>
      <c r="BJ190" t="s">
        <v>939</v>
      </c>
    </row>
    <row r="191" spans="1:62" x14ac:dyDescent="0.25">
      <c r="A191" t="s">
        <v>8</v>
      </c>
      <c r="B191" t="s">
        <v>941</v>
      </c>
      <c r="C191" t="s">
        <v>942</v>
      </c>
      <c r="D191" t="s">
        <v>943</v>
      </c>
      <c r="E191" t="s">
        <v>944</v>
      </c>
      <c r="F191" t="s">
        <v>945</v>
      </c>
      <c r="G191" t="s">
        <v>946</v>
      </c>
      <c r="H191" t="s">
        <v>947</v>
      </c>
      <c r="I191" t="s">
        <v>2674</v>
      </c>
      <c r="J191">
        <v>25348.52</v>
      </c>
      <c r="K191">
        <v>4814</v>
      </c>
      <c r="L191">
        <v>0</v>
      </c>
      <c r="M191">
        <v>1703</v>
      </c>
      <c r="N191">
        <v>11537.2</v>
      </c>
      <c r="O191">
        <v>9165</v>
      </c>
      <c r="P191">
        <v>6840</v>
      </c>
      <c r="Q191">
        <v>91352.5</v>
      </c>
      <c r="R191">
        <v>150760.22</v>
      </c>
      <c r="S191">
        <v>16949.22</v>
      </c>
      <c r="T191">
        <v>1887.63</v>
      </c>
      <c r="U191">
        <v>0</v>
      </c>
      <c r="V191">
        <v>1303.8499999999999</v>
      </c>
      <c r="W191">
        <v>39946.39</v>
      </c>
      <c r="X191">
        <v>726.3</v>
      </c>
      <c r="Y191">
        <v>1169.3599999999999</v>
      </c>
      <c r="Z191">
        <v>15510.662778944999</v>
      </c>
      <c r="AA191">
        <v>77493.412778944999</v>
      </c>
      <c r="AB191">
        <v>228253.632778945</v>
      </c>
      <c r="AD191">
        <v>83032.710000000006</v>
      </c>
      <c r="AE191">
        <v>17748.189999999999</v>
      </c>
      <c r="AF191">
        <v>0</v>
      </c>
      <c r="AG191">
        <v>11309.8</v>
      </c>
      <c r="AH191">
        <v>20000</v>
      </c>
      <c r="AI191">
        <v>13912</v>
      </c>
      <c r="AJ191">
        <v>14462.3</v>
      </c>
      <c r="AK191">
        <v>94465.659999999989</v>
      </c>
      <c r="AL191">
        <v>254930.65999999997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125330.45000000001</v>
      </c>
      <c r="AW191">
        <v>24449.82</v>
      </c>
      <c r="AX191">
        <v>0</v>
      </c>
      <c r="AY191">
        <v>14316.65</v>
      </c>
      <c r="AZ191">
        <v>71483.59</v>
      </c>
      <c r="BA191">
        <v>23803.3</v>
      </c>
      <c r="BB191">
        <v>22471.66</v>
      </c>
      <c r="BC191">
        <v>201328.82277894497</v>
      </c>
      <c r="BD191">
        <v>483184.29277894495</v>
      </c>
      <c r="BE191">
        <v>19.795333392557865</v>
      </c>
      <c r="BF191">
        <v>24409</v>
      </c>
      <c r="BG191">
        <v>0</v>
      </c>
      <c r="BH191" t="s">
        <v>949</v>
      </c>
      <c r="BI191" t="s">
        <v>950</v>
      </c>
      <c r="BJ191" t="s">
        <v>939</v>
      </c>
    </row>
    <row r="192" spans="1:62" x14ac:dyDescent="0.25">
      <c r="A192" t="s">
        <v>434</v>
      </c>
      <c r="B192" t="s">
        <v>1775</v>
      </c>
      <c r="C192" t="s">
        <v>1776</v>
      </c>
      <c r="D192" t="s">
        <v>1696</v>
      </c>
      <c r="E192" t="s">
        <v>1697</v>
      </c>
      <c r="F192" t="s">
        <v>1703</v>
      </c>
      <c r="G192" t="s">
        <v>456</v>
      </c>
      <c r="H192" t="s">
        <v>935</v>
      </c>
      <c r="I192" t="s">
        <v>2673</v>
      </c>
      <c r="J192">
        <v>4584.87</v>
      </c>
      <c r="K192">
        <v>342.3</v>
      </c>
      <c r="L192">
        <v>0</v>
      </c>
      <c r="M192">
        <v>1615</v>
      </c>
      <c r="N192">
        <v>2554.75</v>
      </c>
      <c r="O192">
        <v>0</v>
      </c>
      <c r="P192">
        <v>2948</v>
      </c>
      <c r="Q192">
        <v>8904</v>
      </c>
      <c r="R192">
        <v>20948.919999999998</v>
      </c>
      <c r="S192">
        <v>14465.42</v>
      </c>
      <c r="T192">
        <v>346.6</v>
      </c>
      <c r="U192">
        <v>0</v>
      </c>
      <c r="V192">
        <v>1486.8</v>
      </c>
      <c r="W192">
        <v>4639.16</v>
      </c>
      <c r="X192">
        <v>416.8</v>
      </c>
      <c r="Y192">
        <v>1324.86</v>
      </c>
      <c r="Z192">
        <v>7949.9091401134519</v>
      </c>
      <c r="AA192">
        <v>30629.54914011345</v>
      </c>
      <c r="AB192">
        <v>51578.469140113448</v>
      </c>
      <c r="AD192">
        <v>24279.78</v>
      </c>
      <c r="AE192">
        <v>0</v>
      </c>
      <c r="AF192">
        <v>0</v>
      </c>
      <c r="AG192">
        <v>0</v>
      </c>
      <c r="AH192">
        <v>10600</v>
      </c>
      <c r="AI192">
        <v>0</v>
      </c>
      <c r="AJ192">
        <v>0</v>
      </c>
      <c r="AK192">
        <v>2000</v>
      </c>
      <c r="AL192">
        <v>36879.78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43330.07</v>
      </c>
      <c r="AW192">
        <v>688.90000000000009</v>
      </c>
      <c r="AX192">
        <v>0</v>
      </c>
      <c r="AY192">
        <v>3101.8</v>
      </c>
      <c r="AZ192">
        <v>17793.91</v>
      </c>
      <c r="BA192">
        <v>416.8</v>
      </c>
      <c r="BB192">
        <v>4272.8599999999997</v>
      </c>
      <c r="BC192">
        <v>18853.90914011345</v>
      </c>
      <c r="BD192">
        <v>88458.249140113461</v>
      </c>
      <c r="BE192">
        <v>11.30023622127152</v>
      </c>
      <c r="BF192">
        <v>7828</v>
      </c>
      <c r="BG192">
        <v>0</v>
      </c>
      <c r="BH192" t="s">
        <v>1777</v>
      </c>
      <c r="BI192" t="s">
        <v>1778</v>
      </c>
      <c r="BJ192" t="s">
        <v>939</v>
      </c>
    </row>
    <row r="193" spans="1:62" x14ac:dyDescent="0.25">
      <c r="A193" t="s">
        <v>446</v>
      </c>
      <c r="B193" t="s">
        <v>1795</v>
      </c>
      <c r="C193" t="s">
        <v>1796</v>
      </c>
      <c r="D193" t="s">
        <v>1696</v>
      </c>
      <c r="E193" t="s">
        <v>1697</v>
      </c>
      <c r="F193" t="s">
        <v>1698</v>
      </c>
      <c r="G193" t="s">
        <v>406</v>
      </c>
      <c r="H193" t="s">
        <v>947</v>
      </c>
      <c r="I193" t="s">
        <v>2673</v>
      </c>
      <c r="J193">
        <v>5764.3099999999995</v>
      </c>
      <c r="K193">
        <v>1965</v>
      </c>
      <c r="L193">
        <v>0</v>
      </c>
      <c r="M193">
        <v>1890</v>
      </c>
      <c r="N193">
        <v>6017.76</v>
      </c>
      <c r="O193">
        <v>635</v>
      </c>
      <c r="P193">
        <v>5985</v>
      </c>
      <c r="Q193">
        <v>15375</v>
      </c>
      <c r="R193">
        <v>37632.07</v>
      </c>
      <c r="S193">
        <v>14048.33</v>
      </c>
      <c r="T193">
        <v>1037.4000000000001</v>
      </c>
      <c r="U193">
        <v>0</v>
      </c>
      <c r="V193">
        <v>276.64999999999998</v>
      </c>
      <c r="W193">
        <v>4225.3</v>
      </c>
      <c r="X193">
        <v>213.05</v>
      </c>
      <c r="Y193">
        <v>841.95</v>
      </c>
      <c r="Z193">
        <v>5367.0735891457025</v>
      </c>
      <c r="AA193">
        <v>26009.753589145701</v>
      </c>
      <c r="AB193">
        <v>63641.823589145701</v>
      </c>
      <c r="AD193">
        <v>15220.05</v>
      </c>
      <c r="AE193">
        <v>2700</v>
      </c>
      <c r="AF193">
        <v>0</v>
      </c>
      <c r="AG193">
        <v>600</v>
      </c>
      <c r="AH193">
        <v>4100</v>
      </c>
      <c r="AI193">
        <v>0</v>
      </c>
      <c r="AJ193">
        <v>2600</v>
      </c>
      <c r="AK193">
        <v>6000</v>
      </c>
      <c r="AL193">
        <v>31220.05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35032.69</v>
      </c>
      <c r="AW193">
        <v>5702.4</v>
      </c>
      <c r="AX193">
        <v>0</v>
      </c>
      <c r="AY193">
        <v>2766.65</v>
      </c>
      <c r="AZ193">
        <v>14343.060000000001</v>
      </c>
      <c r="BA193">
        <v>848.05</v>
      </c>
      <c r="BB193">
        <v>9426.9500000000007</v>
      </c>
      <c r="BC193">
        <v>26742.073589145701</v>
      </c>
      <c r="BD193">
        <v>94861.873589145704</v>
      </c>
      <c r="BE193">
        <v>11.318681969830056</v>
      </c>
      <c r="BF193">
        <v>8381</v>
      </c>
      <c r="BG193">
        <v>0</v>
      </c>
      <c r="BH193" t="s">
        <v>1797</v>
      </c>
      <c r="BI193" t="s">
        <v>1798</v>
      </c>
      <c r="BJ193" t="s">
        <v>939</v>
      </c>
    </row>
    <row r="194" spans="1:62" x14ac:dyDescent="0.25">
      <c r="A194" t="s">
        <v>72</v>
      </c>
      <c r="B194" t="s">
        <v>1094</v>
      </c>
      <c r="C194" t="s">
        <v>1095</v>
      </c>
      <c r="D194" t="s">
        <v>1041</v>
      </c>
      <c r="E194" t="s">
        <v>1042</v>
      </c>
      <c r="F194" t="s">
        <v>1043</v>
      </c>
      <c r="G194" t="s">
        <v>94</v>
      </c>
      <c r="H194" t="s">
        <v>935</v>
      </c>
      <c r="I194" t="s">
        <v>2673</v>
      </c>
      <c r="J194">
        <v>14668.09</v>
      </c>
      <c r="K194">
        <v>6962</v>
      </c>
      <c r="L194">
        <v>0</v>
      </c>
      <c r="M194">
        <v>1020</v>
      </c>
      <c r="N194">
        <v>7187.75</v>
      </c>
      <c r="O194">
        <v>4630</v>
      </c>
      <c r="P194">
        <v>2945</v>
      </c>
      <c r="Q194">
        <v>28394</v>
      </c>
      <c r="R194">
        <v>65806.84</v>
      </c>
      <c r="S194">
        <v>12625.890000000001</v>
      </c>
      <c r="T194">
        <v>633.89</v>
      </c>
      <c r="U194">
        <v>0</v>
      </c>
      <c r="V194">
        <v>393.85</v>
      </c>
      <c r="W194">
        <v>966.7</v>
      </c>
      <c r="X194">
        <v>2740.74</v>
      </c>
      <c r="Y194">
        <v>1577.5</v>
      </c>
      <c r="Z194">
        <v>11002.63</v>
      </c>
      <c r="AA194">
        <v>29941.199999999997</v>
      </c>
      <c r="AB194">
        <v>95748.04</v>
      </c>
      <c r="AD194">
        <v>20892.2</v>
      </c>
      <c r="AE194">
        <v>2500</v>
      </c>
      <c r="AF194">
        <v>0</v>
      </c>
      <c r="AG194">
        <v>2500</v>
      </c>
      <c r="AH194">
        <v>0</v>
      </c>
      <c r="AI194">
        <v>2000</v>
      </c>
      <c r="AJ194">
        <v>2000</v>
      </c>
      <c r="AK194">
        <v>15500</v>
      </c>
      <c r="AL194">
        <v>45392.2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48186.180000000008</v>
      </c>
      <c r="AW194">
        <v>10095.89</v>
      </c>
      <c r="AX194">
        <v>0</v>
      </c>
      <c r="AY194">
        <v>3913.85</v>
      </c>
      <c r="AZ194">
        <v>8154.45</v>
      </c>
      <c r="BA194">
        <v>9370.74</v>
      </c>
      <c r="BB194">
        <v>6522.5</v>
      </c>
      <c r="BC194">
        <v>54896.63</v>
      </c>
      <c r="BD194">
        <v>141140.24000000002</v>
      </c>
      <c r="BE194">
        <v>9.2466090146750535</v>
      </c>
      <c r="BF194">
        <v>15264</v>
      </c>
      <c r="BG194">
        <v>0</v>
      </c>
      <c r="BH194" t="s">
        <v>1096</v>
      </c>
      <c r="BI194" t="s">
        <v>1097</v>
      </c>
      <c r="BJ194" t="s">
        <v>939</v>
      </c>
    </row>
    <row r="195" spans="1:62" x14ac:dyDescent="0.25">
      <c r="A195" t="s">
        <v>614</v>
      </c>
      <c r="B195" t="s">
        <v>986</v>
      </c>
      <c r="C195" t="s">
        <v>987</v>
      </c>
      <c r="D195" t="s">
        <v>2045</v>
      </c>
      <c r="E195" t="s">
        <v>2046</v>
      </c>
      <c r="F195" t="s">
        <v>2052</v>
      </c>
      <c r="G195" t="s">
        <v>2053</v>
      </c>
      <c r="H195" t="s">
        <v>947</v>
      </c>
      <c r="I195" t="s">
        <v>2674</v>
      </c>
      <c r="J195">
        <v>532.36</v>
      </c>
      <c r="K195">
        <v>0</v>
      </c>
      <c r="L195">
        <v>680</v>
      </c>
      <c r="M195">
        <v>20</v>
      </c>
      <c r="N195">
        <v>0</v>
      </c>
      <c r="O195">
        <v>0</v>
      </c>
      <c r="P195">
        <v>0</v>
      </c>
      <c r="Q195">
        <v>1297.0099999999998</v>
      </c>
      <c r="R195">
        <v>2529.37</v>
      </c>
      <c r="S195">
        <v>2305.2999999999997</v>
      </c>
      <c r="T195">
        <v>0</v>
      </c>
      <c r="U195">
        <v>199.85</v>
      </c>
      <c r="V195">
        <v>50.2</v>
      </c>
      <c r="W195">
        <v>0</v>
      </c>
      <c r="X195">
        <v>0</v>
      </c>
      <c r="Y195">
        <v>0</v>
      </c>
      <c r="Z195">
        <v>1244.1284621020986</v>
      </c>
      <c r="AA195">
        <v>3799.4784621020981</v>
      </c>
      <c r="AB195">
        <v>6328.848462102098</v>
      </c>
      <c r="AD195">
        <v>30.85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30.85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2868.5099999999998</v>
      </c>
      <c r="AW195">
        <v>0</v>
      </c>
      <c r="AX195">
        <v>879.85</v>
      </c>
      <c r="AY195">
        <v>70.2</v>
      </c>
      <c r="AZ195">
        <v>0</v>
      </c>
      <c r="BA195">
        <v>0</v>
      </c>
      <c r="BB195">
        <v>0</v>
      </c>
      <c r="BC195">
        <v>2541.1384621020984</v>
      </c>
      <c r="BD195">
        <v>6359.6984621020983</v>
      </c>
      <c r="BE195">
        <v>5.3353175017635053</v>
      </c>
      <c r="BF195">
        <v>1192</v>
      </c>
      <c r="BG195">
        <v>0</v>
      </c>
      <c r="BH195" t="s">
        <v>995</v>
      </c>
      <c r="BI195" t="s">
        <v>996</v>
      </c>
      <c r="BJ195" t="s">
        <v>939</v>
      </c>
    </row>
    <row r="196" spans="1:62" x14ac:dyDescent="0.25">
      <c r="A196" t="s">
        <v>266</v>
      </c>
      <c r="B196" t="s">
        <v>1454</v>
      </c>
      <c r="C196" t="s">
        <v>1455</v>
      </c>
      <c r="D196" t="s">
        <v>1357</v>
      </c>
      <c r="E196" t="s">
        <v>1358</v>
      </c>
      <c r="F196" t="s">
        <v>1378</v>
      </c>
      <c r="G196" t="s">
        <v>266</v>
      </c>
      <c r="H196" t="s">
        <v>935</v>
      </c>
      <c r="I196" t="s">
        <v>2673</v>
      </c>
      <c r="J196">
        <v>3187.7</v>
      </c>
      <c r="K196">
        <v>100</v>
      </c>
      <c r="L196">
        <v>0</v>
      </c>
      <c r="M196">
        <v>385</v>
      </c>
      <c r="N196">
        <v>3958.5</v>
      </c>
      <c r="O196">
        <v>3325</v>
      </c>
      <c r="P196">
        <v>0</v>
      </c>
      <c r="Q196">
        <v>3026</v>
      </c>
      <c r="R196">
        <v>13982.2</v>
      </c>
      <c r="S196">
        <v>11389.5</v>
      </c>
      <c r="T196">
        <v>98.5</v>
      </c>
      <c r="U196">
        <v>0</v>
      </c>
      <c r="V196">
        <v>190.65</v>
      </c>
      <c r="W196">
        <v>272.77999999999997</v>
      </c>
      <c r="X196">
        <v>84.05</v>
      </c>
      <c r="Y196">
        <v>69.75</v>
      </c>
      <c r="Z196">
        <v>4094.69822375081</v>
      </c>
      <c r="AA196">
        <v>16199.928223750809</v>
      </c>
      <c r="AB196">
        <v>30182.128223750809</v>
      </c>
      <c r="AD196">
        <v>17219.919999999998</v>
      </c>
      <c r="AE196">
        <v>0</v>
      </c>
      <c r="AF196">
        <v>0</v>
      </c>
      <c r="AG196">
        <v>2900</v>
      </c>
      <c r="AH196">
        <v>2400</v>
      </c>
      <c r="AI196">
        <v>5200</v>
      </c>
      <c r="AJ196">
        <v>2100</v>
      </c>
      <c r="AK196">
        <v>6000</v>
      </c>
      <c r="AL196">
        <v>35819.919999999998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31797.119999999999</v>
      </c>
      <c r="AW196">
        <v>198.5</v>
      </c>
      <c r="AX196">
        <v>0</v>
      </c>
      <c r="AY196">
        <v>3475.65</v>
      </c>
      <c r="AZ196">
        <v>6631.28</v>
      </c>
      <c r="BA196">
        <v>8609.0499999999993</v>
      </c>
      <c r="BB196">
        <v>2169.75</v>
      </c>
      <c r="BC196">
        <v>13120.698223750809</v>
      </c>
      <c r="BD196">
        <v>66002.048223750797</v>
      </c>
      <c r="BE196">
        <v>7.6206036512816988</v>
      </c>
      <c r="BF196">
        <v>8661</v>
      </c>
      <c r="BG196">
        <v>0</v>
      </c>
      <c r="BH196" t="s">
        <v>1456</v>
      </c>
      <c r="BI196" t="s">
        <v>1457</v>
      </c>
      <c r="BJ196" t="s">
        <v>939</v>
      </c>
    </row>
    <row r="197" spans="1:62" x14ac:dyDescent="0.25">
      <c r="A197" t="s">
        <v>436</v>
      </c>
      <c r="B197" t="s">
        <v>1779</v>
      </c>
      <c r="C197" t="s">
        <v>1780</v>
      </c>
      <c r="D197" t="s">
        <v>1696</v>
      </c>
      <c r="E197" t="s">
        <v>1697</v>
      </c>
      <c r="F197" t="s">
        <v>1698</v>
      </c>
      <c r="G197" t="s">
        <v>406</v>
      </c>
      <c r="H197" t="s">
        <v>935</v>
      </c>
      <c r="I197" t="s">
        <v>2673</v>
      </c>
      <c r="J197">
        <v>8079.58</v>
      </c>
      <c r="K197">
        <v>720</v>
      </c>
      <c r="L197">
        <v>0</v>
      </c>
      <c r="M197">
        <v>622</v>
      </c>
      <c r="N197">
        <v>9307.25</v>
      </c>
      <c r="O197">
        <v>130</v>
      </c>
      <c r="P197">
        <v>745</v>
      </c>
      <c r="Q197">
        <v>8394</v>
      </c>
      <c r="R197">
        <v>27997.83</v>
      </c>
      <c r="S197">
        <v>6463.7199999999993</v>
      </c>
      <c r="T197">
        <v>194.45</v>
      </c>
      <c r="U197">
        <v>0</v>
      </c>
      <c r="V197">
        <v>1793.17</v>
      </c>
      <c r="W197">
        <v>4503.29</v>
      </c>
      <c r="X197">
        <v>144.4</v>
      </c>
      <c r="Y197">
        <v>961.9</v>
      </c>
      <c r="Z197">
        <v>5158.3426401014731</v>
      </c>
      <c r="AA197">
        <v>19219.272640101473</v>
      </c>
      <c r="AB197">
        <v>47217.102640101475</v>
      </c>
      <c r="AD197">
        <v>4236.8900000000003</v>
      </c>
      <c r="AE197">
        <v>0</v>
      </c>
      <c r="AF197">
        <v>0</v>
      </c>
      <c r="AG197">
        <v>4000</v>
      </c>
      <c r="AH197">
        <v>4000</v>
      </c>
      <c r="AI197">
        <v>0</v>
      </c>
      <c r="AJ197">
        <v>0</v>
      </c>
      <c r="AK197">
        <v>1500</v>
      </c>
      <c r="AL197">
        <v>13736.89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18780.189999999999</v>
      </c>
      <c r="AW197">
        <v>914.45</v>
      </c>
      <c r="AX197">
        <v>0</v>
      </c>
      <c r="AY197">
        <v>6415.17</v>
      </c>
      <c r="AZ197">
        <v>17810.54</v>
      </c>
      <c r="BA197">
        <v>274.39999999999998</v>
      </c>
      <c r="BB197">
        <v>1706.9</v>
      </c>
      <c r="BC197">
        <v>15052.342640101473</v>
      </c>
      <c r="BD197">
        <v>60953.992640101475</v>
      </c>
      <c r="BE197">
        <v>6.7100388199142973</v>
      </c>
      <c r="BF197">
        <v>9084</v>
      </c>
      <c r="BG197">
        <v>0</v>
      </c>
      <c r="BH197" t="s">
        <v>1781</v>
      </c>
      <c r="BI197" t="s">
        <v>1782</v>
      </c>
      <c r="BJ197" t="s">
        <v>939</v>
      </c>
    </row>
    <row r="198" spans="1:62" x14ac:dyDescent="0.25">
      <c r="A198" t="s">
        <v>26</v>
      </c>
      <c r="B198" t="s">
        <v>990</v>
      </c>
      <c r="C198" t="s">
        <v>991</v>
      </c>
      <c r="D198" t="s">
        <v>943</v>
      </c>
      <c r="E198" t="s">
        <v>944</v>
      </c>
      <c r="F198" t="s">
        <v>957</v>
      </c>
      <c r="G198" t="s">
        <v>26</v>
      </c>
      <c r="H198" t="s">
        <v>947</v>
      </c>
      <c r="I198" t="s">
        <v>2673</v>
      </c>
      <c r="J198">
        <v>14376.630000000001</v>
      </c>
      <c r="K198">
        <v>1495</v>
      </c>
      <c r="L198">
        <v>0</v>
      </c>
      <c r="M198">
        <v>3036</v>
      </c>
      <c r="N198">
        <v>27869</v>
      </c>
      <c r="O198">
        <v>4321.5</v>
      </c>
      <c r="P198">
        <v>9151.09</v>
      </c>
      <c r="Q198">
        <v>53364.100000000006</v>
      </c>
      <c r="R198">
        <v>113613.32</v>
      </c>
      <c r="S198">
        <v>23409.919999999998</v>
      </c>
      <c r="T198">
        <v>5731.11</v>
      </c>
      <c r="U198">
        <v>118.2</v>
      </c>
      <c r="V198">
        <v>2065.88</v>
      </c>
      <c r="W198">
        <v>8814.76</v>
      </c>
      <c r="X198">
        <v>396.97</v>
      </c>
      <c r="Y198">
        <v>6872.7</v>
      </c>
      <c r="Z198">
        <v>10826.872272135184</v>
      </c>
      <c r="AA198">
        <v>58236.412272135189</v>
      </c>
      <c r="AB198">
        <v>171849.73227213521</v>
      </c>
      <c r="AD198">
        <v>47984.639999999999</v>
      </c>
      <c r="AE198">
        <v>13854.75</v>
      </c>
      <c r="AF198">
        <v>923.65</v>
      </c>
      <c r="AG198">
        <v>9236.5</v>
      </c>
      <c r="AH198">
        <v>13854.75</v>
      </c>
      <c r="AI198">
        <v>2770.95</v>
      </c>
      <c r="AJ198">
        <v>0</v>
      </c>
      <c r="AK198">
        <v>61000</v>
      </c>
      <c r="AL198">
        <v>149625.24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24744.76</v>
      </c>
      <c r="AT198">
        <v>0</v>
      </c>
      <c r="AU198">
        <v>24744.76</v>
      </c>
      <c r="AV198">
        <v>85771.19</v>
      </c>
      <c r="AW198">
        <v>21080.86</v>
      </c>
      <c r="AX198">
        <v>1041.8499999999999</v>
      </c>
      <c r="AY198">
        <v>14338.380000000001</v>
      </c>
      <c r="AZ198">
        <v>50538.51</v>
      </c>
      <c r="BA198">
        <v>7489.42</v>
      </c>
      <c r="BB198">
        <v>40768.550000000003</v>
      </c>
      <c r="BC198">
        <v>125190.97227213519</v>
      </c>
      <c r="BD198">
        <v>346219.73227213521</v>
      </c>
      <c r="BE198">
        <v>10.257754570755369</v>
      </c>
      <c r="BF198">
        <v>33752</v>
      </c>
      <c r="BG198">
        <v>0</v>
      </c>
      <c r="BH198" t="s">
        <v>992</v>
      </c>
      <c r="BI198" t="s">
        <v>993</v>
      </c>
      <c r="BJ198" t="s">
        <v>939</v>
      </c>
    </row>
    <row r="199" spans="1:62" x14ac:dyDescent="0.25">
      <c r="A199" t="s">
        <v>268</v>
      </c>
      <c r="B199" t="s">
        <v>1436</v>
      </c>
      <c r="C199" t="s">
        <v>768</v>
      </c>
      <c r="D199" t="s">
        <v>1357</v>
      </c>
      <c r="E199" t="s">
        <v>1358</v>
      </c>
      <c r="F199" t="s">
        <v>1383</v>
      </c>
      <c r="G199" t="s">
        <v>1384</v>
      </c>
      <c r="H199" t="s">
        <v>947</v>
      </c>
      <c r="I199" t="s">
        <v>2674</v>
      </c>
      <c r="J199">
        <v>623.55999999999995</v>
      </c>
      <c r="K199">
        <v>4187.1000000000004</v>
      </c>
      <c r="L199">
        <v>0</v>
      </c>
      <c r="M199">
        <v>270</v>
      </c>
      <c r="N199">
        <v>5055.2299999999996</v>
      </c>
      <c r="O199">
        <v>0</v>
      </c>
      <c r="P199">
        <v>464</v>
      </c>
      <c r="Q199">
        <v>3812</v>
      </c>
      <c r="R199">
        <v>14411.89</v>
      </c>
      <c r="S199">
        <v>2003.4499999999998</v>
      </c>
      <c r="T199">
        <v>9499.35</v>
      </c>
      <c r="U199">
        <v>0</v>
      </c>
      <c r="V199">
        <v>186</v>
      </c>
      <c r="W199">
        <v>4221.5200000000004</v>
      </c>
      <c r="X199">
        <v>116</v>
      </c>
      <c r="Y199">
        <v>144.44999999999999</v>
      </c>
      <c r="Z199">
        <v>5400.2201412714467</v>
      </c>
      <c r="AA199">
        <v>21570.990141271446</v>
      </c>
      <c r="AB199">
        <v>35982.880141271446</v>
      </c>
      <c r="AD199">
        <v>1235.26</v>
      </c>
      <c r="AE199">
        <v>7575</v>
      </c>
      <c r="AF199">
        <v>0</v>
      </c>
      <c r="AG199">
        <v>332</v>
      </c>
      <c r="AH199">
        <v>2500</v>
      </c>
      <c r="AI199">
        <v>60</v>
      </c>
      <c r="AJ199">
        <v>277</v>
      </c>
      <c r="AK199">
        <v>833</v>
      </c>
      <c r="AL199">
        <v>12812.26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3862.2699999999995</v>
      </c>
      <c r="AW199">
        <v>21261.45</v>
      </c>
      <c r="AX199">
        <v>0</v>
      </c>
      <c r="AY199">
        <v>788</v>
      </c>
      <c r="AZ199">
        <v>11776.75</v>
      </c>
      <c r="BA199">
        <v>176</v>
      </c>
      <c r="BB199">
        <v>885.45</v>
      </c>
      <c r="BC199">
        <v>10045.220141271446</v>
      </c>
      <c r="BD199">
        <v>48795.140141271448</v>
      </c>
      <c r="BE199">
        <v>21.252238737487563</v>
      </c>
      <c r="BF199">
        <v>2296</v>
      </c>
      <c r="BG199">
        <v>0</v>
      </c>
      <c r="BH199" t="s">
        <v>1437</v>
      </c>
      <c r="BI199" t="s">
        <v>1438</v>
      </c>
      <c r="BJ199" t="s">
        <v>939</v>
      </c>
    </row>
    <row r="200" spans="1:62" x14ac:dyDescent="0.25">
      <c r="A200" t="s">
        <v>710</v>
      </c>
      <c r="B200" t="s">
        <v>2220</v>
      </c>
      <c r="C200" t="s">
        <v>2221</v>
      </c>
      <c r="D200" t="s">
        <v>1041</v>
      </c>
      <c r="E200" t="s">
        <v>1042</v>
      </c>
      <c r="F200" t="s">
        <v>1043</v>
      </c>
      <c r="G200" t="s">
        <v>94</v>
      </c>
      <c r="H200" t="s">
        <v>947</v>
      </c>
      <c r="I200" t="s">
        <v>2673</v>
      </c>
      <c r="J200">
        <v>8673.67</v>
      </c>
      <c r="K200">
        <v>4385</v>
      </c>
      <c r="L200">
        <v>0</v>
      </c>
      <c r="M200">
        <v>1310</v>
      </c>
      <c r="N200">
        <v>4070.7</v>
      </c>
      <c r="O200">
        <v>2050</v>
      </c>
      <c r="P200">
        <v>1035</v>
      </c>
      <c r="Q200">
        <v>19492.53</v>
      </c>
      <c r="R200">
        <v>41016.899999999994</v>
      </c>
      <c r="S200">
        <v>20618.5</v>
      </c>
      <c r="T200">
        <v>7958.12</v>
      </c>
      <c r="U200">
        <v>0</v>
      </c>
      <c r="V200">
        <v>1448.11</v>
      </c>
      <c r="W200">
        <v>2438.1000000000004</v>
      </c>
      <c r="X200">
        <v>1525.28</v>
      </c>
      <c r="Y200">
        <v>908.5</v>
      </c>
      <c r="Z200">
        <v>10241.750123732038</v>
      </c>
      <c r="AA200">
        <v>45138.36012373204</v>
      </c>
      <c r="AB200">
        <v>86155.260123732034</v>
      </c>
      <c r="AD200">
        <v>32862.44</v>
      </c>
      <c r="AE200">
        <v>5858</v>
      </c>
      <c r="AF200">
        <v>0</v>
      </c>
      <c r="AG200">
        <v>2400</v>
      </c>
      <c r="AH200">
        <v>3048</v>
      </c>
      <c r="AI200">
        <v>1524</v>
      </c>
      <c r="AJ200">
        <v>0</v>
      </c>
      <c r="AK200">
        <v>8500</v>
      </c>
      <c r="AL200">
        <v>54192.44</v>
      </c>
      <c r="AM200">
        <v>16060.18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16060.18</v>
      </c>
      <c r="AV200">
        <v>78214.790000000008</v>
      </c>
      <c r="AW200">
        <v>18201.12</v>
      </c>
      <c r="AX200">
        <v>0</v>
      </c>
      <c r="AY200">
        <v>5158.1099999999997</v>
      </c>
      <c r="AZ200">
        <v>9556.7999999999993</v>
      </c>
      <c r="BA200">
        <v>5099.28</v>
      </c>
      <c r="BB200">
        <v>1943.5</v>
      </c>
      <c r="BC200">
        <v>38234.280123732038</v>
      </c>
      <c r="BD200">
        <v>156407.88012373203</v>
      </c>
      <c r="BE200">
        <v>11.634894006079895</v>
      </c>
      <c r="BF200">
        <v>13443</v>
      </c>
      <c r="BG200">
        <v>0</v>
      </c>
      <c r="BH200" t="s">
        <v>2222</v>
      </c>
      <c r="BI200" t="s">
        <v>2223</v>
      </c>
      <c r="BJ200" t="s">
        <v>939</v>
      </c>
    </row>
    <row r="201" spans="1:62" x14ac:dyDescent="0.25">
      <c r="A201" t="s">
        <v>188</v>
      </c>
      <c r="B201" t="s">
        <v>1291</v>
      </c>
      <c r="C201" t="s">
        <v>1292</v>
      </c>
      <c r="D201" t="s">
        <v>1010</v>
      </c>
      <c r="E201" t="s">
        <v>1011</v>
      </c>
      <c r="F201" t="s">
        <v>1236</v>
      </c>
      <c r="G201" t="s">
        <v>164</v>
      </c>
      <c r="H201" t="s">
        <v>935</v>
      </c>
      <c r="I201" t="s">
        <v>2673</v>
      </c>
      <c r="J201">
        <v>3285.7700000000004</v>
      </c>
      <c r="K201">
        <v>0</v>
      </c>
      <c r="L201">
        <v>0</v>
      </c>
      <c r="M201">
        <v>210</v>
      </c>
      <c r="N201">
        <v>990</v>
      </c>
      <c r="O201">
        <v>0</v>
      </c>
      <c r="P201">
        <v>880</v>
      </c>
      <c r="Q201">
        <v>10675</v>
      </c>
      <c r="R201">
        <v>16040.77</v>
      </c>
      <c r="S201">
        <v>5082.42</v>
      </c>
      <c r="T201">
        <v>212.57</v>
      </c>
      <c r="U201">
        <v>0</v>
      </c>
      <c r="V201">
        <v>1830.64</v>
      </c>
      <c r="W201">
        <v>2030.85</v>
      </c>
      <c r="X201">
        <v>97.05</v>
      </c>
      <c r="Y201">
        <v>351.02</v>
      </c>
      <c r="Z201">
        <v>4580.1750563466148</v>
      </c>
      <c r="AA201">
        <v>14184.725056346615</v>
      </c>
      <c r="AB201">
        <v>30225.495056346615</v>
      </c>
      <c r="AD201">
        <v>20162.7</v>
      </c>
      <c r="AE201">
        <v>500</v>
      </c>
      <c r="AF201">
        <v>0</v>
      </c>
      <c r="AG201">
        <v>3000</v>
      </c>
      <c r="AH201">
        <v>3000</v>
      </c>
      <c r="AI201">
        <v>1000</v>
      </c>
      <c r="AJ201">
        <v>3000</v>
      </c>
      <c r="AK201">
        <v>2500</v>
      </c>
      <c r="AL201">
        <v>33162.699999999997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28530.89</v>
      </c>
      <c r="AW201">
        <v>712.56999999999994</v>
      </c>
      <c r="AX201">
        <v>0</v>
      </c>
      <c r="AY201">
        <v>5040.6400000000003</v>
      </c>
      <c r="AZ201">
        <v>6020.85</v>
      </c>
      <c r="BA201">
        <v>1097.05</v>
      </c>
      <c r="BB201">
        <v>4231.0200000000004</v>
      </c>
      <c r="BC201">
        <v>17755.175056346616</v>
      </c>
      <c r="BD201">
        <v>63388.195056346623</v>
      </c>
      <c r="BE201">
        <v>10.150231394130765</v>
      </c>
      <c r="BF201">
        <v>6245</v>
      </c>
      <c r="BG201">
        <v>0</v>
      </c>
      <c r="BH201" t="s">
        <v>1293</v>
      </c>
      <c r="BI201" t="s">
        <v>1294</v>
      </c>
      <c r="BJ201" t="s">
        <v>939</v>
      </c>
    </row>
    <row r="202" spans="1:62" x14ac:dyDescent="0.25">
      <c r="A202" t="s">
        <v>28</v>
      </c>
      <c r="B202" t="s">
        <v>986</v>
      </c>
      <c r="C202" t="s">
        <v>987</v>
      </c>
      <c r="D202" t="s">
        <v>931</v>
      </c>
      <c r="E202" t="s">
        <v>932</v>
      </c>
      <c r="F202" t="s">
        <v>933</v>
      </c>
      <c r="G202" t="s">
        <v>934</v>
      </c>
      <c r="H202" t="s">
        <v>947</v>
      </c>
      <c r="I202" t="s">
        <v>2674</v>
      </c>
      <c r="J202">
        <v>848.93000000000006</v>
      </c>
      <c r="K202">
        <v>1534</v>
      </c>
      <c r="L202">
        <v>0</v>
      </c>
      <c r="M202">
        <v>280</v>
      </c>
      <c r="N202">
        <v>620</v>
      </c>
      <c r="O202">
        <v>0</v>
      </c>
      <c r="P202">
        <v>607.6</v>
      </c>
      <c r="Q202">
        <v>4871</v>
      </c>
      <c r="R202">
        <v>8761.5300000000007</v>
      </c>
      <c r="S202">
        <v>1800.71</v>
      </c>
      <c r="T202">
        <v>2295.35</v>
      </c>
      <c r="U202">
        <v>0</v>
      </c>
      <c r="V202">
        <v>236.8</v>
      </c>
      <c r="W202">
        <v>4462.4699999999993</v>
      </c>
      <c r="X202">
        <v>104</v>
      </c>
      <c r="Y202">
        <v>104.05</v>
      </c>
      <c r="Z202">
        <v>2758.4904453954287</v>
      </c>
      <c r="AA202">
        <v>11761.870445395427</v>
      </c>
      <c r="AB202">
        <v>20523.400445395426</v>
      </c>
      <c r="AD202">
        <v>1276.23</v>
      </c>
      <c r="AE202">
        <v>700</v>
      </c>
      <c r="AF202">
        <v>0</v>
      </c>
      <c r="AG202">
        <v>0</v>
      </c>
      <c r="AH202">
        <v>700</v>
      </c>
      <c r="AI202">
        <v>0</v>
      </c>
      <c r="AJ202">
        <v>0</v>
      </c>
      <c r="AK202">
        <v>1000</v>
      </c>
      <c r="AL202">
        <v>3676.23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3925.8700000000003</v>
      </c>
      <c r="AW202">
        <v>4529.3500000000004</v>
      </c>
      <c r="AX202">
        <v>0</v>
      </c>
      <c r="AY202">
        <v>516.79999999999995</v>
      </c>
      <c r="AZ202">
        <v>5782.4699999999993</v>
      </c>
      <c r="BA202">
        <v>104</v>
      </c>
      <c r="BB202">
        <v>711.65</v>
      </c>
      <c r="BC202">
        <v>8629.4904453954296</v>
      </c>
      <c r="BD202">
        <v>24199.630445395429</v>
      </c>
      <c r="BE202">
        <v>8.2875446730806264</v>
      </c>
      <c r="BF202">
        <v>2920</v>
      </c>
      <c r="BG202">
        <v>0</v>
      </c>
      <c r="BH202" t="s">
        <v>995</v>
      </c>
      <c r="BI202" t="s">
        <v>996</v>
      </c>
      <c r="BJ202" t="s">
        <v>939</v>
      </c>
    </row>
    <row r="203" spans="1:62" x14ac:dyDescent="0.25">
      <c r="A203" t="s">
        <v>862</v>
      </c>
      <c r="B203" t="s">
        <v>986</v>
      </c>
      <c r="C203" t="s">
        <v>987</v>
      </c>
      <c r="D203" t="s">
        <v>931</v>
      </c>
      <c r="E203" t="s">
        <v>932</v>
      </c>
      <c r="F203" t="s">
        <v>933</v>
      </c>
      <c r="G203" t="s">
        <v>934</v>
      </c>
      <c r="H203" t="s">
        <v>947</v>
      </c>
      <c r="I203" t="s">
        <v>2674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2920</v>
      </c>
      <c r="BH203" t="s">
        <v>995</v>
      </c>
      <c r="BI203" t="s">
        <v>996</v>
      </c>
      <c r="BJ203" t="s">
        <v>939</v>
      </c>
    </row>
    <row r="204" spans="1:62" x14ac:dyDescent="0.25">
      <c r="A204" t="s">
        <v>616</v>
      </c>
      <c r="B204" t="s">
        <v>986</v>
      </c>
      <c r="C204" t="s">
        <v>987</v>
      </c>
      <c r="D204" t="s">
        <v>2045</v>
      </c>
      <c r="E204" t="s">
        <v>2046</v>
      </c>
      <c r="F204" t="s">
        <v>2052</v>
      </c>
      <c r="G204" t="s">
        <v>2053</v>
      </c>
      <c r="H204" t="s">
        <v>947</v>
      </c>
      <c r="I204" t="s">
        <v>2674</v>
      </c>
      <c r="J204">
        <v>860.09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1995</v>
      </c>
      <c r="R204">
        <v>2855.09</v>
      </c>
      <c r="S204">
        <v>2254.06</v>
      </c>
      <c r="T204">
        <v>0</v>
      </c>
      <c r="U204">
        <v>124.5</v>
      </c>
      <c r="V204">
        <v>33.049999999999997</v>
      </c>
      <c r="W204">
        <v>0</v>
      </c>
      <c r="X204">
        <v>0</v>
      </c>
      <c r="Y204">
        <v>0</v>
      </c>
      <c r="Z204">
        <v>1751.6941345886896</v>
      </c>
      <c r="AA204">
        <v>4163.3041345886895</v>
      </c>
      <c r="AB204">
        <v>7018.3941345886897</v>
      </c>
      <c r="AD204">
        <v>62.95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62.95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3177.1</v>
      </c>
      <c r="AW204">
        <v>0</v>
      </c>
      <c r="AX204">
        <v>124.5</v>
      </c>
      <c r="AY204">
        <v>33.049999999999997</v>
      </c>
      <c r="AZ204">
        <v>0</v>
      </c>
      <c r="BA204">
        <v>0</v>
      </c>
      <c r="BB204">
        <v>0</v>
      </c>
      <c r="BC204">
        <v>3746.6941345886898</v>
      </c>
      <c r="BD204">
        <v>7081.3441345886895</v>
      </c>
      <c r="BE204">
        <v>2.9530209068343161</v>
      </c>
      <c r="BF204">
        <v>2398</v>
      </c>
      <c r="BG204">
        <v>0</v>
      </c>
      <c r="BH204" t="s">
        <v>995</v>
      </c>
      <c r="BI204" t="s">
        <v>996</v>
      </c>
      <c r="BJ204" t="s">
        <v>939</v>
      </c>
    </row>
    <row r="205" spans="1:62" x14ac:dyDescent="0.25">
      <c r="A205" t="s">
        <v>270</v>
      </c>
      <c r="B205" t="s">
        <v>1459</v>
      </c>
      <c r="C205" t="s">
        <v>1460</v>
      </c>
      <c r="D205" t="s">
        <v>1357</v>
      </c>
      <c r="E205" t="s">
        <v>1358</v>
      </c>
      <c r="F205" t="s">
        <v>1378</v>
      </c>
      <c r="G205" t="s">
        <v>266</v>
      </c>
      <c r="H205" t="s">
        <v>935</v>
      </c>
      <c r="I205" t="s">
        <v>2673</v>
      </c>
      <c r="J205">
        <v>1065.78</v>
      </c>
      <c r="K205">
        <v>555</v>
      </c>
      <c r="L205">
        <v>0</v>
      </c>
      <c r="M205">
        <v>0</v>
      </c>
      <c r="N205">
        <v>297</v>
      </c>
      <c r="O205">
        <v>2654.85</v>
      </c>
      <c r="P205">
        <v>30</v>
      </c>
      <c r="Q205">
        <v>2000</v>
      </c>
      <c r="R205">
        <v>6602.63</v>
      </c>
      <c r="S205">
        <v>643.29999999999995</v>
      </c>
      <c r="T205">
        <v>1108.2</v>
      </c>
      <c r="U205">
        <v>0</v>
      </c>
      <c r="V205">
        <v>58.85</v>
      </c>
      <c r="W205">
        <v>56.75</v>
      </c>
      <c r="X205">
        <v>1416.77</v>
      </c>
      <c r="Y205">
        <v>84.05</v>
      </c>
      <c r="Z205">
        <v>1144.5545269864413</v>
      </c>
      <c r="AA205">
        <v>4512.4745269864416</v>
      </c>
      <c r="AB205">
        <v>11115.104526986441</v>
      </c>
      <c r="AD205">
        <v>49.12</v>
      </c>
      <c r="AE205">
        <v>500</v>
      </c>
      <c r="AF205">
        <v>0</v>
      </c>
      <c r="AG205">
        <v>0</v>
      </c>
      <c r="AH205">
        <v>0</v>
      </c>
      <c r="AI205">
        <v>2000</v>
      </c>
      <c r="AJ205">
        <v>0</v>
      </c>
      <c r="AK205">
        <v>0</v>
      </c>
      <c r="AL205">
        <v>2549.12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1758.1999999999998</v>
      </c>
      <c r="AW205">
        <v>2163.1999999999998</v>
      </c>
      <c r="AX205">
        <v>0</v>
      </c>
      <c r="AY205">
        <v>58.85</v>
      </c>
      <c r="AZ205">
        <v>353.75</v>
      </c>
      <c r="BA205">
        <v>6071.62</v>
      </c>
      <c r="BB205">
        <v>114.05</v>
      </c>
      <c r="BC205">
        <v>3144.5545269864415</v>
      </c>
      <c r="BD205">
        <v>13664.22452698644</v>
      </c>
      <c r="BE205">
        <v>7.2875864143927682</v>
      </c>
      <c r="BF205">
        <v>1875</v>
      </c>
      <c r="BG205">
        <v>0</v>
      </c>
      <c r="BH205" t="s">
        <v>1461</v>
      </c>
      <c r="BI205" t="s">
        <v>1462</v>
      </c>
      <c r="BJ205" t="s">
        <v>939</v>
      </c>
    </row>
    <row r="206" spans="1:62" x14ac:dyDescent="0.25">
      <c r="A206" t="s">
        <v>366</v>
      </c>
      <c r="B206" t="s">
        <v>1642</v>
      </c>
      <c r="C206" t="s">
        <v>1643</v>
      </c>
      <c r="D206" t="s">
        <v>1481</v>
      </c>
      <c r="E206" t="s">
        <v>1482</v>
      </c>
      <c r="F206" t="s">
        <v>1617</v>
      </c>
      <c r="G206" t="s">
        <v>360</v>
      </c>
      <c r="H206" t="s">
        <v>935</v>
      </c>
      <c r="I206" t="s">
        <v>2673</v>
      </c>
      <c r="J206">
        <v>4150.4400000000005</v>
      </c>
      <c r="K206">
        <v>340</v>
      </c>
      <c r="L206">
        <v>0</v>
      </c>
      <c r="M206">
        <v>974</v>
      </c>
      <c r="N206">
        <v>2477</v>
      </c>
      <c r="O206">
        <v>3826</v>
      </c>
      <c r="P206">
        <v>1109</v>
      </c>
      <c r="Q206">
        <v>3075</v>
      </c>
      <c r="R206">
        <v>15951.44</v>
      </c>
      <c r="S206">
        <v>2744.42</v>
      </c>
      <c r="T206">
        <v>573.25</v>
      </c>
      <c r="U206">
        <v>0</v>
      </c>
      <c r="V206">
        <v>393.12</v>
      </c>
      <c r="W206">
        <v>5333.46</v>
      </c>
      <c r="X206">
        <v>459.8</v>
      </c>
      <c r="Y206">
        <v>785.35</v>
      </c>
      <c r="Z206">
        <v>3131.4868038583709</v>
      </c>
      <c r="AA206">
        <v>13420.886803858371</v>
      </c>
      <c r="AB206">
        <v>29372.32680385837</v>
      </c>
      <c r="AD206">
        <v>7604.98</v>
      </c>
      <c r="AE206">
        <v>1300</v>
      </c>
      <c r="AF206">
        <v>0</v>
      </c>
      <c r="AG206">
        <v>2700</v>
      </c>
      <c r="AH206">
        <v>12300</v>
      </c>
      <c r="AI206">
        <v>3000</v>
      </c>
      <c r="AJ206">
        <v>1500</v>
      </c>
      <c r="AK206">
        <v>2000</v>
      </c>
      <c r="AL206">
        <v>30404.98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14499.84</v>
      </c>
      <c r="AW206">
        <v>2213.25</v>
      </c>
      <c r="AX206">
        <v>0</v>
      </c>
      <c r="AY206">
        <v>4067.12</v>
      </c>
      <c r="AZ206">
        <v>20110.46</v>
      </c>
      <c r="BA206">
        <v>7285.8</v>
      </c>
      <c r="BB206">
        <v>3394.35</v>
      </c>
      <c r="BC206">
        <v>8206.48680385837</v>
      </c>
      <c r="BD206">
        <v>59777.306803858373</v>
      </c>
      <c r="BE206">
        <v>14.97802726230478</v>
      </c>
      <c r="BF206">
        <v>3991</v>
      </c>
      <c r="BG206">
        <v>0</v>
      </c>
      <c r="BH206" t="s">
        <v>1644</v>
      </c>
      <c r="BI206" t="s">
        <v>1645</v>
      </c>
      <c r="BJ206" t="s">
        <v>939</v>
      </c>
    </row>
    <row r="207" spans="1:62" x14ac:dyDescent="0.25">
      <c r="A207" t="s">
        <v>102</v>
      </c>
      <c r="B207" t="s">
        <v>1090</v>
      </c>
      <c r="C207" t="s">
        <v>1150</v>
      </c>
      <c r="D207" t="s">
        <v>1041</v>
      </c>
      <c r="E207" t="s">
        <v>1042</v>
      </c>
      <c r="F207" t="s">
        <v>1068</v>
      </c>
      <c r="G207" t="s">
        <v>1069</v>
      </c>
      <c r="H207" t="s">
        <v>947</v>
      </c>
      <c r="I207" t="s">
        <v>2674</v>
      </c>
      <c r="J207">
        <v>4097.3900000000003</v>
      </c>
      <c r="K207">
        <v>4009.45</v>
      </c>
      <c r="L207">
        <v>0</v>
      </c>
      <c r="M207">
        <v>261.83999999999997</v>
      </c>
      <c r="N207">
        <v>8343.8875000000007</v>
      </c>
      <c r="O207">
        <v>12730</v>
      </c>
      <c r="P207">
        <v>1645.2</v>
      </c>
      <c r="Q207">
        <v>17380</v>
      </c>
      <c r="R207">
        <v>48467.767500000002</v>
      </c>
      <c r="S207">
        <v>3791.2700000000004</v>
      </c>
      <c r="T207">
        <v>744.85</v>
      </c>
      <c r="U207">
        <v>0</v>
      </c>
      <c r="V207">
        <v>171.35</v>
      </c>
      <c r="W207">
        <v>4447.78</v>
      </c>
      <c r="X207">
        <v>3682.85</v>
      </c>
      <c r="Y207">
        <v>366.95</v>
      </c>
      <c r="Z207">
        <v>2406.0892015729396</v>
      </c>
      <c r="AA207">
        <v>15611.13920157294</v>
      </c>
      <c r="AB207">
        <v>64078.906701572938</v>
      </c>
      <c r="AD207">
        <v>16980.84</v>
      </c>
      <c r="AE207">
        <v>6673.08</v>
      </c>
      <c r="AF207">
        <v>0</v>
      </c>
      <c r="AG207">
        <v>2731.68</v>
      </c>
      <c r="AH207">
        <v>24769.94</v>
      </c>
      <c r="AI207">
        <v>7190.28</v>
      </c>
      <c r="AJ207">
        <v>3459.2</v>
      </c>
      <c r="AK207">
        <v>5410.97</v>
      </c>
      <c r="AL207">
        <v>67215.989999999991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24869.5</v>
      </c>
      <c r="AW207">
        <v>11427.380000000001</v>
      </c>
      <c r="AX207">
        <v>0</v>
      </c>
      <c r="AY207">
        <v>3164.87</v>
      </c>
      <c r="AZ207">
        <v>37561.607499999998</v>
      </c>
      <c r="BA207">
        <v>23603.129999999997</v>
      </c>
      <c r="BB207">
        <v>5471.35</v>
      </c>
      <c r="BC207">
        <v>25197.059201572942</v>
      </c>
      <c r="BD207">
        <v>131294.89670157296</v>
      </c>
      <c r="BE207">
        <v>10.940329697656274</v>
      </c>
      <c r="BF207">
        <v>12001</v>
      </c>
      <c r="BG207">
        <v>0</v>
      </c>
      <c r="BH207" t="s">
        <v>1092</v>
      </c>
      <c r="BI207" t="s">
        <v>1093</v>
      </c>
      <c r="BJ207" t="s">
        <v>939</v>
      </c>
    </row>
    <row r="208" spans="1:62" x14ac:dyDescent="0.25">
      <c r="A208" t="s">
        <v>824</v>
      </c>
      <c r="B208" t="s">
        <v>2262</v>
      </c>
      <c r="C208" t="s">
        <v>2263</v>
      </c>
      <c r="D208" t="s">
        <v>1041</v>
      </c>
      <c r="E208" t="s">
        <v>1042</v>
      </c>
      <c r="F208" t="s">
        <v>1043</v>
      </c>
      <c r="G208" t="s">
        <v>94</v>
      </c>
      <c r="H208" t="s">
        <v>947</v>
      </c>
      <c r="I208" t="s">
        <v>2674</v>
      </c>
      <c r="J208">
        <v>2459.33</v>
      </c>
      <c r="K208">
        <v>100</v>
      </c>
      <c r="L208">
        <v>0</v>
      </c>
      <c r="M208">
        <v>610</v>
      </c>
      <c r="N208">
        <v>0</v>
      </c>
      <c r="O208">
        <v>372</v>
      </c>
      <c r="P208">
        <v>595</v>
      </c>
      <c r="Q208">
        <v>9504.9999999999982</v>
      </c>
      <c r="R208">
        <v>13641.329999999998</v>
      </c>
      <c r="S208">
        <v>4584.33</v>
      </c>
      <c r="T208">
        <v>26</v>
      </c>
      <c r="U208">
        <v>0</v>
      </c>
      <c r="V208">
        <v>92.75</v>
      </c>
      <c r="W208">
        <v>0</v>
      </c>
      <c r="X208">
        <v>123.85</v>
      </c>
      <c r="Y208">
        <v>0</v>
      </c>
      <c r="Z208">
        <v>2107.67</v>
      </c>
      <c r="AA208">
        <v>6934.6</v>
      </c>
      <c r="AB208">
        <v>20575.93</v>
      </c>
      <c r="AD208">
        <v>4109.38</v>
      </c>
      <c r="AE208">
        <v>0</v>
      </c>
      <c r="AF208">
        <v>0</v>
      </c>
      <c r="AG208">
        <v>2000</v>
      </c>
      <c r="AH208">
        <v>0</v>
      </c>
      <c r="AI208">
        <v>0</v>
      </c>
      <c r="AJ208">
        <v>0</v>
      </c>
      <c r="AK208">
        <v>0</v>
      </c>
      <c r="AL208">
        <v>6109.38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11153.04</v>
      </c>
      <c r="AW208">
        <v>126</v>
      </c>
      <c r="AX208">
        <v>0</v>
      </c>
      <c r="AY208">
        <v>2702.75</v>
      </c>
      <c r="AZ208">
        <v>0</v>
      </c>
      <c r="BA208">
        <v>495.85</v>
      </c>
      <c r="BB208">
        <v>595</v>
      </c>
      <c r="BC208">
        <v>11612.669999999998</v>
      </c>
      <c r="BD208">
        <v>26685.309999999998</v>
      </c>
      <c r="BE208">
        <v>6.3445815501664287</v>
      </c>
      <c r="BF208">
        <v>4206</v>
      </c>
      <c r="BG208">
        <v>0</v>
      </c>
      <c r="BH208" t="s">
        <v>2264</v>
      </c>
      <c r="BI208" t="s">
        <v>2265</v>
      </c>
      <c r="BJ208" t="s">
        <v>939</v>
      </c>
    </row>
    <row r="209" spans="1:62" x14ac:dyDescent="0.25">
      <c r="A209" t="s">
        <v>136</v>
      </c>
      <c r="B209" t="s">
        <v>1130</v>
      </c>
      <c r="C209" t="s">
        <v>1131</v>
      </c>
      <c r="D209" t="s">
        <v>1041</v>
      </c>
      <c r="E209" t="s">
        <v>1042</v>
      </c>
      <c r="F209" t="s">
        <v>1132</v>
      </c>
      <c r="G209" t="s">
        <v>1133</v>
      </c>
      <c r="H209" t="s">
        <v>947</v>
      </c>
      <c r="I209" t="s">
        <v>2674</v>
      </c>
      <c r="J209">
        <v>25597.300000000003</v>
      </c>
      <c r="K209">
        <v>3418.96</v>
      </c>
      <c r="L209">
        <v>0</v>
      </c>
      <c r="M209">
        <v>375</v>
      </c>
      <c r="N209">
        <v>15425.96</v>
      </c>
      <c r="O209">
        <v>6305</v>
      </c>
      <c r="P209">
        <v>3749.45</v>
      </c>
      <c r="Q209">
        <v>26852.14</v>
      </c>
      <c r="R209">
        <v>81723.81</v>
      </c>
      <c r="S209">
        <v>3861.1400000000003</v>
      </c>
      <c r="T209">
        <v>3441.4</v>
      </c>
      <c r="U209">
        <v>0</v>
      </c>
      <c r="V209">
        <v>0</v>
      </c>
      <c r="W209">
        <v>6260.4000000000005</v>
      </c>
      <c r="X209">
        <v>92.7</v>
      </c>
      <c r="Y209">
        <v>102.85</v>
      </c>
      <c r="Z209">
        <v>9808.7347421697395</v>
      </c>
      <c r="AA209">
        <v>23567.224742169743</v>
      </c>
      <c r="AB209">
        <v>105291.03474216974</v>
      </c>
      <c r="AD209">
        <v>33737.11</v>
      </c>
      <c r="AE209">
        <v>0</v>
      </c>
      <c r="AF209">
        <v>0</v>
      </c>
      <c r="AG209">
        <v>3848</v>
      </c>
      <c r="AH209">
        <v>9220</v>
      </c>
      <c r="AI209">
        <v>4411</v>
      </c>
      <c r="AJ209">
        <v>8017</v>
      </c>
      <c r="AK209">
        <v>29096.45</v>
      </c>
      <c r="AL209">
        <v>88329.56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63195.55</v>
      </c>
      <c r="AW209">
        <v>6860.3600000000006</v>
      </c>
      <c r="AX209">
        <v>0</v>
      </c>
      <c r="AY209">
        <v>4223</v>
      </c>
      <c r="AZ209">
        <v>30906.36</v>
      </c>
      <c r="BA209">
        <v>10808.7</v>
      </c>
      <c r="BB209">
        <v>11869.3</v>
      </c>
      <c r="BC209">
        <v>65757.324742169745</v>
      </c>
      <c r="BD209">
        <v>193620.59474216975</v>
      </c>
      <c r="BE209">
        <v>7.1459898410101399</v>
      </c>
      <c r="BF209">
        <v>27095</v>
      </c>
      <c r="BG209">
        <v>0</v>
      </c>
      <c r="BH209" t="s">
        <v>1134</v>
      </c>
      <c r="BI209" t="s">
        <v>1135</v>
      </c>
      <c r="BJ209" t="s">
        <v>939</v>
      </c>
    </row>
    <row r="210" spans="1:62" x14ac:dyDescent="0.25">
      <c r="A210" t="s">
        <v>804</v>
      </c>
      <c r="B210" t="s">
        <v>2043</v>
      </c>
      <c r="C210" t="s">
        <v>2044</v>
      </c>
      <c r="D210" t="s">
        <v>2045</v>
      </c>
      <c r="E210" t="s">
        <v>2046</v>
      </c>
      <c r="F210" t="s">
        <v>2047</v>
      </c>
      <c r="G210" t="s">
        <v>2048</v>
      </c>
      <c r="H210" t="s">
        <v>935</v>
      </c>
      <c r="I210" t="s">
        <v>2674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4576</v>
      </c>
      <c r="BH210" t="s">
        <v>2049</v>
      </c>
      <c r="BI210" t="s">
        <v>2050</v>
      </c>
      <c r="BJ210" t="s">
        <v>939</v>
      </c>
    </row>
    <row r="211" spans="1:62" x14ac:dyDescent="0.25">
      <c r="A211" t="s">
        <v>618</v>
      </c>
      <c r="B211" t="s">
        <v>2043</v>
      </c>
      <c r="C211" t="s">
        <v>2044</v>
      </c>
      <c r="D211" t="s">
        <v>2045</v>
      </c>
      <c r="E211" t="s">
        <v>2046</v>
      </c>
      <c r="F211" t="s">
        <v>2047</v>
      </c>
      <c r="G211" t="s">
        <v>2048</v>
      </c>
      <c r="H211" t="s">
        <v>935</v>
      </c>
      <c r="I211" t="s">
        <v>2674</v>
      </c>
      <c r="J211">
        <v>2096.63</v>
      </c>
      <c r="K211">
        <v>0</v>
      </c>
      <c r="L211">
        <v>100</v>
      </c>
      <c r="M211">
        <v>0</v>
      </c>
      <c r="N211">
        <v>0</v>
      </c>
      <c r="O211">
        <v>0</v>
      </c>
      <c r="P211">
        <v>0</v>
      </c>
      <c r="Q211">
        <v>5588.1</v>
      </c>
      <c r="R211">
        <v>7784.7300000000005</v>
      </c>
      <c r="S211">
        <v>4386.29</v>
      </c>
      <c r="T211">
        <v>0</v>
      </c>
      <c r="U211">
        <v>331.57</v>
      </c>
      <c r="V211">
        <v>153.4</v>
      </c>
      <c r="W211">
        <v>0</v>
      </c>
      <c r="X211">
        <v>0</v>
      </c>
      <c r="Y211">
        <v>0</v>
      </c>
      <c r="Z211">
        <v>3187.969840152351</v>
      </c>
      <c r="AA211">
        <v>8059.2298401523503</v>
      </c>
      <c r="AB211">
        <v>15843.959840152351</v>
      </c>
      <c r="AD211">
        <v>5085.45</v>
      </c>
      <c r="AE211">
        <v>0</v>
      </c>
      <c r="AF211">
        <v>100</v>
      </c>
      <c r="AG211">
        <v>0</v>
      </c>
      <c r="AH211">
        <v>0</v>
      </c>
      <c r="AI211">
        <v>0</v>
      </c>
      <c r="AJ211">
        <v>0</v>
      </c>
      <c r="AK211">
        <v>2500</v>
      </c>
      <c r="AL211">
        <v>7685.45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11568.369999999999</v>
      </c>
      <c r="AW211">
        <v>0</v>
      </c>
      <c r="AX211">
        <v>531.56999999999994</v>
      </c>
      <c r="AY211">
        <v>153.4</v>
      </c>
      <c r="AZ211">
        <v>0</v>
      </c>
      <c r="BA211">
        <v>0</v>
      </c>
      <c r="BB211">
        <v>0</v>
      </c>
      <c r="BC211">
        <v>11276.069840152351</v>
      </c>
      <c r="BD211">
        <v>23529.409840152352</v>
      </c>
      <c r="BE211">
        <v>7.1258055239710334</v>
      </c>
      <c r="BF211">
        <v>3302</v>
      </c>
      <c r="BG211">
        <v>0</v>
      </c>
      <c r="BH211" t="s">
        <v>2049</v>
      </c>
      <c r="BI211" t="s">
        <v>2050</v>
      </c>
      <c r="BJ211" t="s">
        <v>939</v>
      </c>
    </row>
    <row r="212" spans="1:62" x14ac:dyDescent="0.25">
      <c r="A212" t="s">
        <v>720</v>
      </c>
      <c r="B212" t="s">
        <v>2206</v>
      </c>
      <c r="C212" t="s">
        <v>2207</v>
      </c>
      <c r="D212" t="s">
        <v>931</v>
      </c>
      <c r="E212" t="s">
        <v>932</v>
      </c>
      <c r="F212" t="s">
        <v>2234</v>
      </c>
      <c r="G212" t="s">
        <v>720</v>
      </c>
      <c r="H212" t="s">
        <v>947</v>
      </c>
      <c r="I212" t="s">
        <v>2674</v>
      </c>
      <c r="J212">
        <v>25596.77</v>
      </c>
      <c r="K212">
        <v>6851.4</v>
      </c>
      <c r="L212">
        <v>0</v>
      </c>
      <c r="M212">
        <v>7392</v>
      </c>
      <c r="N212">
        <v>32353.72</v>
      </c>
      <c r="O212">
        <v>257853.45</v>
      </c>
      <c r="P212">
        <v>13507.67</v>
      </c>
      <c r="Q212">
        <v>154854.43</v>
      </c>
      <c r="R212">
        <v>498409.44</v>
      </c>
      <c r="S212">
        <v>36287.94</v>
      </c>
      <c r="T212">
        <v>675.45</v>
      </c>
      <c r="U212">
        <v>0</v>
      </c>
      <c r="V212">
        <v>11693.59</v>
      </c>
      <c r="W212">
        <v>2668.3</v>
      </c>
      <c r="X212">
        <v>6197.95</v>
      </c>
      <c r="Y212">
        <v>1132.47</v>
      </c>
      <c r="Z212">
        <v>20340.869481300884</v>
      </c>
      <c r="AA212">
        <v>78996.569481300889</v>
      </c>
      <c r="AB212">
        <v>577406.00948130083</v>
      </c>
      <c r="AD212">
        <v>293923.44</v>
      </c>
      <c r="AE212">
        <v>0</v>
      </c>
      <c r="AF212">
        <v>0</v>
      </c>
      <c r="AG212">
        <v>28269.39</v>
      </c>
      <c r="AH212">
        <v>0</v>
      </c>
      <c r="AI212">
        <v>0</v>
      </c>
      <c r="AJ212">
        <v>0</v>
      </c>
      <c r="AK212">
        <v>108638.79999999999</v>
      </c>
      <c r="AL212">
        <v>430831.63</v>
      </c>
      <c r="AM212">
        <v>0</v>
      </c>
      <c r="AN212">
        <v>0</v>
      </c>
      <c r="AO212">
        <v>0</v>
      </c>
      <c r="AP212">
        <v>0</v>
      </c>
      <c r="AQ212">
        <v>130137.60000000001</v>
      </c>
      <c r="AR212">
        <v>0</v>
      </c>
      <c r="AS212">
        <v>0</v>
      </c>
      <c r="AT212">
        <v>0</v>
      </c>
      <c r="AU212">
        <v>130137.60000000001</v>
      </c>
      <c r="AV212">
        <v>355808.15</v>
      </c>
      <c r="AW212">
        <v>7526.8499999999995</v>
      </c>
      <c r="AX212">
        <v>0</v>
      </c>
      <c r="AY212">
        <v>47354.979999999996</v>
      </c>
      <c r="AZ212">
        <v>165159.62</v>
      </c>
      <c r="BA212">
        <v>264051.40000000002</v>
      </c>
      <c r="BB212">
        <v>14640.14</v>
      </c>
      <c r="BC212">
        <v>283834.09948130086</v>
      </c>
      <c r="BD212">
        <v>1138375.2394813008</v>
      </c>
      <c r="BE212">
        <v>21.292767698806667</v>
      </c>
      <c r="BF212">
        <v>53463</v>
      </c>
      <c r="BG212">
        <v>0</v>
      </c>
      <c r="BH212" t="s">
        <v>2179</v>
      </c>
      <c r="BI212" t="s">
        <v>2180</v>
      </c>
      <c r="BJ212" t="s">
        <v>939</v>
      </c>
    </row>
    <row r="213" spans="1:62" x14ac:dyDescent="0.25">
      <c r="A213" t="s">
        <v>620</v>
      </c>
      <c r="B213" t="s">
        <v>2128</v>
      </c>
      <c r="C213" t="s">
        <v>2129</v>
      </c>
      <c r="D213" t="s">
        <v>2045</v>
      </c>
      <c r="E213" t="s">
        <v>2046</v>
      </c>
      <c r="F213" t="s">
        <v>2056</v>
      </c>
      <c r="G213" t="s">
        <v>2057</v>
      </c>
      <c r="H213" t="s">
        <v>947</v>
      </c>
      <c r="I213" t="s">
        <v>2673</v>
      </c>
      <c r="J213">
        <v>11245.33</v>
      </c>
      <c r="K213">
        <v>0</v>
      </c>
      <c r="L213">
        <v>1273.5</v>
      </c>
      <c r="M213">
        <v>0</v>
      </c>
      <c r="N213">
        <v>0</v>
      </c>
      <c r="O213">
        <v>0</v>
      </c>
      <c r="P213">
        <v>0</v>
      </c>
      <c r="Q213">
        <v>19209.919999999998</v>
      </c>
      <c r="R213">
        <v>31728.75</v>
      </c>
      <c r="S213">
        <v>4240.6899999999996</v>
      </c>
      <c r="T213">
        <v>0</v>
      </c>
      <c r="U213">
        <v>486.36</v>
      </c>
      <c r="V213">
        <v>442</v>
      </c>
      <c r="W213">
        <v>0</v>
      </c>
      <c r="X213">
        <v>0</v>
      </c>
      <c r="Y213">
        <v>0</v>
      </c>
      <c r="Z213">
        <v>12814.065821751234</v>
      </c>
      <c r="AA213">
        <v>17983.115821751235</v>
      </c>
      <c r="AB213">
        <v>49711.865821751235</v>
      </c>
      <c r="AD213">
        <v>35208.22</v>
      </c>
      <c r="AE213">
        <v>0</v>
      </c>
      <c r="AF213">
        <v>1000</v>
      </c>
      <c r="AG213">
        <v>0</v>
      </c>
      <c r="AH213">
        <v>0</v>
      </c>
      <c r="AI213">
        <v>0</v>
      </c>
      <c r="AJ213">
        <v>0</v>
      </c>
      <c r="AK213">
        <v>15000</v>
      </c>
      <c r="AL213">
        <v>51208.22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50694.240000000005</v>
      </c>
      <c r="AW213">
        <v>0</v>
      </c>
      <c r="AX213">
        <v>2759.86</v>
      </c>
      <c r="AY213">
        <v>442</v>
      </c>
      <c r="AZ213">
        <v>0</v>
      </c>
      <c r="BA213">
        <v>0</v>
      </c>
      <c r="BB213">
        <v>0</v>
      </c>
      <c r="BC213">
        <v>47023.98582175123</v>
      </c>
      <c r="BD213">
        <v>100920.08582175124</v>
      </c>
      <c r="BE213">
        <v>12.507136673906462</v>
      </c>
      <c r="BF213">
        <v>8069</v>
      </c>
      <c r="BG213">
        <v>0</v>
      </c>
      <c r="BH213" t="s">
        <v>2130</v>
      </c>
      <c r="BI213" t="s">
        <v>2131</v>
      </c>
      <c r="BJ213" t="s">
        <v>939</v>
      </c>
    </row>
    <row r="214" spans="1:62" x14ac:dyDescent="0.25">
      <c r="A214" t="s">
        <v>74</v>
      </c>
      <c r="B214" t="s">
        <v>1098</v>
      </c>
      <c r="C214" t="s">
        <v>1099</v>
      </c>
      <c r="D214" t="s">
        <v>1041</v>
      </c>
      <c r="E214" t="s">
        <v>1042</v>
      </c>
      <c r="F214" t="s">
        <v>1043</v>
      </c>
      <c r="G214" t="s">
        <v>94</v>
      </c>
      <c r="H214" t="s">
        <v>935</v>
      </c>
      <c r="I214" t="s">
        <v>2673</v>
      </c>
      <c r="J214">
        <v>1052.44</v>
      </c>
      <c r="K214">
        <v>1068.05</v>
      </c>
      <c r="L214">
        <v>0</v>
      </c>
      <c r="M214">
        <v>0</v>
      </c>
      <c r="N214">
        <v>850</v>
      </c>
      <c r="O214">
        <v>30</v>
      </c>
      <c r="P214">
        <v>1000</v>
      </c>
      <c r="Q214">
        <v>856</v>
      </c>
      <c r="R214">
        <v>4856.49</v>
      </c>
      <c r="S214">
        <v>680.5200000000001</v>
      </c>
      <c r="T214">
        <v>395.47</v>
      </c>
      <c r="U214">
        <v>0</v>
      </c>
      <c r="V214">
        <v>14.35</v>
      </c>
      <c r="W214">
        <v>206.85</v>
      </c>
      <c r="X214">
        <v>27.4</v>
      </c>
      <c r="Y214">
        <v>152.19999999999999</v>
      </c>
      <c r="Z214">
        <v>1310.5899999999999</v>
      </c>
      <c r="AA214">
        <v>2787.38</v>
      </c>
      <c r="AB214">
        <v>7643.87</v>
      </c>
      <c r="AD214">
        <v>1042.52</v>
      </c>
      <c r="AE214">
        <v>1000</v>
      </c>
      <c r="AF214">
        <v>0</v>
      </c>
      <c r="AG214">
        <v>200</v>
      </c>
      <c r="AH214">
        <v>0</v>
      </c>
      <c r="AI214">
        <v>0</v>
      </c>
      <c r="AJ214">
        <v>0</v>
      </c>
      <c r="AK214">
        <v>0</v>
      </c>
      <c r="AL214">
        <v>2242.52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2775.48</v>
      </c>
      <c r="AW214">
        <v>2463.52</v>
      </c>
      <c r="AX214">
        <v>0</v>
      </c>
      <c r="AY214">
        <v>214.35</v>
      </c>
      <c r="AZ214">
        <v>1056.8499999999999</v>
      </c>
      <c r="BA214">
        <v>57.4</v>
      </c>
      <c r="BB214">
        <v>1152.2</v>
      </c>
      <c r="BC214">
        <v>2166.59</v>
      </c>
      <c r="BD214">
        <v>9886.39</v>
      </c>
      <c r="BE214">
        <v>6.1520784069695083</v>
      </c>
      <c r="BF214">
        <v>1607</v>
      </c>
      <c r="BG214">
        <v>0</v>
      </c>
      <c r="BH214" t="s">
        <v>1100</v>
      </c>
      <c r="BI214" t="s">
        <v>1101</v>
      </c>
      <c r="BJ214" t="s">
        <v>939</v>
      </c>
    </row>
    <row r="215" spans="1:62" x14ac:dyDescent="0.25">
      <c r="A215" t="s">
        <v>76</v>
      </c>
      <c r="B215" t="s">
        <v>1102</v>
      </c>
      <c r="C215" t="s">
        <v>1103</v>
      </c>
      <c r="D215" t="s">
        <v>1041</v>
      </c>
      <c r="E215" t="s">
        <v>1042</v>
      </c>
      <c r="F215" t="s">
        <v>1082</v>
      </c>
      <c r="G215" t="s">
        <v>90</v>
      </c>
      <c r="H215" t="s">
        <v>935</v>
      </c>
      <c r="I215" t="s">
        <v>2673</v>
      </c>
      <c r="J215">
        <v>4457.8899999999994</v>
      </c>
      <c r="K215">
        <v>2630</v>
      </c>
      <c r="L215">
        <v>0</v>
      </c>
      <c r="M215">
        <v>281</v>
      </c>
      <c r="N215">
        <v>1313</v>
      </c>
      <c r="O215">
        <v>521.65</v>
      </c>
      <c r="P215">
        <v>630.35</v>
      </c>
      <c r="Q215">
        <v>9087</v>
      </c>
      <c r="R215">
        <v>18920.89</v>
      </c>
      <c r="S215">
        <v>6454.3099999999995</v>
      </c>
      <c r="T215">
        <v>458.3</v>
      </c>
      <c r="U215">
        <v>0</v>
      </c>
      <c r="V215">
        <v>300.44</v>
      </c>
      <c r="W215">
        <v>161.25</v>
      </c>
      <c r="X215">
        <v>240.6</v>
      </c>
      <c r="Y215">
        <v>121.15</v>
      </c>
      <c r="Z215">
        <v>3868.6383913046493</v>
      </c>
      <c r="AA215">
        <v>11604.688391304648</v>
      </c>
      <c r="AB215">
        <v>30525.578391304647</v>
      </c>
      <c r="AD215">
        <v>28196.21</v>
      </c>
      <c r="AE215">
        <v>1400</v>
      </c>
      <c r="AF215">
        <v>0</v>
      </c>
      <c r="AG215">
        <v>400</v>
      </c>
      <c r="AH215">
        <v>0</v>
      </c>
      <c r="AI215">
        <v>400</v>
      </c>
      <c r="AJ215">
        <v>4200</v>
      </c>
      <c r="AK215">
        <v>4000</v>
      </c>
      <c r="AL215">
        <v>38596.21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39108.409999999996</v>
      </c>
      <c r="AW215">
        <v>4488.3</v>
      </c>
      <c r="AX215">
        <v>0</v>
      </c>
      <c r="AY215">
        <v>981.44</v>
      </c>
      <c r="AZ215">
        <v>1474.25</v>
      </c>
      <c r="BA215">
        <v>1162.25</v>
      </c>
      <c r="BB215">
        <v>4951.5</v>
      </c>
      <c r="BC215">
        <v>16955.638391304648</v>
      </c>
      <c r="BD215">
        <v>69121.788391304653</v>
      </c>
      <c r="BE215">
        <v>9.1394669299622713</v>
      </c>
      <c r="BF215">
        <v>7563</v>
      </c>
      <c r="BG215">
        <v>0</v>
      </c>
      <c r="BH215" t="s">
        <v>1104</v>
      </c>
      <c r="BI215" t="s">
        <v>1105</v>
      </c>
      <c r="BJ215" t="s">
        <v>939</v>
      </c>
    </row>
    <row r="216" spans="1:62" x14ac:dyDescent="0.25">
      <c r="A216" t="s">
        <v>694</v>
      </c>
      <c r="B216" t="s">
        <v>2206</v>
      </c>
      <c r="C216" t="s">
        <v>2207</v>
      </c>
      <c r="D216" t="s">
        <v>2045</v>
      </c>
      <c r="E216" t="s">
        <v>2046</v>
      </c>
      <c r="F216" t="s">
        <v>2177</v>
      </c>
      <c r="G216" t="s">
        <v>2178</v>
      </c>
      <c r="H216" t="s">
        <v>947</v>
      </c>
      <c r="I216" t="s">
        <v>2674</v>
      </c>
      <c r="J216">
        <v>21308.440000000002</v>
      </c>
      <c r="K216">
        <v>0</v>
      </c>
      <c r="L216">
        <v>2365</v>
      </c>
      <c r="M216">
        <v>185</v>
      </c>
      <c r="N216">
        <v>0</v>
      </c>
      <c r="O216">
        <v>8920</v>
      </c>
      <c r="P216">
        <v>420</v>
      </c>
      <c r="Q216">
        <v>33100.839999999997</v>
      </c>
      <c r="R216">
        <v>66299.28</v>
      </c>
      <c r="S216">
        <v>6297.04</v>
      </c>
      <c r="T216">
        <v>0</v>
      </c>
      <c r="U216">
        <v>882.94999999999993</v>
      </c>
      <c r="V216">
        <v>1334.05</v>
      </c>
      <c r="W216">
        <v>0</v>
      </c>
      <c r="X216">
        <v>0</v>
      </c>
      <c r="Y216">
        <v>0</v>
      </c>
      <c r="Z216">
        <v>7050.0045721360229</v>
      </c>
      <c r="AA216">
        <v>15564.044572136023</v>
      </c>
      <c r="AB216">
        <v>81863.324572136014</v>
      </c>
      <c r="AD216">
        <v>30708.03</v>
      </c>
      <c r="AE216">
        <v>0</v>
      </c>
      <c r="AF216">
        <v>0</v>
      </c>
      <c r="AG216">
        <v>3002.28</v>
      </c>
      <c r="AH216">
        <v>0</v>
      </c>
      <c r="AI216">
        <v>0</v>
      </c>
      <c r="AJ216">
        <v>0</v>
      </c>
      <c r="AK216">
        <v>11642.290000000003</v>
      </c>
      <c r="AL216">
        <v>45352.6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58313.51</v>
      </c>
      <c r="AW216">
        <v>0</v>
      </c>
      <c r="AX216">
        <v>3247.95</v>
      </c>
      <c r="AY216">
        <v>4521.33</v>
      </c>
      <c r="AZ216">
        <v>0</v>
      </c>
      <c r="BA216">
        <v>8920</v>
      </c>
      <c r="BB216">
        <v>420</v>
      </c>
      <c r="BC216">
        <v>51793.134572136019</v>
      </c>
      <c r="BD216">
        <v>127215.92457213602</v>
      </c>
      <c r="BE216">
        <v>22.802639285200936</v>
      </c>
      <c r="BF216">
        <v>5579</v>
      </c>
      <c r="BG216">
        <v>0</v>
      </c>
      <c r="BH216" t="s">
        <v>2179</v>
      </c>
      <c r="BI216" t="s">
        <v>2180</v>
      </c>
      <c r="BJ216" t="s">
        <v>939</v>
      </c>
    </row>
    <row r="217" spans="1:62" x14ac:dyDescent="0.25">
      <c r="A217" t="s">
        <v>722</v>
      </c>
      <c r="B217" t="s">
        <v>2206</v>
      </c>
      <c r="C217" t="s">
        <v>2207</v>
      </c>
      <c r="D217" t="s">
        <v>931</v>
      </c>
      <c r="E217" t="s">
        <v>932</v>
      </c>
      <c r="F217" t="s">
        <v>2230</v>
      </c>
      <c r="G217" t="s">
        <v>2231</v>
      </c>
      <c r="H217" t="s">
        <v>947</v>
      </c>
      <c r="I217" t="s">
        <v>2674</v>
      </c>
      <c r="J217">
        <v>7714.99</v>
      </c>
      <c r="K217">
        <v>22266.23</v>
      </c>
      <c r="L217">
        <v>0</v>
      </c>
      <c r="M217">
        <v>830</v>
      </c>
      <c r="N217">
        <v>2428.25</v>
      </c>
      <c r="O217">
        <v>7723.11</v>
      </c>
      <c r="P217">
        <v>1030</v>
      </c>
      <c r="Q217">
        <v>104169.26</v>
      </c>
      <c r="R217">
        <v>146161.84</v>
      </c>
      <c r="S217">
        <v>5188.3099999999995</v>
      </c>
      <c r="T217">
        <v>639.26</v>
      </c>
      <c r="U217">
        <v>0</v>
      </c>
      <c r="V217">
        <v>2344.4499999999998</v>
      </c>
      <c r="W217">
        <v>173.95999999999998</v>
      </c>
      <c r="X217">
        <v>150.1</v>
      </c>
      <c r="Y217">
        <v>327.05</v>
      </c>
      <c r="Z217">
        <v>5406.9837346748682</v>
      </c>
      <c r="AA217">
        <v>14230.113734674867</v>
      </c>
      <c r="AB217">
        <v>160391.95373467487</v>
      </c>
      <c r="AD217">
        <v>62852.02</v>
      </c>
      <c r="AE217">
        <v>0</v>
      </c>
      <c r="AF217">
        <v>0</v>
      </c>
      <c r="AG217">
        <v>6055.84</v>
      </c>
      <c r="AH217">
        <v>3000</v>
      </c>
      <c r="AI217">
        <v>0</v>
      </c>
      <c r="AJ217">
        <v>0</v>
      </c>
      <c r="AK217">
        <v>23690.729999999996</v>
      </c>
      <c r="AL217">
        <v>95598.59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247399.53</v>
      </c>
      <c r="AU217">
        <v>247399.53</v>
      </c>
      <c r="AV217">
        <v>75755.319999999992</v>
      </c>
      <c r="AW217">
        <v>22905.489999999998</v>
      </c>
      <c r="AX217">
        <v>0</v>
      </c>
      <c r="AY217">
        <v>9230.2900000000009</v>
      </c>
      <c r="AZ217">
        <v>5602.21</v>
      </c>
      <c r="BA217">
        <v>7873.21</v>
      </c>
      <c r="BB217">
        <v>1357.05</v>
      </c>
      <c r="BC217">
        <v>380666.50373467489</v>
      </c>
      <c r="BD217">
        <v>503390.07373467489</v>
      </c>
      <c r="BE217">
        <v>43.899020993692758</v>
      </c>
      <c r="BF217">
        <v>11467</v>
      </c>
      <c r="BG217">
        <v>0</v>
      </c>
      <c r="BH217" t="s">
        <v>2179</v>
      </c>
      <c r="BI217" t="s">
        <v>2180</v>
      </c>
      <c r="BJ217" t="s">
        <v>939</v>
      </c>
    </row>
    <row r="218" spans="1:62" x14ac:dyDescent="0.25">
      <c r="A218" t="s">
        <v>78</v>
      </c>
      <c r="B218" t="s">
        <v>1106</v>
      </c>
      <c r="C218" t="s">
        <v>1107</v>
      </c>
      <c r="D218" t="s">
        <v>1041</v>
      </c>
      <c r="E218" t="s">
        <v>1042</v>
      </c>
      <c r="F218" t="s">
        <v>1068</v>
      </c>
      <c r="G218" t="s">
        <v>1069</v>
      </c>
      <c r="H218" t="s">
        <v>935</v>
      </c>
      <c r="I218" t="s">
        <v>2673</v>
      </c>
      <c r="J218">
        <v>757.67000000000007</v>
      </c>
      <c r="K218">
        <v>0</v>
      </c>
      <c r="L218">
        <v>0</v>
      </c>
      <c r="M218">
        <v>105</v>
      </c>
      <c r="N218">
        <v>4785</v>
      </c>
      <c r="O218">
        <v>680</v>
      </c>
      <c r="P218">
        <v>400</v>
      </c>
      <c r="Q218">
        <v>2920</v>
      </c>
      <c r="R218">
        <v>9647.67</v>
      </c>
      <c r="S218">
        <v>2449.54</v>
      </c>
      <c r="T218">
        <v>101.9</v>
      </c>
      <c r="U218">
        <v>0</v>
      </c>
      <c r="V218">
        <v>205.95</v>
      </c>
      <c r="W218">
        <v>2329.4699999999998</v>
      </c>
      <c r="X218">
        <v>1636.55</v>
      </c>
      <c r="Y218">
        <v>127.45</v>
      </c>
      <c r="Z218">
        <v>2519.9276917925235</v>
      </c>
      <c r="AA218">
        <v>9370.7876917925241</v>
      </c>
      <c r="AB218">
        <v>19018.457691792522</v>
      </c>
      <c r="AD218">
        <v>2717.04</v>
      </c>
      <c r="AE218">
        <v>0</v>
      </c>
      <c r="AF218">
        <v>0</v>
      </c>
      <c r="AG218">
        <v>300</v>
      </c>
      <c r="AH218">
        <v>0</v>
      </c>
      <c r="AI218">
        <v>2650</v>
      </c>
      <c r="AJ218">
        <v>0</v>
      </c>
      <c r="AK218">
        <v>200</v>
      </c>
      <c r="AL218">
        <v>5867.04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5924.25</v>
      </c>
      <c r="AW218">
        <v>101.9</v>
      </c>
      <c r="AX218">
        <v>0</v>
      </c>
      <c r="AY218">
        <v>610.95000000000005</v>
      </c>
      <c r="AZ218">
        <v>7114.4699999999993</v>
      </c>
      <c r="BA218">
        <v>4966.55</v>
      </c>
      <c r="BB218">
        <v>527.45000000000005</v>
      </c>
      <c r="BC218">
        <v>5639.9276917925235</v>
      </c>
      <c r="BD218">
        <v>24885.497691792523</v>
      </c>
      <c r="BE218">
        <v>9.6120114684405262</v>
      </c>
      <c r="BF218">
        <v>2589</v>
      </c>
      <c r="BG218">
        <v>0</v>
      </c>
      <c r="BH218" t="s">
        <v>1108</v>
      </c>
      <c r="BI218" t="s">
        <v>1109</v>
      </c>
      <c r="BJ218" t="s">
        <v>939</v>
      </c>
    </row>
    <row r="219" spans="1:62" x14ac:dyDescent="0.25">
      <c r="A219" t="s">
        <v>80</v>
      </c>
      <c r="B219" t="s">
        <v>1111</v>
      </c>
      <c r="C219" t="s">
        <v>1112</v>
      </c>
      <c r="D219" t="s">
        <v>1041</v>
      </c>
      <c r="E219" t="s">
        <v>1042</v>
      </c>
      <c r="F219" t="s">
        <v>1082</v>
      </c>
      <c r="G219" t="s">
        <v>90</v>
      </c>
      <c r="H219" t="s">
        <v>947</v>
      </c>
      <c r="I219" t="s">
        <v>2674</v>
      </c>
      <c r="J219">
        <v>1066.6199999999999</v>
      </c>
      <c r="K219">
        <v>2280</v>
      </c>
      <c r="L219">
        <v>0</v>
      </c>
      <c r="M219">
        <v>20</v>
      </c>
      <c r="N219">
        <v>134</v>
      </c>
      <c r="O219">
        <v>120</v>
      </c>
      <c r="P219">
        <v>125</v>
      </c>
      <c r="Q219">
        <v>2166</v>
      </c>
      <c r="R219">
        <v>5911.62</v>
      </c>
      <c r="S219">
        <v>587.88</v>
      </c>
      <c r="T219">
        <v>68.400000000000006</v>
      </c>
      <c r="U219">
        <v>0</v>
      </c>
      <c r="V219">
        <v>37.299999999999997</v>
      </c>
      <c r="W219">
        <v>0</v>
      </c>
      <c r="X219">
        <v>14</v>
      </c>
      <c r="Y219">
        <v>34.5</v>
      </c>
      <c r="Z219">
        <v>986.25118364163018</v>
      </c>
      <c r="AA219">
        <v>1728.3311836416301</v>
      </c>
      <c r="AB219">
        <v>7639.9511836416295</v>
      </c>
      <c r="AD219">
        <v>36.5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833</v>
      </c>
      <c r="AL219">
        <v>869.5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1691</v>
      </c>
      <c r="AW219">
        <v>2348.4</v>
      </c>
      <c r="AX219">
        <v>0</v>
      </c>
      <c r="AY219">
        <v>57.3</v>
      </c>
      <c r="AZ219">
        <v>134</v>
      </c>
      <c r="BA219">
        <v>134</v>
      </c>
      <c r="BB219">
        <v>159.5</v>
      </c>
      <c r="BC219">
        <v>3985.2511836416302</v>
      </c>
      <c r="BD219">
        <v>8509.4511836416295</v>
      </c>
      <c r="BE219">
        <v>6.1977066159079603</v>
      </c>
      <c r="BF219">
        <v>1373</v>
      </c>
      <c r="BG219">
        <v>0</v>
      </c>
      <c r="BH219" t="s">
        <v>1113</v>
      </c>
      <c r="BI219" t="s">
        <v>1114</v>
      </c>
      <c r="BJ219" t="s">
        <v>939</v>
      </c>
    </row>
    <row r="220" spans="1:62" x14ac:dyDescent="0.25">
      <c r="A220" t="s">
        <v>842</v>
      </c>
      <c r="B220" t="s">
        <v>1090</v>
      </c>
      <c r="C220" t="s">
        <v>2309</v>
      </c>
      <c r="D220" t="s">
        <v>1041</v>
      </c>
      <c r="E220" t="s">
        <v>1042</v>
      </c>
      <c r="F220" t="s">
        <v>1068</v>
      </c>
      <c r="G220" t="s">
        <v>1069</v>
      </c>
      <c r="H220" t="s">
        <v>947</v>
      </c>
      <c r="I220" t="s">
        <v>2674</v>
      </c>
      <c r="J220">
        <v>2175.29</v>
      </c>
      <c r="K220">
        <v>830</v>
      </c>
      <c r="L220">
        <v>0</v>
      </c>
      <c r="M220">
        <v>570.91999999999996</v>
      </c>
      <c r="N220">
        <v>2385.5875000000001</v>
      </c>
      <c r="O220">
        <v>1077.0999999999999</v>
      </c>
      <c r="P220">
        <v>280</v>
      </c>
      <c r="Q220">
        <v>12379.68</v>
      </c>
      <c r="R220">
        <v>19698.577499999999</v>
      </c>
      <c r="S220">
        <v>5052.13</v>
      </c>
      <c r="T220">
        <v>248.65</v>
      </c>
      <c r="U220">
        <v>0</v>
      </c>
      <c r="V220">
        <v>173.35</v>
      </c>
      <c r="W220">
        <v>157.1</v>
      </c>
      <c r="X220">
        <v>237.1</v>
      </c>
      <c r="Y220">
        <v>189.35</v>
      </c>
      <c r="Z220">
        <v>3634.2651491367251</v>
      </c>
      <c r="AA220">
        <v>9691.9451491367254</v>
      </c>
      <c r="AB220">
        <v>29390.522649136725</v>
      </c>
      <c r="AD220">
        <v>10270.629999999999</v>
      </c>
      <c r="AE220">
        <v>4035.71</v>
      </c>
      <c r="AF220">
        <v>0</v>
      </c>
      <c r="AG220">
        <v>1652.05</v>
      </c>
      <c r="AH220">
        <v>11774.91</v>
      </c>
      <c r="AI220">
        <v>4348.5</v>
      </c>
      <c r="AJ220">
        <v>2092.0300000000002</v>
      </c>
      <c r="AK220">
        <v>3272.42</v>
      </c>
      <c r="AL220">
        <v>37446.25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17498.05</v>
      </c>
      <c r="AW220">
        <v>5114.3600000000006</v>
      </c>
      <c r="AX220">
        <v>0</v>
      </c>
      <c r="AY220">
        <v>2396.3199999999997</v>
      </c>
      <c r="AZ220">
        <v>14317.5975</v>
      </c>
      <c r="BA220">
        <v>5662.7</v>
      </c>
      <c r="BB220">
        <v>2561.38</v>
      </c>
      <c r="BC220">
        <v>19286.365149136727</v>
      </c>
      <c r="BD220">
        <v>66836.772649136721</v>
      </c>
      <c r="BE220">
        <v>9.2828850901578779</v>
      </c>
      <c r="BF220">
        <v>7200</v>
      </c>
      <c r="BG220">
        <v>0</v>
      </c>
      <c r="BH220" t="s">
        <v>1092</v>
      </c>
      <c r="BI220" t="s">
        <v>1093</v>
      </c>
      <c r="BJ220" t="s">
        <v>939</v>
      </c>
    </row>
    <row r="221" spans="1:62" x14ac:dyDescent="0.25">
      <c r="A221" t="s">
        <v>840</v>
      </c>
      <c r="B221" t="s">
        <v>1333</v>
      </c>
      <c r="C221" t="s">
        <v>790</v>
      </c>
      <c r="D221" t="s">
        <v>1010</v>
      </c>
      <c r="E221" t="s">
        <v>1011</v>
      </c>
      <c r="F221" t="s">
        <v>1334</v>
      </c>
      <c r="G221" t="s">
        <v>1335</v>
      </c>
      <c r="H221" t="s">
        <v>947</v>
      </c>
      <c r="I221" t="s">
        <v>2674</v>
      </c>
      <c r="J221">
        <v>32692.28</v>
      </c>
      <c r="K221">
        <v>7973.23</v>
      </c>
      <c r="L221">
        <v>0</v>
      </c>
      <c r="M221">
        <v>4351.42</v>
      </c>
      <c r="N221">
        <v>9229.75</v>
      </c>
      <c r="O221">
        <v>18790.14</v>
      </c>
      <c r="P221">
        <v>26444</v>
      </c>
      <c r="Q221">
        <v>81525.22</v>
      </c>
      <c r="R221">
        <v>181006.03999999998</v>
      </c>
      <c r="S221">
        <v>26744.52</v>
      </c>
      <c r="T221">
        <v>509.4</v>
      </c>
      <c r="U221">
        <v>0</v>
      </c>
      <c r="V221">
        <v>1418.01</v>
      </c>
      <c r="W221">
        <v>1150.5</v>
      </c>
      <c r="X221">
        <v>3099.84</v>
      </c>
      <c r="Y221">
        <v>3223.04</v>
      </c>
      <c r="Z221">
        <v>22420.637797556352</v>
      </c>
      <c r="AA221">
        <v>58565.947797556357</v>
      </c>
      <c r="AB221">
        <v>239571.98779755633</v>
      </c>
      <c r="AD221">
        <v>104003.08</v>
      </c>
      <c r="AE221">
        <v>6841.94</v>
      </c>
      <c r="AF221">
        <v>0</v>
      </c>
      <c r="AG221">
        <v>11442.22</v>
      </c>
      <c r="AH221">
        <v>21090</v>
      </c>
      <c r="AI221">
        <v>16734</v>
      </c>
      <c r="AJ221">
        <v>14442</v>
      </c>
      <c r="AK221">
        <v>84295</v>
      </c>
      <c r="AL221">
        <v>258848.24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163439.88</v>
      </c>
      <c r="AW221">
        <v>15324.57</v>
      </c>
      <c r="AX221">
        <v>0</v>
      </c>
      <c r="AY221">
        <v>17211.650000000001</v>
      </c>
      <c r="AZ221">
        <v>31470.25</v>
      </c>
      <c r="BA221">
        <v>38623.979999999996</v>
      </c>
      <c r="BB221">
        <v>44109.04</v>
      </c>
      <c r="BC221">
        <v>188240.85779755635</v>
      </c>
      <c r="BD221">
        <v>498420.22779755632</v>
      </c>
      <c r="BE221">
        <v>12.109040786121724</v>
      </c>
      <c r="BF221">
        <v>41161</v>
      </c>
      <c r="BG221">
        <v>0</v>
      </c>
      <c r="BH221" t="s">
        <v>1336</v>
      </c>
      <c r="BI221" t="s">
        <v>1337</v>
      </c>
      <c r="BJ221" t="s">
        <v>939</v>
      </c>
    </row>
    <row r="222" spans="1:62" x14ac:dyDescent="0.25">
      <c r="A222" t="s">
        <v>834</v>
      </c>
      <c r="B222" t="s">
        <v>2302</v>
      </c>
      <c r="C222" t="s">
        <v>834</v>
      </c>
      <c r="D222" t="s">
        <v>1481</v>
      </c>
      <c r="E222" t="s">
        <v>1482</v>
      </c>
      <c r="F222" t="s">
        <v>1597</v>
      </c>
      <c r="G222" t="s">
        <v>1598</v>
      </c>
      <c r="H222" t="s">
        <v>947</v>
      </c>
      <c r="I222" t="s">
        <v>2673</v>
      </c>
      <c r="J222">
        <v>32815.149999999994</v>
      </c>
      <c r="K222">
        <v>565</v>
      </c>
      <c r="L222">
        <v>0</v>
      </c>
      <c r="M222">
        <v>7283</v>
      </c>
      <c r="N222">
        <v>64286.061000000002</v>
      </c>
      <c r="O222">
        <v>32612.97</v>
      </c>
      <c r="P222">
        <v>17093.5</v>
      </c>
      <c r="Q222">
        <v>84573.750000000029</v>
      </c>
      <c r="R222">
        <v>239229.43100000001</v>
      </c>
      <c r="S222">
        <v>49503.39</v>
      </c>
      <c r="T222">
        <v>2532.3200000000002</v>
      </c>
      <c r="U222">
        <v>0</v>
      </c>
      <c r="V222">
        <v>7713.75</v>
      </c>
      <c r="W222">
        <v>27347.079999999998</v>
      </c>
      <c r="X222">
        <v>9310.9</v>
      </c>
      <c r="Y222">
        <v>7531.41</v>
      </c>
      <c r="Z222">
        <v>31315.28134737564</v>
      </c>
      <c r="AA222">
        <v>135254.13134737563</v>
      </c>
      <c r="AB222">
        <v>374483.56234737567</v>
      </c>
      <c r="AD222">
        <v>64766.93</v>
      </c>
      <c r="AE222">
        <v>0</v>
      </c>
      <c r="AF222">
        <v>0</v>
      </c>
      <c r="AG222">
        <v>8048</v>
      </c>
      <c r="AH222">
        <v>40828</v>
      </c>
      <c r="AI222">
        <v>12351</v>
      </c>
      <c r="AJ222">
        <v>16832</v>
      </c>
      <c r="AK222">
        <v>69964</v>
      </c>
      <c r="AL222">
        <v>212789.93</v>
      </c>
      <c r="AM222">
        <v>0</v>
      </c>
      <c r="AN222">
        <v>0</v>
      </c>
      <c r="AO222">
        <v>0</v>
      </c>
      <c r="AP222">
        <v>0</v>
      </c>
      <c r="AQ222">
        <v>76175.88</v>
      </c>
      <c r="AR222">
        <v>0</v>
      </c>
      <c r="AS222">
        <v>0</v>
      </c>
      <c r="AT222">
        <v>0</v>
      </c>
      <c r="AU222">
        <v>76175.88</v>
      </c>
      <c r="AV222">
        <v>147085.47</v>
      </c>
      <c r="AW222">
        <v>3097.32</v>
      </c>
      <c r="AX222">
        <v>0</v>
      </c>
      <c r="AY222">
        <v>23044.75</v>
      </c>
      <c r="AZ222">
        <v>208637.02100000001</v>
      </c>
      <c r="BA222">
        <v>54274.87</v>
      </c>
      <c r="BB222">
        <v>41456.910000000003</v>
      </c>
      <c r="BC222">
        <v>185853.03134737565</v>
      </c>
      <c r="BD222">
        <v>663449.37234737561</v>
      </c>
      <c r="BE222">
        <v>15.534909320424651</v>
      </c>
      <c r="BF222">
        <v>42707</v>
      </c>
      <c r="BG222">
        <v>0</v>
      </c>
      <c r="BH222" t="s">
        <v>2303</v>
      </c>
      <c r="BI222" t="s">
        <v>2304</v>
      </c>
      <c r="BJ222" t="s">
        <v>939</v>
      </c>
    </row>
    <row r="223" spans="1:62" x14ac:dyDescent="0.25">
      <c r="A223" t="s">
        <v>272</v>
      </c>
      <c r="B223" t="s">
        <v>1463</v>
      </c>
      <c r="C223" t="s">
        <v>1464</v>
      </c>
      <c r="D223" t="s">
        <v>1357</v>
      </c>
      <c r="E223" t="s">
        <v>1358</v>
      </c>
      <c r="F223" t="s">
        <v>1378</v>
      </c>
      <c r="G223" t="s">
        <v>266</v>
      </c>
      <c r="H223" t="s">
        <v>935</v>
      </c>
      <c r="I223" t="s">
        <v>2673</v>
      </c>
      <c r="J223">
        <v>2927.91</v>
      </c>
      <c r="K223">
        <v>465</v>
      </c>
      <c r="L223">
        <v>0</v>
      </c>
      <c r="M223">
        <v>390</v>
      </c>
      <c r="N223">
        <v>1530</v>
      </c>
      <c r="O223">
        <v>61</v>
      </c>
      <c r="P223">
        <v>1055</v>
      </c>
      <c r="Q223">
        <v>4863</v>
      </c>
      <c r="R223">
        <v>11291.91</v>
      </c>
      <c r="S223">
        <v>6927.57</v>
      </c>
      <c r="T223">
        <v>46.3</v>
      </c>
      <c r="U223">
        <v>0</v>
      </c>
      <c r="V223">
        <v>29.85</v>
      </c>
      <c r="W223">
        <v>132.33000000000001</v>
      </c>
      <c r="X223">
        <v>68.3</v>
      </c>
      <c r="Y223">
        <v>72.02</v>
      </c>
      <c r="Z223">
        <v>3750.2117940809717</v>
      </c>
      <c r="AA223">
        <v>11026.581794080972</v>
      </c>
      <c r="AB223">
        <v>22318.491794080972</v>
      </c>
      <c r="AD223">
        <v>10931.55</v>
      </c>
      <c r="AE223">
        <v>100</v>
      </c>
      <c r="AF223">
        <v>0</v>
      </c>
      <c r="AG223">
        <v>1000</v>
      </c>
      <c r="AH223">
        <v>0</v>
      </c>
      <c r="AI223">
        <v>200</v>
      </c>
      <c r="AJ223">
        <v>250</v>
      </c>
      <c r="AK223">
        <v>5000</v>
      </c>
      <c r="AL223">
        <v>17481.55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20787.03</v>
      </c>
      <c r="AW223">
        <v>611.29999999999995</v>
      </c>
      <c r="AX223">
        <v>0</v>
      </c>
      <c r="AY223">
        <v>1419.85</v>
      </c>
      <c r="AZ223">
        <v>1662.33</v>
      </c>
      <c r="BA223">
        <v>329.3</v>
      </c>
      <c r="BB223">
        <v>1377.02</v>
      </c>
      <c r="BC223">
        <v>13613.211794080971</v>
      </c>
      <c r="BD223">
        <v>39800.041794080964</v>
      </c>
      <c r="BE223">
        <v>5.3408537029094152</v>
      </c>
      <c r="BF223">
        <v>7452</v>
      </c>
      <c r="BG223">
        <v>0</v>
      </c>
      <c r="BH223" t="s">
        <v>1465</v>
      </c>
      <c r="BI223" t="s">
        <v>1466</v>
      </c>
      <c r="BJ223" t="s">
        <v>939</v>
      </c>
    </row>
    <row r="224" spans="1:62" x14ac:dyDescent="0.25">
      <c r="A224" t="s">
        <v>530</v>
      </c>
      <c r="B224" t="s">
        <v>1968</v>
      </c>
      <c r="C224" t="s">
        <v>1969</v>
      </c>
      <c r="D224" t="s">
        <v>1870</v>
      </c>
      <c r="E224" t="s">
        <v>1871</v>
      </c>
      <c r="F224" t="s">
        <v>1930</v>
      </c>
      <c r="G224" t="s">
        <v>810</v>
      </c>
      <c r="H224" t="s">
        <v>935</v>
      </c>
      <c r="I224" t="s">
        <v>2673</v>
      </c>
      <c r="J224">
        <v>1368.94</v>
      </c>
      <c r="K224">
        <v>0</v>
      </c>
      <c r="L224">
        <v>0</v>
      </c>
      <c r="M224">
        <v>110</v>
      </c>
      <c r="N224">
        <v>55</v>
      </c>
      <c r="O224">
        <v>1000</v>
      </c>
      <c r="P224">
        <v>0</v>
      </c>
      <c r="Q224">
        <v>2656</v>
      </c>
      <c r="R224">
        <v>5189.9400000000005</v>
      </c>
      <c r="S224">
        <v>3535.5699999999997</v>
      </c>
      <c r="T224">
        <v>58.35</v>
      </c>
      <c r="U224">
        <v>0</v>
      </c>
      <c r="V224">
        <v>145.94999999999999</v>
      </c>
      <c r="W224">
        <v>65.349999999999994</v>
      </c>
      <c r="X224">
        <v>73.150000000000006</v>
      </c>
      <c r="Y224">
        <v>67.2</v>
      </c>
      <c r="Z224">
        <v>1073.0196967845488</v>
      </c>
      <c r="AA224">
        <v>5018.5896967845483</v>
      </c>
      <c r="AB224">
        <v>10208.52969678455</v>
      </c>
      <c r="AD224">
        <v>6494.54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270</v>
      </c>
      <c r="AL224">
        <v>6764.54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11399.05</v>
      </c>
      <c r="AW224">
        <v>58.35</v>
      </c>
      <c r="AX224">
        <v>0</v>
      </c>
      <c r="AY224">
        <v>255.95</v>
      </c>
      <c r="AZ224">
        <v>120.35</v>
      </c>
      <c r="BA224">
        <v>1073.1500000000001</v>
      </c>
      <c r="BB224">
        <v>67.2</v>
      </c>
      <c r="BC224">
        <v>3999.0196967845486</v>
      </c>
      <c r="BD224">
        <v>16973.069696784551</v>
      </c>
      <c r="BE224">
        <v>12.175803225813882</v>
      </c>
      <c r="BF224">
        <v>1394</v>
      </c>
      <c r="BG224">
        <v>0</v>
      </c>
      <c r="BH224" t="s">
        <v>1970</v>
      </c>
      <c r="BI224" t="s">
        <v>1971</v>
      </c>
      <c r="BJ224" t="s">
        <v>939</v>
      </c>
    </row>
    <row r="225" spans="1:62" x14ac:dyDescent="0.25">
      <c r="A225" t="s">
        <v>724</v>
      </c>
      <c r="B225" t="s">
        <v>2206</v>
      </c>
      <c r="C225" t="s">
        <v>2207</v>
      </c>
      <c r="D225" t="s">
        <v>931</v>
      </c>
      <c r="E225" t="s">
        <v>932</v>
      </c>
      <c r="F225" t="s">
        <v>2230</v>
      </c>
      <c r="G225" t="s">
        <v>2231</v>
      </c>
      <c r="H225" t="s">
        <v>947</v>
      </c>
      <c r="I225" t="s">
        <v>2674</v>
      </c>
      <c r="J225">
        <v>24080.93</v>
      </c>
      <c r="K225">
        <v>680</v>
      </c>
      <c r="L225">
        <v>0</v>
      </c>
      <c r="M225">
        <v>2270</v>
      </c>
      <c r="N225">
        <v>7809</v>
      </c>
      <c r="O225">
        <v>9657</v>
      </c>
      <c r="P225">
        <v>7875</v>
      </c>
      <c r="Q225">
        <v>1089626.7300000002</v>
      </c>
      <c r="R225">
        <v>1141998.6600000001</v>
      </c>
      <c r="S225">
        <v>7058.9599999999991</v>
      </c>
      <c r="T225">
        <v>306.45</v>
      </c>
      <c r="U225">
        <v>0</v>
      </c>
      <c r="V225">
        <v>3420.39</v>
      </c>
      <c r="W225">
        <v>821.99</v>
      </c>
      <c r="X225">
        <v>327.52</v>
      </c>
      <c r="Y225">
        <v>575.15</v>
      </c>
      <c r="Z225">
        <v>6109.779177600577</v>
      </c>
      <c r="AA225">
        <v>18620.239177600575</v>
      </c>
      <c r="AB225">
        <v>1160618.8991776006</v>
      </c>
      <c r="AD225">
        <v>57086.46</v>
      </c>
      <c r="AE225">
        <v>0</v>
      </c>
      <c r="AF225">
        <v>0</v>
      </c>
      <c r="AG225">
        <v>5460.6</v>
      </c>
      <c r="AH225">
        <v>0</v>
      </c>
      <c r="AI225">
        <v>0</v>
      </c>
      <c r="AJ225">
        <v>0</v>
      </c>
      <c r="AK225">
        <v>21050.89</v>
      </c>
      <c r="AL225">
        <v>83597.95</v>
      </c>
      <c r="AM225">
        <v>140000</v>
      </c>
      <c r="AN225">
        <v>243527.09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383527.08999999997</v>
      </c>
      <c r="AV225">
        <v>228226.35</v>
      </c>
      <c r="AW225">
        <v>244513.54</v>
      </c>
      <c r="AX225">
        <v>0</v>
      </c>
      <c r="AY225">
        <v>11150.99</v>
      </c>
      <c r="AZ225">
        <v>8630.99</v>
      </c>
      <c r="BA225">
        <v>9984.52</v>
      </c>
      <c r="BB225">
        <v>8450.15</v>
      </c>
      <c r="BC225">
        <v>1116787.3991776006</v>
      </c>
      <c r="BD225">
        <v>1627743.9391776007</v>
      </c>
      <c r="BE225">
        <v>154.91995233440571</v>
      </c>
      <c r="BF225">
        <v>10507</v>
      </c>
      <c r="BG225">
        <v>0</v>
      </c>
      <c r="BH225" t="s">
        <v>2179</v>
      </c>
      <c r="BI225" t="s">
        <v>2180</v>
      </c>
      <c r="BJ225" t="s">
        <v>939</v>
      </c>
    </row>
    <row r="226" spans="1:62" x14ac:dyDescent="0.25">
      <c r="A226" t="s">
        <v>274</v>
      </c>
      <c r="B226" t="s">
        <v>1467</v>
      </c>
      <c r="C226" t="s">
        <v>1468</v>
      </c>
      <c r="D226" t="s">
        <v>1357</v>
      </c>
      <c r="E226" t="s">
        <v>1358</v>
      </c>
      <c r="F226" t="s">
        <v>1364</v>
      </c>
      <c r="G226" t="s">
        <v>1365</v>
      </c>
      <c r="H226" t="s">
        <v>935</v>
      </c>
      <c r="I226" t="s">
        <v>2673</v>
      </c>
      <c r="J226">
        <v>2173.0300000000002</v>
      </c>
      <c r="K226">
        <v>0</v>
      </c>
      <c r="L226">
        <v>0</v>
      </c>
      <c r="M226">
        <v>130</v>
      </c>
      <c r="N226">
        <v>2555</v>
      </c>
      <c r="O226">
        <v>1600</v>
      </c>
      <c r="P226">
        <v>265</v>
      </c>
      <c r="Q226">
        <v>4255</v>
      </c>
      <c r="R226">
        <v>10978.03</v>
      </c>
      <c r="S226">
        <v>8158.9500000000007</v>
      </c>
      <c r="T226">
        <v>1087.5</v>
      </c>
      <c r="U226">
        <v>0</v>
      </c>
      <c r="V226">
        <v>638.87</v>
      </c>
      <c r="W226">
        <v>8008.47</v>
      </c>
      <c r="X226">
        <v>5205.47</v>
      </c>
      <c r="Y226">
        <v>553.87</v>
      </c>
      <c r="Z226">
        <v>2883.3532027948931</v>
      </c>
      <c r="AA226">
        <v>26536.483202794894</v>
      </c>
      <c r="AB226">
        <v>37514.513202794893</v>
      </c>
      <c r="AD226">
        <v>1048.48</v>
      </c>
      <c r="AE226">
        <v>0</v>
      </c>
      <c r="AF226">
        <v>0</v>
      </c>
      <c r="AG226">
        <v>0</v>
      </c>
      <c r="AH226">
        <v>1340</v>
      </c>
      <c r="AI226">
        <v>0</v>
      </c>
      <c r="AJ226">
        <v>0</v>
      </c>
      <c r="AK226">
        <v>0</v>
      </c>
      <c r="AL226">
        <v>2388.48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11380.460000000001</v>
      </c>
      <c r="AW226">
        <v>1087.5</v>
      </c>
      <c r="AX226">
        <v>0</v>
      </c>
      <c r="AY226">
        <v>768.87</v>
      </c>
      <c r="AZ226">
        <v>11903.470000000001</v>
      </c>
      <c r="BA226">
        <v>6805.47</v>
      </c>
      <c r="BB226">
        <v>818.87</v>
      </c>
      <c r="BC226">
        <v>7138.3532027948931</v>
      </c>
      <c r="BD226">
        <v>39902.993202794896</v>
      </c>
      <c r="BE226">
        <v>21.441694359373937</v>
      </c>
      <c r="BF226">
        <v>1861</v>
      </c>
      <c r="BG226">
        <v>0</v>
      </c>
      <c r="BH226" t="s">
        <v>1469</v>
      </c>
      <c r="BI226" t="s">
        <v>1470</v>
      </c>
      <c r="BJ226" t="s">
        <v>939</v>
      </c>
    </row>
    <row r="227" spans="1:62" x14ac:dyDescent="0.25">
      <c r="A227" t="s">
        <v>692</v>
      </c>
      <c r="B227" t="s">
        <v>2099</v>
      </c>
      <c r="C227" t="s">
        <v>2100</v>
      </c>
      <c r="D227" t="s">
        <v>1870</v>
      </c>
      <c r="E227" t="s">
        <v>1871</v>
      </c>
      <c r="F227" t="s">
        <v>1902</v>
      </c>
      <c r="G227" t="s">
        <v>1903</v>
      </c>
      <c r="H227" t="s">
        <v>935</v>
      </c>
      <c r="I227" t="s">
        <v>2674</v>
      </c>
      <c r="J227">
        <v>1297.54</v>
      </c>
      <c r="K227">
        <v>0</v>
      </c>
      <c r="L227">
        <v>0</v>
      </c>
      <c r="M227">
        <v>125</v>
      </c>
      <c r="N227">
        <v>664.15</v>
      </c>
      <c r="O227">
        <v>1905</v>
      </c>
      <c r="P227">
        <v>795</v>
      </c>
      <c r="Q227">
        <v>13655</v>
      </c>
      <c r="R227">
        <v>18441.690000000002</v>
      </c>
      <c r="S227">
        <v>1307.55</v>
      </c>
      <c r="T227">
        <v>114.36</v>
      </c>
      <c r="U227">
        <v>0</v>
      </c>
      <c r="V227">
        <v>68.650000000000006</v>
      </c>
      <c r="W227">
        <v>356.03</v>
      </c>
      <c r="X227">
        <v>4776.96</v>
      </c>
      <c r="Y227">
        <v>103.05</v>
      </c>
      <c r="Z227">
        <v>2778.8060587521595</v>
      </c>
      <c r="AA227">
        <v>9505.4060587521599</v>
      </c>
      <c r="AB227">
        <v>27947.096058752162</v>
      </c>
      <c r="AD227">
        <v>4323.1400000000003</v>
      </c>
      <c r="AE227">
        <v>0</v>
      </c>
      <c r="AF227">
        <v>0</v>
      </c>
      <c r="AG227">
        <v>0</v>
      </c>
      <c r="AH227">
        <v>0</v>
      </c>
      <c r="AI227">
        <v>8300</v>
      </c>
      <c r="AJ227">
        <v>0</v>
      </c>
      <c r="AK227">
        <v>4220</v>
      </c>
      <c r="AL227">
        <v>16843.14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6928.2300000000005</v>
      </c>
      <c r="AW227">
        <v>114.36</v>
      </c>
      <c r="AX227">
        <v>0</v>
      </c>
      <c r="AY227">
        <v>193.65</v>
      </c>
      <c r="AZ227">
        <v>1020.18</v>
      </c>
      <c r="BA227">
        <v>14981.96</v>
      </c>
      <c r="BB227">
        <v>898.05</v>
      </c>
      <c r="BC227">
        <v>20653.806058752161</v>
      </c>
      <c r="BD227">
        <v>44790.236058752154</v>
      </c>
      <c r="BE227">
        <v>11.164066814245302</v>
      </c>
      <c r="BF227">
        <v>4012</v>
      </c>
      <c r="BG227">
        <v>0</v>
      </c>
      <c r="BH227" t="s">
        <v>2101</v>
      </c>
      <c r="BI227" t="s">
        <v>2102</v>
      </c>
      <c r="BJ227" t="s">
        <v>939</v>
      </c>
    </row>
    <row r="228" spans="1:62" x14ac:dyDescent="0.25">
      <c r="A228" t="s">
        <v>532</v>
      </c>
      <c r="B228" t="s">
        <v>1972</v>
      </c>
      <c r="C228" t="s">
        <v>1973</v>
      </c>
      <c r="D228" t="s">
        <v>1870</v>
      </c>
      <c r="E228" t="s">
        <v>1871</v>
      </c>
      <c r="F228" t="s">
        <v>1930</v>
      </c>
      <c r="G228" t="s">
        <v>810</v>
      </c>
      <c r="H228" t="s">
        <v>935</v>
      </c>
      <c r="I228" t="s">
        <v>2673</v>
      </c>
      <c r="J228">
        <v>7493.7000000000007</v>
      </c>
      <c r="K228">
        <v>220</v>
      </c>
      <c r="L228">
        <v>0</v>
      </c>
      <c r="M228">
        <v>120</v>
      </c>
      <c r="N228">
        <v>2504</v>
      </c>
      <c r="O228">
        <v>1660</v>
      </c>
      <c r="P228">
        <v>3725</v>
      </c>
      <c r="Q228">
        <v>13556</v>
      </c>
      <c r="R228">
        <v>29278.7</v>
      </c>
      <c r="S228">
        <v>4440.21</v>
      </c>
      <c r="T228">
        <v>194.02</v>
      </c>
      <c r="U228">
        <v>0</v>
      </c>
      <c r="V228">
        <v>206.1</v>
      </c>
      <c r="W228">
        <v>606.20000000000005</v>
      </c>
      <c r="X228">
        <v>247.62</v>
      </c>
      <c r="Y228">
        <v>91.22</v>
      </c>
      <c r="Z228">
        <v>5902.8415270192709</v>
      </c>
      <c r="AA228">
        <v>11688.211527019272</v>
      </c>
      <c r="AB228">
        <v>40966.911527019271</v>
      </c>
      <c r="AD228">
        <v>15197.8</v>
      </c>
      <c r="AE228">
        <v>500</v>
      </c>
      <c r="AF228">
        <v>0</v>
      </c>
      <c r="AG228">
        <v>500</v>
      </c>
      <c r="AH228">
        <v>1000</v>
      </c>
      <c r="AI228">
        <v>0</v>
      </c>
      <c r="AJ228">
        <v>500</v>
      </c>
      <c r="AK228">
        <v>0</v>
      </c>
      <c r="AL228">
        <v>17697.8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27131.71</v>
      </c>
      <c r="AW228">
        <v>914.02</v>
      </c>
      <c r="AX228">
        <v>0</v>
      </c>
      <c r="AY228">
        <v>826.1</v>
      </c>
      <c r="AZ228">
        <v>4110.2</v>
      </c>
      <c r="BA228">
        <v>1907.62</v>
      </c>
      <c r="BB228">
        <v>4316.2199999999993</v>
      </c>
      <c r="BC228">
        <v>19458.841527019271</v>
      </c>
      <c r="BD228">
        <v>58664.711527019273</v>
      </c>
      <c r="BE228">
        <v>7.565735301395315</v>
      </c>
      <c r="BF228">
        <v>7754</v>
      </c>
      <c r="BG228">
        <v>0</v>
      </c>
      <c r="BH228" t="s">
        <v>1974</v>
      </c>
      <c r="BI228" t="s">
        <v>1975</v>
      </c>
      <c r="BJ228" t="s">
        <v>939</v>
      </c>
    </row>
    <row r="229" spans="1:62" x14ac:dyDescent="0.25">
      <c r="A229" t="s">
        <v>82</v>
      </c>
      <c r="B229" t="s">
        <v>1115</v>
      </c>
      <c r="C229" t="s">
        <v>1116</v>
      </c>
      <c r="D229" t="s">
        <v>1041</v>
      </c>
      <c r="E229" t="s">
        <v>1042</v>
      </c>
      <c r="F229" t="s">
        <v>1082</v>
      </c>
      <c r="G229" t="s">
        <v>90</v>
      </c>
      <c r="H229" t="s">
        <v>935</v>
      </c>
      <c r="I229" t="s">
        <v>2673</v>
      </c>
      <c r="J229">
        <v>5368.78</v>
      </c>
      <c r="K229">
        <v>2120.75</v>
      </c>
      <c r="L229">
        <v>0</v>
      </c>
      <c r="M229">
        <v>540</v>
      </c>
      <c r="N229">
        <v>7540.93</v>
      </c>
      <c r="O229">
        <v>200</v>
      </c>
      <c r="P229">
        <v>100</v>
      </c>
      <c r="Q229">
        <v>18648</v>
      </c>
      <c r="R229">
        <v>34518.46</v>
      </c>
      <c r="S229">
        <v>8774.380000000001</v>
      </c>
      <c r="T229">
        <v>7130.88</v>
      </c>
      <c r="U229">
        <v>0</v>
      </c>
      <c r="V229">
        <v>297.64999999999998</v>
      </c>
      <c r="W229">
        <v>956.48</v>
      </c>
      <c r="X229">
        <v>276.35000000000002</v>
      </c>
      <c r="Y229">
        <v>93.5</v>
      </c>
      <c r="Z229">
        <v>4461.0060985081527</v>
      </c>
      <c r="AA229">
        <v>21990.246098508156</v>
      </c>
      <c r="AB229">
        <v>56508.706098508155</v>
      </c>
      <c r="AD229">
        <v>12515.19</v>
      </c>
      <c r="AE229">
        <v>7695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1700</v>
      </c>
      <c r="AL229">
        <v>21910.190000000002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26658.35</v>
      </c>
      <c r="AW229">
        <v>16946.63</v>
      </c>
      <c r="AX229">
        <v>0</v>
      </c>
      <c r="AY229">
        <v>837.65</v>
      </c>
      <c r="AZ229">
        <v>8497.41</v>
      </c>
      <c r="BA229">
        <v>476.35</v>
      </c>
      <c r="BB229">
        <v>193.5</v>
      </c>
      <c r="BC229">
        <v>24809.006098508151</v>
      </c>
      <c r="BD229">
        <v>78418.89609850815</v>
      </c>
      <c r="BE229">
        <v>12.285586103479265</v>
      </c>
      <c r="BF229">
        <v>6383</v>
      </c>
      <c r="BG229">
        <v>0</v>
      </c>
      <c r="BH229" t="s">
        <v>1117</v>
      </c>
      <c r="BI229" t="s">
        <v>1118</v>
      </c>
      <c r="BJ229" t="s">
        <v>939</v>
      </c>
    </row>
    <row r="230" spans="1:62" x14ac:dyDescent="0.25">
      <c r="A230" t="s">
        <v>30</v>
      </c>
      <c r="B230" t="s">
        <v>997</v>
      </c>
      <c r="C230" t="s">
        <v>30</v>
      </c>
      <c r="D230" t="s">
        <v>931</v>
      </c>
      <c r="E230" t="s">
        <v>932</v>
      </c>
      <c r="F230" t="s">
        <v>933</v>
      </c>
      <c r="G230" t="s">
        <v>934</v>
      </c>
      <c r="H230" t="s">
        <v>935</v>
      </c>
      <c r="I230" t="s">
        <v>2673</v>
      </c>
      <c r="J230">
        <v>636.13000000000011</v>
      </c>
      <c r="K230">
        <v>900</v>
      </c>
      <c r="L230">
        <v>0</v>
      </c>
      <c r="M230">
        <v>140</v>
      </c>
      <c r="N230">
        <v>0</v>
      </c>
      <c r="O230">
        <v>0</v>
      </c>
      <c r="P230">
        <v>310</v>
      </c>
      <c r="Q230">
        <v>1822</v>
      </c>
      <c r="R230">
        <v>3808.13</v>
      </c>
      <c r="S230">
        <v>1284.8499999999999</v>
      </c>
      <c r="T230">
        <v>954.42</v>
      </c>
      <c r="U230">
        <v>0</v>
      </c>
      <c r="V230">
        <v>32.049999999999997</v>
      </c>
      <c r="W230">
        <v>857.85</v>
      </c>
      <c r="X230">
        <v>20.149999999999999</v>
      </c>
      <c r="Y230">
        <v>62</v>
      </c>
      <c r="Z230">
        <v>1947.087171751095</v>
      </c>
      <c r="AA230">
        <v>5158.4071717510951</v>
      </c>
      <c r="AB230">
        <v>8966.5371717510952</v>
      </c>
      <c r="AD230">
        <v>1039.8800000000001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1039.8800000000001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2960.86</v>
      </c>
      <c r="AW230">
        <v>1854.42</v>
      </c>
      <c r="AX230">
        <v>0</v>
      </c>
      <c r="AY230">
        <v>172.05</v>
      </c>
      <c r="AZ230">
        <v>857.85</v>
      </c>
      <c r="BA230">
        <v>20.149999999999999</v>
      </c>
      <c r="BB230">
        <v>372</v>
      </c>
      <c r="BC230">
        <v>3769.087171751095</v>
      </c>
      <c r="BD230">
        <v>10006.417171751096</v>
      </c>
      <c r="BE230">
        <v>6.6005390314980845</v>
      </c>
      <c r="BF230">
        <v>1516</v>
      </c>
      <c r="BG230">
        <v>0</v>
      </c>
      <c r="BH230" t="s">
        <v>998</v>
      </c>
      <c r="BI230" t="s">
        <v>999</v>
      </c>
      <c r="BJ230" t="s">
        <v>939</v>
      </c>
    </row>
    <row r="231" spans="1:62" x14ac:dyDescent="0.25">
      <c r="A231" t="s">
        <v>32</v>
      </c>
      <c r="B231" t="s">
        <v>1000</v>
      </c>
      <c r="C231" t="s">
        <v>1001</v>
      </c>
      <c r="D231" t="s">
        <v>943</v>
      </c>
      <c r="E231" t="s">
        <v>944</v>
      </c>
      <c r="F231" t="s">
        <v>969</v>
      </c>
      <c r="G231" t="s">
        <v>34</v>
      </c>
      <c r="H231" t="s">
        <v>935</v>
      </c>
      <c r="I231" t="s">
        <v>2673</v>
      </c>
      <c r="J231">
        <v>7545.25</v>
      </c>
      <c r="K231">
        <v>210</v>
      </c>
      <c r="L231">
        <v>0</v>
      </c>
      <c r="M231">
        <v>1135</v>
      </c>
      <c r="N231">
        <v>4325.25</v>
      </c>
      <c r="O231">
        <v>830</v>
      </c>
      <c r="P231">
        <v>490</v>
      </c>
      <c r="Q231">
        <v>19604.650000000001</v>
      </c>
      <c r="R231">
        <v>34140.15</v>
      </c>
      <c r="S231">
        <v>8484.2000000000007</v>
      </c>
      <c r="T231">
        <v>225.15</v>
      </c>
      <c r="U231">
        <v>0</v>
      </c>
      <c r="V231">
        <v>1601.49</v>
      </c>
      <c r="W231">
        <v>2106.64</v>
      </c>
      <c r="X231">
        <v>205.5</v>
      </c>
      <c r="Y231">
        <v>593.45000000000005</v>
      </c>
      <c r="Z231">
        <v>4790.1014576266043</v>
      </c>
      <c r="AA231">
        <v>18006.531457626603</v>
      </c>
      <c r="AB231">
        <v>52146.681457626604</v>
      </c>
      <c r="AD231">
        <v>30457.91</v>
      </c>
      <c r="AE231">
        <v>0</v>
      </c>
      <c r="AF231">
        <v>0</v>
      </c>
      <c r="AG231">
        <v>9100</v>
      </c>
      <c r="AH231">
        <v>11850</v>
      </c>
      <c r="AI231">
        <v>1650</v>
      </c>
      <c r="AJ231">
        <v>1650</v>
      </c>
      <c r="AK231">
        <v>9100</v>
      </c>
      <c r="AL231">
        <v>63807.91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46487.360000000001</v>
      </c>
      <c r="AW231">
        <v>435.15</v>
      </c>
      <c r="AX231">
        <v>0</v>
      </c>
      <c r="AY231">
        <v>11836.49</v>
      </c>
      <c r="AZ231">
        <v>18281.89</v>
      </c>
      <c r="BA231">
        <v>2685.5</v>
      </c>
      <c r="BB231">
        <v>2733.45</v>
      </c>
      <c r="BC231">
        <v>33494.751457626604</v>
      </c>
      <c r="BD231">
        <v>115954.59145762661</v>
      </c>
      <c r="BE231">
        <v>7.3917633363693893</v>
      </c>
      <c r="BF231">
        <v>15687</v>
      </c>
      <c r="BG231">
        <v>0</v>
      </c>
      <c r="BH231" t="s">
        <v>1002</v>
      </c>
      <c r="BI231" t="s">
        <v>1003</v>
      </c>
      <c r="BJ231" t="s">
        <v>939</v>
      </c>
    </row>
    <row r="232" spans="1:62" x14ac:dyDescent="0.25">
      <c r="A232" t="s">
        <v>814</v>
      </c>
      <c r="B232" t="s">
        <v>2278</v>
      </c>
      <c r="C232" t="s">
        <v>2279</v>
      </c>
      <c r="D232" t="s">
        <v>1010</v>
      </c>
      <c r="E232" t="s">
        <v>1011</v>
      </c>
      <c r="F232" t="s">
        <v>1270</v>
      </c>
      <c r="G232" t="s">
        <v>202</v>
      </c>
      <c r="H232" t="s">
        <v>947</v>
      </c>
      <c r="I232" t="s">
        <v>2673</v>
      </c>
      <c r="J232">
        <v>10077.130000000001</v>
      </c>
      <c r="K232">
        <v>80</v>
      </c>
      <c r="L232">
        <v>0</v>
      </c>
      <c r="M232">
        <v>1865</v>
      </c>
      <c r="N232">
        <v>5564</v>
      </c>
      <c r="O232">
        <v>228</v>
      </c>
      <c r="P232">
        <v>1240</v>
      </c>
      <c r="Q232">
        <v>16039</v>
      </c>
      <c r="R232">
        <v>35093.130000000005</v>
      </c>
      <c r="S232">
        <v>5757.98</v>
      </c>
      <c r="T232">
        <v>14460.4</v>
      </c>
      <c r="U232">
        <v>0</v>
      </c>
      <c r="V232">
        <v>192.75</v>
      </c>
      <c r="W232">
        <v>991.42</v>
      </c>
      <c r="X232">
        <v>3637.3</v>
      </c>
      <c r="Y232">
        <v>7880.05</v>
      </c>
      <c r="Z232">
        <v>5057.8512587367986</v>
      </c>
      <c r="AA232">
        <v>37977.751258736796</v>
      </c>
      <c r="AB232">
        <v>73070.881258736801</v>
      </c>
      <c r="AD232">
        <v>4705.1499999999996</v>
      </c>
      <c r="AE232">
        <v>8500</v>
      </c>
      <c r="AF232">
        <v>0</v>
      </c>
      <c r="AG232">
        <v>1350</v>
      </c>
      <c r="AH232">
        <v>1200</v>
      </c>
      <c r="AI232">
        <v>8500</v>
      </c>
      <c r="AJ232">
        <v>5000</v>
      </c>
      <c r="AK232">
        <v>0</v>
      </c>
      <c r="AL232">
        <v>29255.15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20540.260000000002</v>
      </c>
      <c r="AW232">
        <v>23040.400000000001</v>
      </c>
      <c r="AX232">
        <v>0</v>
      </c>
      <c r="AY232">
        <v>3407.75</v>
      </c>
      <c r="AZ232">
        <v>7755.42</v>
      </c>
      <c r="BA232">
        <v>12365.3</v>
      </c>
      <c r="BB232">
        <v>14120.05</v>
      </c>
      <c r="BC232">
        <v>21096.851258736799</v>
      </c>
      <c r="BD232">
        <v>102326.03125873681</v>
      </c>
      <c r="BE232">
        <v>13.206767070048633</v>
      </c>
      <c r="BF232">
        <v>7748</v>
      </c>
      <c r="BG232">
        <v>0</v>
      </c>
      <c r="BH232" t="s">
        <v>2280</v>
      </c>
      <c r="BI232" t="s">
        <v>2281</v>
      </c>
      <c r="BJ232" t="s">
        <v>939</v>
      </c>
    </row>
    <row r="233" spans="1:62" x14ac:dyDescent="0.25">
      <c r="A233" t="s">
        <v>368</v>
      </c>
      <c r="B233" t="s">
        <v>1646</v>
      </c>
      <c r="C233" t="s">
        <v>1647</v>
      </c>
      <c r="D233" t="s">
        <v>1481</v>
      </c>
      <c r="E233" t="s">
        <v>1482</v>
      </c>
      <c r="F233" t="s">
        <v>1597</v>
      </c>
      <c r="G233" t="s">
        <v>1598</v>
      </c>
      <c r="H233" t="s">
        <v>935</v>
      </c>
      <c r="I233" t="s">
        <v>2673</v>
      </c>
      <c r="J233">
        <v>5544.38</v>
      </c>
      <c r="K233">
        <v>1537</v>
      </c>
      <c r="L233">
        <v>0</v>
      </c>
      <c r="M233">
        <v>1870</v>
      </c>
      <c r="N233">
        <v>6346.05</v>
      </c>
      <c r="O233">
        <v>1850</v>
      </c>
      <c r="P233">
        <v>1020</v>
      </c>
      <c r="Q233">
        <v>11163</v>
      </c>
      <c r="R233">
        <v>29330.43</v>
      </c>
      <c r="S233">
        <v>7987.34</v>
      </c>
      <c r="T233">
        <v>1190.02</v>
      </c>
      <c r="U233">
        <v>0</v>
      </c>
      <c r="V233">
        <v>1624.53</v>
      </c>
      <c r="W233">
        <v>2595.4899999999998</v>
      </c>
      <c r="X233">
        <v>1666.7</v>
      </c>
      <c r="Y233">
        <v>1602.04</v>
      </c>
      <c r="Z233">
        <v>7397.8242913862268</v>
      </c>
      <c r="AA233">
        <v>24063.944291386229</v>
      </c>
      <c r="AB233">
        <v>53394.37429138623</v>
      </c>
      <c r="AD233">
        <v>18907.29</v>
      </c>
      <c r="AE233">
        <v>0</v>
      </c>
      <c r="AF233">
        <v>0</v>
      </c>
      <c r="AG233">
        <v>1696</v>
      </c>
      <c r="AH233">
        <v>9582.4</v>
      </c>
      <c r="AI233">
        <v>6190.4</v>
      </c>
      <c r="AJ233">
        <v>3646.4</v>
      </c>
      <c r="AK233">
        <v>3500</v>
      </c>
      <c r="AL233">
        <v>43522.490000000005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32439.010000000002</v>
      </c>
      <c r="AW233">
        <v>2727.02</v>
      </c>
      <c r="AX233">
        <v>0</v>
      </c>
      <c r="AY233">
        <v>5190.53</v>
      </c>
      <c r="AZ233">
        <v>18523.940000000002</v>
      </c>
      <c r="BA233">
        <v>9707.0999999999985</v>
      </c>
      <c r="BB233">
        <v>6268.4400000000005</v>
      </c>
      <c r="BC233">
        <v>22060.824291386227</v>
      </c>
      <c r="BD233">
        <v>96916.864291386242</v>
      </c>
      <c r="BE233">
        <v>15.305885074445079</v>
      </c>
      <c r="BF233">
        <v>6332</v>
      </c>
      <c r="BG233">
        <v>0</v>
      </c>
      <c r="BH233" t="s">
        <v>1648</v>
      </c>
      <c r="BI233" t="s">
        <v>1649</v>
      </c>
      <c r="BJ233" t="s">
        <v>939</v>
      </c>
    </row>
    <row r="234" spans="1:62" x14ac:dyDescent="0.25">
      <c r="A234" t="s">
        <v>84</v>
      </c>
      <c r="B234" t="s">
        <v>1111</v>
      </c>
      <c r="C234" t="s">
        <v>1112</v>
      </c>
      <c r="D234" t="s">
        <v>1041</v>
      </c>
      <c r="E234" t="s">
        <v>1042</v>
      </c>
      <c r="F234" t="s">
        <v>1082</v>
      </c>
      <c r="G234" t="s">
        <v>90</v>
      </c>
      <c r="H234" t="s">
        <v>947</v>
      </c>
      <c r="I234" t="s">
        <v>2674</v>
      </c>
      <c r="J234">
        <v>4436.67</v>
      </c>
      <c r="K234">
        <v>30</v>
      </c>
      <c r="L234">
        <v>0</v>
      </c>
      <c r="M234">
        <v>1337.84</v>
      </c>
      <c r="N234">
        <v>7123.8499999999995</v>
      </c>
      <c r="O234">
        <v>745</v>
      </c>
      <c r="P234">
        <v>619</v>
      </c>
      <c r="Q234">
        <v>18236.59</v>
      </c>
      <c r="R234">
        <v>32528.95</v>
      </c>
      <c r="S234">
        <v>5749.55</v>
      </c>
      <c r="T234">
        <v>157.69999999999999</v>
      </c>
      <c r="U234">
        <v>0</v>
      </c>
      <c r="V234">
        <v>1193.9000000000001</v>
      </c>
      <c r="W234">
        <v>1299.33</v>
      </c>
      <c r="X234">
        <v>1371.63</v>
      </c>
      <c r="Y234">
        <v>524.75</v>
      </c>
      <c r="Z234">
        <v>7617.3210993212006</v>
      </c>
      <c r="AA234">
        <v>17914.181099321202</v>
      </c>
      <c r="AB234">
        <v>50443.131099321203</v>
      </c>
      <c r="AD234">
        <v>22296.84</v>
      </c>
      <c r="AE234">
        <v>0</v>
      </c>
      <c r="AF234">
        <v>0</v>
      </c>
      <c r="AG234">
        <v>0</v>
      </c>
      <c r="AH234">
        <v>7000</v>
      </c>
      <c r="AI234">
        <v>5976.34</v>
      </c>
      <c r="AJ234">
        <v>9000</v>
      </c>
      <c r="AK234">
        <v>4737</v>
      </c>
      <c r="AL234">
        <v>49010.18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7910.64</v>
      </c>
      <c r="AU234">
        <v>7910.64</v>
      </c>
      <c r="AV234">
        <v>32483.06</v>
      </c>
      <c r="AW234">
        <v>187.7</v>
      </c>
      <c r="AX234">
        <v>0</v>
      </c>
      <c r="AY234">
        <v>2531.7399999999998</v>
      </c>
      <c r="AZ234">
        <v>15423.18</v>
      </c>
      <c r="BA234">
        <v>8092.97</v>
      </c>
      <c r="BB234">
        <v>10143.75</v>
      </c>
      <c r="BC234">
        <v>38501.551099321201</v>
      </c>
      <c r="BD234">
        <v>107363.95109932119</v>
      </c>
      <c r="BE234">
        <v>9.2642981361050296</v>
      </c>
      <c r="BF234">
        <v>11589</v>
      </c>
      <c r="BG234">
        <v>0</v>
      </c>
      <c r="BH234" t="s">
        <v>1113</v>
      </c>
      <c r="BI234" t="s">
        <v>1114</v>
      </c>
      <c r="BJ234" t="s">
        <v>939</v>
      </c>
    </row>
    <row r="235" spans="1:62" x14ac:dyDescent="0.25">
      <c r="A235" t="s">
        <v>858</v>
      </c>
      <c r="B235" t="s">
        <v>1111</v>
      </c>
      <c r="C235" t="s">
        <v>1112</v>
      </c>
      <c r="D235" t="s">
        <v>1041</v>
      </c>
      <c r="E235" t="s">
        <v>1042</v>
      </c>
      <c r="F235" t="s">
        <v>1082</v>
      </c>
      <c r="G235" t="s">
        <v>90</v>
      </c>
      <c r="H235" t="s">
        <v>947</v>
      </c>
      <c r="I235" t="s">
        <v>2674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14676</v>
      </c>
      <c r="BH235" t="s">
        <v>1113</v>
      </c>
      <c r="BI235" t="s">
        <v>1114</v>
      </c>
      <c r="BJ235" t="s">
        <v>939</v>
      </c>
    </row>
    <row r="236" spans="1:62" x14ac:dyDescent="0.25">
      <c r="A236" t="s">
        <v>86</v>
      </c>
      <c r="B236" t="s">
        <v>1120</v>
      </c>
      <c r="C236" t="s">
        <v>1121</v>
      </c>
      <c r="D236" t="s">
        <v>1041</v>
      </c>
      <c r="E236" t="s">
        <v>1042</v>
      </c>
      <c r="F236" t="s">
        <v>1057</v>
      </c>
      <c r="G236" t="s">
        <v>62</v>
      </c>
      <c r="H236" t="s">
        <v>935</v>
      </c>
      <c r="I236" t="s">
        <v>2673</v>
      </c>
      <c r="J236">
        <v>2707.55</v>
      </c>
      <c r="K236">
        <v>130</v>
      </c>
      <c r="L236">
        <v>0</v>
      </c>
      <c r="M236">
        <v>122</v>
      </c>
      <c r="N236">
        <v>5246.5</v>
      </c>
      <c r="O236">
        <v>415</v>
      </c>
      <c r="P236">
        <v>1040</v>
      </c>
      <c r="Q236">
        <v>5757</v>
      </c>
      <c r="R236">
        <v>15418.05</v>
      </c>
      <c r="S236">
        <v>8093.15</v>
      </c>
      <c r="T236">
        <v>1198.83</v>
      </c>
      <c r="U236">
        <v>0</v>
      </c>
      <c r="V236">
        <v>123.35</v>
      </c>
      <c r="W236">
        <v>2153.4299999999998</v>
      </c>
      <c r="X236">
        <v>189.5</v>
      </c>
      <c r="Y236">
        <v>262</v>
      </c>
      <c r="Z236">
        <v>4681.7941590712935</v>
      </c>
      <c r="AA236">
        <v>16702.054159071293</v>
      </c>
      <c r="AB236">
        <v>32120.104159071292</v>
      </c>
      <c r="AD236">
        <v>18139.939999999999</v>
      </c>
      <c r="AE236">
        <v>100</v>
      </c>
      <c r="AF236">
        <v>0</v>
      </c>
      <c r="AG236">
        <v>100</v>
      </c>
      <c r="AH236">
        <v>4500</v>
      </c>
      <c r="AI236">
        <v>0</v>
      </c>
      <c r="AJ236">
        <v>100</v>
      </c>
      <c r="AK236">
        <v>1800</v>
      </c>
      <c r="AL236">
        <v>24739.94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28940.639999999999</v>
      </c>
      <c r="AW236">
        <v>1428.83</v>
      </c>
      <c r="AX236">
        <v>0</v>
      </c>
      <c r="AY236">
        <v>345.35</v>
      </c>
      <c r="AZ236">
        <v>11899.93</v>
      </c>
      <c r="BA236">
        <v>604.5</v>
      </c>
      <c r="BB236">
        <v>1402</v>
      </c>
      <c r="BC236">
        <v>12238.794159071294</v>
      </c>
      <c r="BD236">
        <v>56860.044159071294</v>
      </c>
      <c r="BE236">
        <v>12.529758518966791</v>
      </c>
      <c r="BF236">
        <v>4538</v>
      </c>
      <c r="BG236">
        <v>0</v>
      </c>
      <c r="BH236" t="s">
        <v>1122</v>
      </c>
      <c r="BI236" t="s">
        <v>1123</v>
      </c>
      <c r="BJ236" t="s">
        <v>939</v>
      </c>
    </row>
    <row r="237" spans="1:62" x14ac:dyDescent="0.25">
      <c r="A237" t="s">
        <v>190</v>
      </c>
      <c r="B237" t="s">
        <v>1279</v>
      </c>
      <c r="C237" t="s">
        <v>1280</v>
      </c>
      <c r="D237" t="s">
        <v>1010</v>
      </c>
      <c r="E237" t="s">
        <v>1011</v>
      </c>
      <c r="F237" t="s">
        <v>1012</v>
      </c>
      <c r="G237" t="s">
        <v>156</v>
      </c>
      <c r="H237" t="s">
        <v>947</v>
      </c>
      <c r="I237" t="s">
        <v>2674</v>
      </c>
      <c r="J237">
        <v>3981.8</v>
      </c>
      <c r="K237">
        <v>6308.99</v>
      </c>
      <c r="L237">
        <v>0</v>
      </c>
      <c r="M237">
        <v>487</v>
      </c>
      <c r="N237">
        <v>2512</v>
      </c>
      <c r="O237">
        <v>362</v>
      </c>
      <c r="P237">
        <v>3338.5</v>
      </c>
      <c r="Q237">
        <v>15355</v>
      </c>
      <c r="R237">
        <v>32345.29</v>
      </c>
      <c r="S237">
        <v>36102.26</v>
      </c>
      <c r="T237">
        <v>647.58000000000004</v>
      </c>
      <c r="U237">
        <v>0</v>
      </c>
      <c r="V237">
        <v>669.45</v>
      </c>
      <c r="W237">
        <v>568.85</v>
      </c>
      <c r="X237">
        <v>200.25</v>
      </c>
      <c r="Y237">
        <v>926.47</v>
      </c>
      <c r="Z237">
        <v>4252.4235976919063</v>
      </c>
      <c r="AA237">
        <v>43367.283597691909</v>
      </c>
      <c r="AB237">
        <v>75712.57359769191</v>
      </c>
      <c r="AD237">
        <v>37678.519999999997</v>
      </c>
      <c r="AE237">
        <v>0</v>
      </c>
      <c r="AF237">
        <v>0</v>
      </c>
      <c r="AG237">
        <v>3116</v>
      </c>
      <c r="AH237">
        <v>12464</v>
      </c>
      <c r="AI237">
        <v>6232</v>
      </c>
      <c r="AJ237">
        <v>1558</v>
      </c>
      <c r="AK237">
        <v>23050</v>
      </c>
      <c r="AL237">
        <v>84098.51999999999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77762.58</v>
      </c>
      <c r="AW237">
        <v>6956.57</v>
      </c>
      <c r="AX237">
        <v>0</v>
      </c>
      <c r="AY237">
        <v>4272.45</v>
      </c>
      <c r="AZ237">
        <v>15544.85</v>
      </c>
      <c r="BA237">
        <v>6794.25</v>
      </c>
      <c r="BB237">
        <v>5822.97</v>
      </c>
      <c r="BC237">
        <v>42657.423597691908</v>
      </c>
      <c r="BD237">
        <v>159811.09359769191</v>
      </c>
      <c r="BE237">
        <v>14.587959251272652</v>
      </c>
      <c r="BF237">
        <v>10955</v>
      </c>
      <c r="BG237">
        <v>0</v>
      </c>
      <c r="BH237" t="s">
        <v>1281</v>
      </c>
      <c r="BI237" t="s">
        <v>1282</v>
      </c>
      <c r="BJ237" t="s">
        <v>939</v>
      </c>
    </row>
    <row r="238" spans="1:62" x14ac:dyDescent="0.25">
      <c r="A238" t="s">
        <v>622</v>
      </c>
      <c r="B238" t="s">
        <v>2110</v>
      </c>
      <c r="C238" t="s">
        <v>2111</v>
      </c>
      <c r="D238" t="s">
        <v>2045</v>
      </c>
      <c r="E238" t="s">
        <v>2046</v>
      </c>
      <c r="F238" t="s">
        <v>2064</v>
      </c>
      <c r="G238" t="s">
        <v>2065</v>
      </c>
      <c r="H238" t="s">
        <v>935</v>
      </c>
      <c r="I238" t="s">
        <v>2674</v>
      </c>
      <c r="J238">
        <v>3944.0999999999995</v>
      </c>
      <c r="K238">
        <v>0</v>
      </c>
      <c r="L238">
        <v>280</v>
      </c>
      <c r="M238">
        <v>35</v>
      </c>
      <c r="N238">
        <v>0</v>
      </c>
      <c r="O238">
        <v>50</v>
      </c>
      <c r="P238">
        <v>0</v>
      </c>
      <c r="Q238">
        <v>2004</v>
      </c>
      <c r="R238">
        <v>6313.0999999999995</v>
      </c>
      <c r="S238">
        <v>6432.03</v>
      </c>
      <c r="T238">
        <v>0</v>
      </c>
      <c r="U238">
        <v>534.85</v>
      </c>
      <c r="V238">
        <v>388.39</v>
      </c>
      <c r="W238">
        <v>0</v>
      </c>
      <c r="X238">
        <v>0</v>
      </c>
      <c r="Y238">
        <v>0</v>
      </c>
      <c r="Z238">
        <v>2529.0922118602221</v>
      </c>
      <c r="AA238">
        <v>9884.3622118602216</v>
      </c>
      <c r="AB238">
        <v>16197.46221186022</v>
      </c>
      <c r="AD238">
        <v>2089.3200000000002</v>
      </c>
      <c r="AE238">
        <v>0</v>
      </c>
      <c r="AF238">
        <v>186.09</v>
      </c>
      <c r="AG238">
        <v>0</v>
      </c>
      <c r="AH238">
        <v>0</v>
      </c>
      <c r="AI238">
        <v>0</v>
      </c>
      <c r="AJ238">
        <v>0</v>
      </c>
      <c r="AK238">
        <v>519.29999999999995</v>
      </c>
      <c r="AL238">
        <v>2794.71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12465.449999999999</v>
      </c>
      <c r="AW238">
        <v>0</v>
      </c>
      <c r="AX238">
        <v>1000.94</v>
      </c>
      <c r="AY238">
        <v>423.39</v>
      </c>
      <c r="AZ238">
        <v>0</v>
      </c>
      <c r="BA238">
        <v>50</v>
      </c>
      <c r="BB238">
        <v>0</v>
      </c>
      <c r="BC238">
        <v>5052.3922118602222</v>
      </c>
      <c r="BD238">
        <v>18992.172211860219</v>
      </c>
      <c r="BE238">
        <v>13.134282304191023</v>
      </c>
      <c r="BF238">
        <v>1446</v>
      </c>
      <c r="BG238">
        <v>0</v>
      </c>
      <c r="BH238" t="s">
        <v>2112</v>
      </c>
      <c r="BI238" t="s">
        <v>2113</v>
      </c>
      <c r="BJ238" t="s">
        <v>939</v>
      </c>
    </row>
    <row r="239" spans="1:62" x14ac:dyDescent="0.25">
      <c r="A239" t="s">
        <v>276</v>
      </c>
      <c r="B239" t="s">
        <v>1471</v>
      </c>
      <c r="C239" t="s">
        <v>1472</v>
      </c>
      <c r="D239" t="s">
        <v>1357</v>
      </c>
      <c r="E239" t="s">
        <v>1358</v>
      </c>
      <c r="F239" t="s">
        <v>1359</v>
      </c>
      <c r="G239" t="s">
        <v>240</v>
      </c>
      <c r="H239" t="s">
        <v>947</v>
      </c>
      <c r="I239" t="s">
        <v>2673</v>
      </c>
      <c r="J239">
        <v>5000.91</v>
      </c>
      <c r="K239">
        <v>0</v>
      </c>
      <c r="L239">
        <v>0</v>
      </c>
      <c r="M239">
        <v>940</v>
      </c>
      <c r="N239">
        <v>670</v>
      </c>
      <c r="O239">
        <v>20</v>
      </c>
      <c r="P239">
        <v>975</v>
      </c>
      <c r="Q239">
        <v>10152</v>
      </c>
      <c r="R239">
        <v>17757.91</v>
      </c>
      <c r="S239">
        <v>27211.14</v>
      </c>
      <c r="T239">
        <v>271.85000000000002</v>
      </c>
      <c r="U239">
        <v>0</v>
      </c>
      <c r="V239">
        <v>200.15</v>
      </c>
      <c r="W239">
        <v>3278.67</v>
      </c>
      <c r="X239">
        <v>696.06</v>
      </c>
      <c r="Y239">
        <v>151.75</v>
      </c>
      <c r="Z239">
        <v>7113.8981794619685</v>
      </c>
      <c r="AA239">
        <v>38923.518179461971</v>
      </c>
      <c r="AB239">
        <v>56681.428179461975</v>
      </c>
      <c r="AD239">
        <v>21251.919999999998</v>
      </c>
      <c r="AE239">
        <v>0</v>
      </c>
      <c r="AF239">
        <v>0</v>
      </c>
      <c r="AG239">
        <v>4000</v>
      </c>
      <c r="AH239">
        <v>1500</v>
      </c>
      <c r="AI239">
        <v>0</v>
      </c>
      <c r="AJ239">
        <v>2000</v>
      </c>
      <c r="AK239">
        <v>0</v>
      </c>
      <c r="AL239">
        <v>28751.919999999998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53463.97</v>
      </c>
      <c r="AW239">
        <v>271.85000000000002</v>
      </c>
      <c r="AX239">
        <v>0</v>
      </c>
      <c r="AY239">
        <v>5140.1499999999996</v>
      </c>
      <c r="AZ239">
        <v>5448.67</v>
      </c>
      <c r="BA239">
        <v>716.06</v>
      </c>
      <c r="BB239">
        <v>3126.75</v>
      </c>
      <c r="BC239">
        <v>17265.898179461969</v>
      </c>
      <c r="BD239">
        <v>85433.348179461958</v>
      </c>
      <c r="BE239">
        <v>8.7975850251737171</v>
      </c>
      <c r="BF239">
        <v>9711</v>
      </c>
      <c r="BG239">
        <v>0</v>
      </c>
      <c r="BH239" t="s">
        <v>1473</v>
      </c>
      <c r="BI239" t="s">
        <v>1474</v>
      </c>
      <c r="BJ239" t="s">
        <v>939</v>
      </c>
    </row>
    <row r="240" spans="1:62" x14ac:dyDescent="0.25">
      <c r="A240" t="s">
        <v>192</v>
      </c>
      <c r="B240" t="s">
        <v>1296</v>
      </c>
      <c r="C240" t="s">
        <v>1297</v>
      </c>
      <c r="D240" t="s">
        <v>1010</v>
      </c>
      <c r="E240" t="s">
        <v>1011</v>
      </c>
      <c r="F240" t="s">
        <v>1249</v>
      </c>
      <c r="G240" t="s">
        <v>160</v>
      </c>
      <c r="H240" t="s">
        <v>947</v>
      </c>
      <c r="I240" t="s">
        <v>2673</v>
      </c>
      <c r="J240">
        <v>9730.9599999999991</v>
      </c>
      <c r="K240">
        <v>2720</v>
      </c>
      <c r="L240">
        <v>0</v>
      </c>
      <c r="M240">
        <v>1863</v>
      </c>
      <c r="N240">
        <v>8626.68</v>
      </c>
      <c r="O240">
        <v>770</v>
      </c>
      <c r="P240">
        <v>2337.0100000000002</v>
      </c>
      <c r="Q240">
        <v>25048.219999999994</v>
      </c>
      <c r="R240">
        <v>51095.869999999995</v>
      </c>
      <c r="S240">
        <v>8286.7000000000007</v>
      </c>
      <c r="T240">
        <v>2819.01</v>
      </c>
      <c r="U240">
        <v>0</v>
      </c>
      <c r="V240">
        <v>2233.5</v>
      </c>
      <c r="W240">
        <v>31674.959999999999</v>
      </c>
      <c r="X240">
        <v>3201.42</v>
      </c>
      <c r="Y240">
        <v>914.41</v>
      </c>
      <c r="Z240">
        <v>13952.09950426799</v>
      </c>
      <c r="AA240">
        <v>63082.099504267986</v>
      </c>
      <c r="AB240">
        <v>114177.96950426798</v>
      </c>
      <c r="AD240">
        <v>47596.86</v>
      </c>
      <c r="AE240">
        <v>22000</v>
      </c>
      <c r="AF240">
        <v>0</v>
      </c>
      <c r="AG240">
        <v>20000</v>
      </c>
      <c r="AH240">
        <v>18000</v>
      </c>
      <c r="AI240">
        <v>8000</v>
      </c>
      <c r="AJ240">
        <v>27000</v>
      </c>
      <c r="AK240">
        <v>30000</v>
      </c>
      <c r="AL240">
        <v>172596.86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65614.52</v>
      </c>
      <c r="AW240">
        <v>27539.010000000002</v>
      </c>
      <c r="AX240">
        <v>0</v>
      </c>
      <c r="AY240">
        <v>24096.5</v>
      </c>
      <c r="AZ240">
        <v>58301.64</v>
      </c>
      <c r="BA240">
        <v>11971.42</v>
      </c>
      <c r="BB240">
        <v>30251.42</v>
      </c>
      <c r="BC240">
        <v>69000.319504267987</v>
      </c>
      <c r="BD240">
        <v>286774.82950426801</v>
      </c>
      <c r="BE240">
        <v>12.391428488280171</v>
      </c>
      <c r="BF240">
        <v>23143</v>
      </c>
      <c r="BG240">
        <v>0</v>
      </c>
      <c r="BH240" t="s">
        <v>1298</v>
      </c>
      <c r="BI240" t="s">
        <v>1299</v>
      </c>
      <c r="BJ240" t="s">
        <v>939</v>
      </c>
    </row>
    <row r="241" spans="1:62" x14ac:dyDescent="0.25">
      <c r="A241" t="s">
        <v>88</v>
      </c>
      <c r="B241" t="s">
        <v>1090</v>
      </c>
      <c r="C241" t="s">
        <v>1091</v>
      </c>
      <c r="D241" t="s">
        <v>1041</v>
      </c>
      <c r="E241" t="s">
        <v>1042</v>
      </c>
      <c r="F241" t="s">
        <v>1068</v>
      </c>
      <c r="G241" t="s">
        <v>1069</v>
      </c>
      <c r="H241" t="s">
        <v>947</v>
      </c>
      <c r="I241" t="s">
        <v>2674</v>
      </c>
      <c r="J241">
        <v>1280.06</v>
      </c>
      <c r="K241">
        <v>885</v>
      </c>
      <c r="L241">
        <v>0</v>
      </c>
      <c r="M241">
        <v>160</v>
      </c>
      <c r="N241">
        <v>1342.4</v>
      </c>
      <c r="O241">
        <v>1695</v>
      </c>
      <c r="P241">
        <v>30</v>
      </c>
      <c r="Q241">
        <v>6233</v>
      </c>
      <c r="R241">
        <v>11625.46</v>
      </c>
      <c r="S241">
        <v>980.44</v>
      </c>
      <c r="T241">
        <v>4526.4399999999996</v>
      </c>
      <c r="U241">
        <v>0</v>
      </c>
      <c r="V241">
        <v>244.9</v>
      </c>
      <c r="W241">
        <v>4409.8899999999994</v>
      </c>
      <c r="X241">
        <v>583.35</v>
      </c>
      <c r="Y241">
        <v>291.39999999999998</v>
      </c>
      <c r="Z241">
        <v>2420.9983238751092</v>
      </c>
      <c r="AA241">
        <v>13457.418323875107</v>
      </c>
      <c r="AB241">
        <v>25082.878323875106</v>
      </c>
      <c r="AD241">
        <v>6982.2</v>
      </c>
      <c r="AE241">
        <v>2743.75</v>
      </c>
      <c r="AF241">
        <v>0</v>
      </c>
      <c r="AG241">
        <v>1123.18</v>
      </c>
      <c r="AH241">
        <v>8005.4</v>
      </c>
      <c r="AI241">
        <v>2956.41</v>
      </c>
      <c r="AJ241">
        <v>1422.31</v>
      </c>
      <c r="AK241">
        <v>2224.81</v>
      </c>
      <c r="AL241">
        <v>25458.06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9242.7000000000007</v>
      </c>
      <c r="AW241">
        <v>8155.19</v>
      </c>
      <c r="AX241">
        <v>0</v>
      </c>
      <c r="AY241">
        <v>1528.08</v>
      </c>
      <c r="AZ241">
        <v>13757.689999999999</v>
      </c>
      <c r="BA241">
        <v>5234.76</v>
      </c>
      <c r="BB241">
        <v>1743.71</v>
      </c>
      <c r="BC241">
        <v>10878.808323875108</v>
      </c>
      <c r="BD241">
        <v>50540.938323875103</v>
      </c>
      <c r="BE241">
        <v>10.318688918716845</v>
      </c>
      <c r="BF241">
        <v>4898</v>
      </c>
      <c r="BG241">
        <v>0</v>
      </c>
      <c r="BH241" t="s">
        <v>1092</v>
      </c>
      <c r="BI241" t="s">
        <v>1093</v>
      </c>
      <c r="BJ241" t="s">
        <v>939</v>
      </c>
    </row>
    <row r="242" spans="1:62" x14ac:dyDescent="0.25">
      <c r="A242" t="s">
        <v>90</v>
      </c>
      <c r="B242" t="s">
        <v>1125</v>
      </c>
      <c r="C242" t="s">
        <v>1126</v>
      </c>
      <c r="D242" t="s">
        <v>1041</v>
      </c>
      <c r="E242" t="s">
        <v>1042</v>
      </c>
      <c r="F242" t="s">
        <v>1082</v>
      </c>
      <c r="G242" t="s">
        <v>90</v>
      </c>
      <c r="H242" t="s">
        <v>935</v>
      </c>
      <c r="I242" t="s">
        <v>2673</v>
      </c>
      <c r="J242">
        <v>1211.71</v>
      </c>
      <c r="K242">
        <v>3998.1</v>
      </c>
      <c r="L242">
        <v>0</v>
      </c>
      <c r="M242">
        <v>20</v>
      </c>
      <c r="N242">
        <v>115</v>
      </c>
      <c r="O242">
        <v>0</v>
      </c>
      <c r="P242">
        <v>440</v>
      </c>
      <c r="Q242">
        <v>5302.85</v>
      </c>
      <c r="R242">
        <v>11087.66</v>
      </c>
      <c r="S242">
        <v>500.26</v>
      </c>
      <c r="T242">
        <v>3942.92</v>
      </c>
      <c r="U242">
        <v>0</v>
      </c>
      <c r="V242">
        <v>110.75</v>
      </c>
      <c r="W242">
        <v>4597</v>
      </c>
      <c r="X242">
        <v>178.44</v>
      </c>
      <c r="Y242">
        <v>128.85</v>
      </c>
      <c r="Z242">
        <v>1792.979122846381</v>
      </c>
      <c r="AA242">
        <v>11251.199122846381</v>
      </c>
      <c r="AB242">
        <v>22338.859122846381</v>
      </c>
      <c r="AD242">
        <v>7101.78</v>
      </c>
      <c r="AE242">
        <v>2800</v>
      </c>
      <c r="AF242">
        <v>0</v>
      </c>
      <c r="AG242">
        <v>0</v>
      </c>
      <c r="AH242">
        <v>0</v>
      </c>
      <c r="AI242">
        <v>600</v>
      </c>
      <c r="AJ242">
        <v>0</v>
      </c>
      <c r="AK242">
        <v>1690</v>
      </c>
      <c r="AL242">
        <v>12191.779999999999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8813.75</v>
      </c>
      <c r="AW242">
        <v>10741.02</v>
      </c>
      <c r="AX242">
        <v>0</v>
      </c>
      <c r="AY242">
        <v>130.75</v>
      </c>
      <c r="AZ242">
        <v>4712</v>
      </c>
      <c r="BA242">
        <v>778.44</v>
      </c>
      <c r="BB242">
        <v>568.85</v>
      </c>
      <c r="BC242">
        <v>8785.8291228463822</v>
      </c>
      <c r="BD242">
        <v>34530.639122846376</v>
      </c>
      <c r="BE242">
        <v>8.7618977728612979</v>
      </c>
      <c r="BF242">
        <v>3941</v>
      </c>
      <c r="BG242">
        <v>0</v>
      </c>
      <c r="BH242" t="s">
        <v>1127</v>
      </c>
      <c r="BI242" t="s">
        <v>1128</v>
      </c>
      <c r="BJ242" t="s">
        <v>939</v>
      </c>
    </row>
    <row r="243" spans="1:62" x14ac:dyDescent="0.25">
      <c r="A243" t="s">
        <v>438</v>
      </c>
      <c r="B243" t="s">
        <v>1783</v>
      </c>
      <c r="C243" t="s">
        <v>1784</v>
      </c>
      <c r="D243" t="s">
        <v>1696</v>
      </c>
      <c r="E243" t="s">
        <v>1697</v>
      </c>
      <c r="F243" t="s">
        <v>1698</v>
      </c>
      <c r="G243" t="s">
        <v>406</v>
      </c>
      <c r="H243" t="s">
        <v>947</v>
      </c>
      <c r="I243" t="s">
        <v>2673</v>
      </c>
      <c r="J243">
        <v>3313.3999999999996</v>
      </c>
      <c r="K243">
        <v>0</v>
      </c>
      <c r="L243">
        <v>0</v>
      </c>
      <c r="M243">
        <v>1170</v>
      </c>
      <c r="N243">
        <v>2959</v>
      </c>
      <c r="O243">
        <v>165</v>
      </c>
      <c r="P243">
        <v>1275</v>
      </c>
      <c r="Q243">
        <v>12911</v>
      </c>
      <c r="R243">
        <v>21793.4</v>
      </c>
      <c r="S243">
        <v>12786.8</v>
      </c>
      <c r="T243">
        <v>165.7</v>
      </c>
      <c r="U243">
        <v>0</v>
      </c>
      <c r="V243">
        <v>95.6</v>
      </c>
      <c r="W243">
        <v>8034.79</v>
      </c>
      <c r="X243">
        <v>314.05</v>
      </c>
      <c r="Y243">
        <v>115.35</v>
      </c>
      <c r="Z243">
        <v>6066.2470481038081</v>
      </c>
      <c r="AA243">
        <v>27578.537048103804</v>
      </c>
      <c r="AB243">
        <v>49371.937048103806</v>
      </c>
      <c r="AD243">
        <v>8159.27</v>
      </c>
      <c r="AE243">
        <v>0</v>
      </c>
      <c r="AF243">
        <v>0</v>
      </c>
      <c r="AG243">
        <v>800</v>
      </c>
      <c r="AH243">
        <v>5000</v>
      </c>
      <c r="AI243">
        <v>0</v>
      </c>
      <c r="AJ243">
        <v>2300</v>
      </c>
      <c r="AK243">
        <v>2900</v>
      </c>
      <c r="AL243">
        <v>19159.27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24259.47</v>
      </c>
      <c r="AW243">
        <v>165.7</v>
      </c>
      <c r="AX243">
        <v>0</v>
      </c>
      <c r="AY243">
        <v>2065.6</v>
      </c>
      <c r="AZ243">
        <v>15993.79</v>
      </c>
      <c r="BA243">
        <v>479.05</v>
      </c>
      <c r="BB243">
        <v>3690.35</v>
      </c>
      <c r="BC243">
        <v>21877.247048103807</v>
      </c>
      <c r="BD243">
        <v>68531.20704810381</v>
      </c>
      <c r="BE243">
        <v>11.277144487099525</v>
      </c>
      <c r="BF243">
        <v>6077</v>
      </c>
      <c r="BG243">
        <v>0</v>
      </c>
      <c r="BH243" t="s">
        <v>1785</v>
      </c>
      <c r="BI243" t="s">
        <v>1786</v>
      </c>
      <c r="BJ243" t="s">
        <v>939</v>
      </c>
    </row>
    <row r="244" spans="1:62" x14ac:dyDescent="0.25">
      <c r="A244" t="s">
        <v>34</v>
      </c>
      <c r="B244" t="s">
        <v>1004</v>
      </c>
      <c r="C244" t="s">
        <v>1005</v>
      </c>
      <c r="D244" t="s">
        <v>943</v>
      </c>
      <c r="E244" t="s">
        <v>944</v>
      </c>
      <c r="F244" t="s">
        <v>969</v>
      </c>
      <c r="G244" t="s">
        <v>34</v>
      </c>
      <c r="H244" t="s">
        <v>935</v>
      </c>
      <c r="I244" t="s">
        <v>2673</v>
      </c>
      <c r="J244">
        <v>15529.5</v>
      </c>
      <c r="K244">
        <v>5500</v>
      </c>
      <c r="L244">
        <v>0</v>
      </c>
      <c r="M244">
        <v>2536</v>
      </c>
      <c r="N244">
        <v>8311.5</v>
      </c>
      <c r="O244">
        <v>13510</v>
      </c>
      <c r="P244">
        <v>14138</v>
      </c>
      <c r="Q244">
        <v>41890.15</v>
      </c>
      <c r="R244">
        <v>101415.15</v>
      </c>
      <c r="S244">
        <v>18754.8</v>
      </c>
      <c r="T244">
        <v>2429.73</v>
      </c>
      <c r="U244">
        <v>0</v>
      </c>
      <c r="V244">
        <v>3605.2</v>
      </c>
      <c r="W244">
        <v>6359.69</v>
      </c>
      <c r="X244">
        <v>3366</v>
      </c>
      <c r="Y244">
        <v>5079.5</v>
      </c>
      <c r="Z244">
        <v>30447.29724334447</v>
      </c>
      <c r="AA244">
        <v>70042.217243344465</v>
      </c>
      <c r="AB244">
        <v>171457.36724334446</v>
      </c>
      <c r="AD244">
        <v>45029.69</v>
      </c>
      <c r="AE244">
        <v>13133</v>
      </c>
      <c r="AF244">
        <v>0</v>
      </c>
      <c r="AG244">
        <v>7807</v>
      </c>
      <c r="AH244">
        <v>19695</v>
      </c>
      <c r="AI244">
        <v>18785</v>
      </c>
      <c r="AJ244">
        <v>15737</v>
      </c>
      <c r="AK244">
        <v>0</v>
      </c>
      <c r="AL244">
        <v>120186.69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79313.990000000005</v>
      </c>
      <c r="AW244">
        <v>21062.73</v>
      </c>
      <c r="AX244">
        <v>0</v>
      </c>
      <c r="AY244">
        <v>13948.2</v>
      </c>
      <c r="AZ244">
        <v>34366.19</v>
      </c>
      <c r="BA244">
        <v>35661</v>
      </c>
      <c r="BB244">
        <v>34954.5</v>
      </c>
      <c r="BC244">
        <v>72337.447243344475</v>
      </c>
      <c r="BD244">
        <v>291644.05724334449</v>
      </c>
      <c r="BE244">
        <v>9.5840965245923257</v>
      </c>
      <c r="BF244">
        <v>30430</v>
      </c>
      <c r="BG244">
        <v>0</v>
      </c>
      <c r="BH244" t="s">
        <v>1006</v>
      </c>
      <c r="BI244" t="s">
        <v>1007</v>
      </c>
      <c r="BJ244" t="s">
        <v>939</v>
      </c>
    </row>
    <row r="245" spans="1:62" x14ac:dyDescent="0.25">
      <c r="A245" t="s">
        <v>624</v>
      </c>
      <c r="B245" t="s">
        <v>2133</v>
      </c>
      <c r="C245" t="s">
        <v>2134</v>
      </c>
      <c r="D245" t="s">
        <v>2045</v>
      </c>
      <c r="E245" t="s">
        <v>2046</v>
      </c>
      <c r="F245" t="s">
        <v>2064</v>
      </c>
      <c r="G245" t="s">
        <v>2065</v>
      </c>
      <c r="H245" t="s">
        <v>947</v>
      </c>
      <c r="I245" t="s">
        <v>2673</v>
      </c>
      <c r="J245">
        <v>45969.66</v>
      </c>
      <c r="K245">
        <v>10</v>
      </c>
      <c r="L245">
        <v>18428.97</v>
      </c>
      <c r="M245">
        <v>50</v>
      </c>
      <c r="N245">
        <v>20</v>
      </c>
      <c r="O245">
        <v>830</v>
      </c>
      <c r="P245">
        <v>0</v>
      </c>
      <c r="Q245">
        <v>7847</v>
      </c>
      <c r="R245">
        <v>73155.63</v>
      </c>
      <c r="S245">
        <v>15812.79</v>
      </c>
      <c r="T245">
        <v>0</v>
      </c>
      <c r="U245">
        <v>5376.48</v>
      </c>
      <c r="V245">
        <v>404.35</v>
      </c>
      <c r="W245">
        <v>0</v>
      </c>
      <c r="X245">
        <v>0</v>
      </c>
      <c r="Y245">
        <v>0</v>
      </c>
      <c r="Z245">
        <v>7966.6720778654526</v>
      </c>
      <c r="AA245">
        <v>29560.292077865452</v>
      </c>
      <c r="AB245">
        <v>102715.92207786546</v>
      </c>
      <c r="AD245">
        <v>6577.8</v>
      </c>
      <c r="AE245">
        <v>0</v>
      </c>
      <c r="AF245">
        <v>9334.98</v>
      </c>
      <c r="AG245">
        <v>250.21</v>
      </c>
      <c r="AH245">
        <v>0</v>
      </c>
      <c r="AI245">
        <v>0</v>
      </c>
      <c r="AJ245">
        <v>0</v>
      </c>
      <c r="AK245">
        <v>0</v>
      </c>
      <c r="AL245">
        <v>16162.989999999998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68360.25</v>
      </c>
      <c r="AW245">
        <v>10</v>
      </c>
      <c r="AX245">
        <v>33140.43</v>
      </c>
      <c r="AY245">
        <v>704.56000000000006</v>
      </c>
      <c r="AZ245">
        <v>20</v>
      </c>
      <c r="BA245">
        <v>830</v>
      </c>
      <c r="BB245">
        <v>0</v>
      </c>
      <c r="BC245">
        <v>15813.672077865453</v>
      </c>
      <c r="BD245">
        <v>118878.91207786545</v>
      </c>
      <c r="BE245">
        <v>19.38348476730237</v>
      </c>
      <c r="BF245">
        <v>6133</v>
      </c>
      <c r="BG245">
        <v>0</v>
      </c>
      <c r="BH245" t="s">
        <v>2135</v>
      </c>
      <c r="BI245" t="s">
        <v>2136</v>
      </c>
      <c r="BJ245" t="s">
        <v>939</v>
      </c>
    </row>
    <row r="246" spans="1:62" x14ac:dyDescent="0.25">
      <c r="A246" t="s">
        <v>626</v>
      </c>
      <c r="B246" t="s">
        <v>2137</v>
      </c>
      <c r="C246" t="s">
        <v>2138</v>
      </c>
      <c r="D246" t="s">
        <v>2045</v>
      </c>
      <c r="E246" t="s">
        <v>2046</v>
      </c>
      <c r="F246" t="s">
        <v>2105</v>
      </c>
      <c r="G246" t="s">
        <v>2106</v>
      </c>
      <c r="H246" t="s">
        <v>947</v>
      </c>
      <c r="I246" t="s">
        <v>2673</v>
      </c>
      <c r="J246">
        <v>5921.12</v>
      </c>
      <c r="K246">
        <v>0</v>
      </c>
      <c r="L246">
        <v>16791.669999999998</v>
      </c>
      <c r="M246">
        <v>55</v>
      </c>
      <c r="N246">
        <v>5080</v>
      </c>
      <c r="O246">
        <v>300</v>
      </c>
      <c r="P246">
        <v>142</v>
      </c>
      <c r="Q246">
        <v>3359</v>
      </c>
      <c r="R246">
        <v>31648.789999999997</v>
      </c>
      <c r="S246">
        <v>6972.85</v>
      </c>
      <c r="T246">
        <v>0</v>
      </c>
      <c r="U246">
        <v>1129.0999999999999</v>
      </c>
      <c r="V246">
        <v>384.2</v>
      </c>
      <c r="W246">
        <v>0</v>
      </c>
      <c r="X246">
        <v>0</v>
      </c>
      <c r="Y246">
        <v>0</v>
      </c>
      <c r="Z246">
        <v>5335.4980923201983</v>
      </c>
      <c r="AA246">
        <v>13821.6480923202</v>
      </c>
      <c r="AB246">
        <v>45470.438092320197</v>
      </c>
      <c r="AD246">
        <v>8187.41</v>
      </c>
      <c r="AE246">
        <v>0</v>
      </c>
      <c r="AF246">
        <v>10400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18587.41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21081.38</v>
      </c>
      <c r="AW246">
        <v>0</v>
      </c>
      <c r="AX246">
        <v>28320.769999999997</v>
      </c>
      <c r="AY246">
        <v>439.2</v>
      </c>
      <c r="AZ246">
        <v>5080</v>
      </c>
      <c r="BA246">
        <v>300</v>
      </c>
      <c r="BB246">
        <v>142</v>
      </c>
      <c r="BC246">
        <v>8694.4980923201983</v>
      </c>
      <c r="BD246">
        <v>64057.848092320186</v>
      </c>
      <c r="BE246">
        <v>8.8209650361223062</v>
      </c>
      <c r="BF246">
        <v>7262</v>
      </c>
      <c r="BG246">
        <v>0</v>
      </c>
      <c r="BH246" t="s">
        <v>2139</v>
      </c>
      <c r="BI246" t="s">
        <v>2140</v>
      </c>
      <c r="BJ246" t="s">
        <v>939</v>
      </c>
    </row>
    <row r="247" spans="1:62" x14ac:dyDescent="0.25">
      <c r="A247" t="s">
        <v>670</v>
      </c>
      <c r="B247" t="s">
        <v>941</v>
      </c>
      <c r="C247" t="s">
        <v>942</v>
      </c>
      <c r="D247" t="s">
        <v>943</v>
      </c>
      <c r="E247" t="s">
        <v>944</v>
      </c>
      <c r="F247" t="s">
        <v>953</v>
      </c>
      <c r="G247" t="s">
        <v>10</v>
      </c>
      <c r="H247" t="s">
        <v>947</v>
      </c>
      <c r="I247" t="s">
        <v>2674</v>
      </c>
      <c r="J247">
        <v>24177.859999999997</v>
      </c>
      <c r="K247">
        <v>1340</v>
      </c>
      <c r="L247">
        <v>0</v>
      </c>
      <c r="M247">
        <v>3806.94</v>
      </c>
      <c r="N247">
        <v>10426</v>
      </c>
      <c r="O247">
        <v>10848</v>
      </c>
      <c r="P247">
        <v>20853</v>
      </c>
      <c r="Q247">
        <v>127737.36000000004</v>
      </c>
      <c r="R247">
        <v>199189.16000000003</v>
      </c>
      <c r="S247">
        <v>29888.16</v>
      </c>
      <c r="T247">
        <v>430.28</v>
      </c>
      <c r="U247">
        <v>0</v>
      </c>
      <c r="V247">
        <v>3229.81</v>
      </c>
      <c r="W247">
        <v>22764.63</v>
      </c>
      <c r="X247">
        <v>3926.46</v>
      </c>
      <c r="Y247">
        <v>4886.53</v>
      </c>
      <c r="Z247">
        <v>22450.983985277089</v>
      </c>
      <c r="AA247">
        <v>87576.853985277092</v>
      </c>
      <c r="AB247">
        <v>286766.01398527715</v>
      </c>
      <c r="AD247">
        <v>93081.98</v>
      </c>
      <c r="AE247">
        <v>19566.310000000001</v>
      </c>
      <c r="AF247">
        <v>0</v>
      </c>
      <c r="AG247">
        <v>9727.02</v>
      </c>
      <c r="AH247">
        <v>10000</v>
      </c>
      <c r="AI247">
        <v>15595</v>
      </c>
      <c r="AJ247">
        <v>15940.05</v>
      </c>
      <c r="AK247">
        <v>101464.36000000002</v>
      </c>
      <c r="AL247">
        <v>265374.71999999997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147148</v>
      </c>
      <c r="AW247">
        <v>21336.59</v>
      </c>
      <c r="AX247">
        <v>0</v>
      </c>
      <c r="AY247">
        <v>16763.77</v>
      </c>
      <c r="AZ247">
        <v>43190.630000000005</v>
      </c>
      <c r="BA247">
        <v>30369.46</v>
      </c>
      <c r="BB247">
        <v>41679.58</v>
      </c>
      <c r="BC247">
        <v>251652.70398527716</v>
      </c>
      <c r="BD247">
        <v>552140.73398527713</v>
      </c>
      <c r="BE247">
        <v>19.804897377426634</v>
      </c>
      <c r="BF247">
        <v>27879</v>
      </c>
      <c r="BG247">
        <v>0</v>
      </c>
      <c r="BH247" t="s">
        <v>949</v>
      </c>
      <c r="BI247" t="s">
        <v>950</v>
      </c>
      <c r="BJ247" t="s">
        <v>939</v>
      </c>
    </row>
    <row r="248" spans="1:62" x14ac:dyDescent="0.25">
      <c r="A248" t="s">
        <v>746</v>
      </c>
      <c r="B248" t="s">
        <v>2247</v>
      </c>
      <c r="C248" t="s">
        <v>2248</v>
      </c>
      <c r="D248" t="s">
        <v>2045</v>
      </c>
      <c r="E248" t="s">
        <v>2046</v>
      </c>
      <c r="F248" t="s">
        <v>2177</v>
      </c>
      <c r="G248" t="s">
        <v>2178</v>
      </c>
      <c r="H248" t="s">
        <v>947</v>
      </c>
      <c r="I248" t="s">
        <v>2673</v>
      </c>
      <c r="J248">
        <v>93.47</v>
      </c>
      <c r="K248">
        <v>0</v>
      </c>
      <c r="L248">
        <v>129.05000000000001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222.52</v>
      </c>
      <c r="S248">
        <v>775.95</v>
      </c>
      <c r="T248">
        <v>0</v>
      </c>
      <c r="U248">
        <v>156.77000000000001</v>
      </c>
      <c r="V248">
        <v>80.45</v>
      </c>
      <c r="W248">
        <v>0</v>
      </c>
      <c r="X248">
        <v>0</v>
      </c>
      <c r="Y248">
        <v>0</v>
      </c>
      <c r="Z248">
        <v>1316.8295747993729</v>
      </c>
      <c r="AA248">
        <v>2329.999574799373</v>
      </c>
      <c r="AB248">
        <v>2552.519574799373</v>
      </c>
      <c r="AD248">
        <v>21.78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21.78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891.2</v>
      </c>
      <c r="AW248">
        <v>0</v>
      </c>
      <c r="AX248">
        <v>285.82000000000005</v>
      </c>
      <c r="AY248">
        <v>80.45</v>
      </c>
      <c r="AZ248">
        <v>0</v>
      </c>
      <c r="BA248">
        <v>0</v>
      </c>
      <c r="BB248">
        <v>0</v>
      </c>
      <c r="BC248">
        <v>1316.8295747993729</v>
      </c>
      <c r="BD248">
        <v>2574.2995747993727</v>
      </c>
      <c r="BE248">
        <v>3.0829935027537396</v>
      </c>
      <c r="BF248">
        <v>835</v>
      </c>
      <c r="BG248">
        <v>0</v>
      </c>
      <c r="BH248" t="s">
        <v>2179</v>
      </c>
      <c r="BI248" t="s">
        <v>2180</v>
      </c>
      <c r="BJ248" t="s">
        <v>939</v>
      </c>
    </row>
    <row r="249" spans="1:62" x14ac:dyDescent="0.25">
      <c r="A249" t="s">
        <v>36</v>
      </c>
      <c r="B249" t="s">
        <v>1008</v>
      </c>
      <c r="C249" t="s">
        <v>1009</v>
      </c>
      <c r="D249" t="s">
        <v>1010</v>
      </c>
      <c r="E249" t="s">
        <v>1011</v>
      </c>
      <c r="F249" t="s">
        <v>1012</v>
      </c>
      <c r="G249" t="s">
        <v>156</v>
      </c>
      <c r="H249" t="s">
        <v>947</v>
      </c>
      <c r="I249" t="s">
        <v>2673</v>
      </c>
      <c r="J249">
        <v>5019.1100000000006</v>
      </c>
      <c r="K249">
        <v>2626</v>
      </c>
      <c r="L249">
        <v>0</v>
      </c>
      <c r="M249">
        <v>1150</v>
      </c>
      <c r="N249">
        <v>2944</v>
      </c>
      <c r="O249">
        <v>1491</v>
      </c>
      <c r="P249">
        <v>1984</v>
      </c>
      <c r="Q249">
        <v>11933.580000000002</v>
      </c>
      <c r="R249">
        <v>27147.690000000002</v>
      </c>
      <c r="S249">
        <v>19015.27</v>
      </c>
      <c r="T249">
        <v>10935.35</v>
      </c>
      <c r="U249">
        <v>0</v>
      </c>
      <c r="V249">
        <v>1331.21</v>
      </c>
      <c r="W249">
        <v>4660.12</v>
      </c>
      <c r="X249">
        <v>324.45</v>
      </c>
      <c r="Y249">
        <v>2860.09</v>
      </c>
      <c r="Z249">
        <v>13554.900614707403</v>
      </c>
      <c r="AA249">
        <v>52681.390614707409</v>
      </c>
      <c r="AB249">
        <v>79829.080614707404</v>
      </c>
      <c r="AD249">
        <v>31321.42</v>
      </c>
      <c r="AE249">
        <v>11500</v>
      </c>
      <c r="AF249">
        <v>0</v>
      </c>
      <c r="AG249">
        <v>3067.75</v>
      </c>
      <c r="AH249">
        <v>3200</v>
      </c>
      <c r="AI249">
        <v>1861.41</v>
      </c>
      <c r="AJ249">
        <v>2749</v>
      </c>
      <c r="AK249">
        <v>6000</v>
      </c>
      <c r="AL249">
        <v>59699.58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55355.8</v>
      </c>
      <c r="AW249">
        <v>25061.35</v>
      </c>
      <c r="AX249">
        <v>0</v>
      </c>
      <c r="AY249">
        <v>5548.96</v>
      </c>
      <c r="AZ249">
        <v>10804.119999999999</v>
      </c>
      <c r="BA249">
        <v>3676.86</v>
      </c>
      <c r="BB249">
        <v>7593.09</v>
      </c>
      <c r="BC249">
        <v>31488.480614707405</v>
      </c>
      <c r="BD249">
        <v>139528.66061470739</v>
      </c>
      <c r="BE249">
        <v>11.285074459293707</v>
      </c>
      <c r="BF249">
        <v>12364</v>
      </c>
      <c r="BG249">
        <v>0</v>
      </c>
      <c r="BH249" t="s">
        <v>1013</v>
      </c>
      <c r="BI249" t="s">
        <v>1014</v>
      </c>
      <c r="BJ249" t="s">
        <v>939</v>
      </c>
    </row>
    <row r="250" spans="1:62" x14ac:dyDescent="0.25">
      <c r="A250" t="s">
        <v>194</v>
      </c>
      <c r="B250" t="s">
        <v>1300</v>
      </c>
      <c r="C250" t="s">
        <v>1301</v>
      </c>
      <c r="D250" t="s">
        <v>1010</v>
      </c>
      <c r="E250" t="s">
        <v>1011</v>
      </c>
      <c r="F250" t="s">
        <v>1270</v>
      </c>
      <c r="G250" t="s">
        <v>202</v>
      </c>
      <c r="H250" t="s">
        <v>947</v>
      </c>
      <c r="I250" t="s">
        <v>2673</v>
      </c>
      <c r="J250">
        <v>11079.880000000001</v>
      </c>
      <c r="K250">
        <v>280</v>
      </c>
      <c r="L250">
        <v>0</v>
      </c>
      <c r="M250">
        <v>2580</v>
      </c>
      <c r="N250">
        <v>3975.9</v>
      </c>
      <c r="O250">
        <v>9455.5</v>
      </c>
      <c r="P250">
        <v>2351</v>
      </c>
      <c r="Q250">
        <v>18129</v>
      </c>
      <c r="R250">
        <v>47851.28</v>
      </c>
      <c r="S250">
        <v>9075.34</v>
      </c>
      <c r="T250">
        <v>484.1</v>
      </c>
      <c r="U250">
        <v>0</v>
      </c>
      <c r="V250">
        <v>371.6</v>
      </c>
      <c r="W250">
        <v>2929.6</v>
      </c>
      <c r="X250">
        <v>3333.03</v>
      </c>
      <c r="Y250">
        <v>1296.1199999999999</v>
      </c>
      <c r="Z250">
        <v>7724.0708829258638</v>
      </c>
      <c r="AA250">
        <v>25213.860882925866</v>
      </c>
      <c r="AB250">
        <v>73065.140882925858</v>
      </c>
      <c r="AD250">
        <v>14625.68</v>
      </c>
      <c r="AE250">
        <v>0</v>
      </c>
      <c r="AF250">
        <v>0</v>
      </c>
      <c r="AG250">
        <v>2200</v>
      </c>
      <c r="AH250">
        <v>5000</v>
      </c>
      <c r="AI250">
        <v>9200</v>
      </c>
      <c r="AJ250">
        <v>5600</v>
      </c>
      <c r="AK250">
        <v>2600</v>
      </c>
      <c r="AL250">
        <v>39225.68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34780.9</v>
      </c>
      <c r="AW250">
        <v>764.1</v>
      </c>
      <c r="AX250">
        <v>0</v>
      </c>
      <c r="AY250">
        <v>5151.6000000000004</v>
      </c>
      <c r="AZ250">
        <v>11905.5</v>
      </c>
      <c r="BA250">
        <v>21988.53</v>
      </c>
      <c r="BB250">
        <v>9247.119999999999</v>
      </c>
      <c r="BC250">
        <v>28453.070882925866</v>
      </c>
      <c r="BD250">
        <v>112290.82088292587</v>
      </c>
      <c r="BE250">
        <v>12.930771635528082</v>
      </c>
      <c r="BF250">
        <v>8684</v>
      </c>
      <c r="BG250">
        <v>0</v>
      </c>
      <c r="BH250" t="s">
        <v>1302</v>
      </c>
      <c r="BI250" t="s">
        <v>1303</v>
      </c>
      <c r="BJ250" t="s">
        <v>939</v>
      </c>
    </row>
    <row r="251" spans="1:62" x14ac:dyDescent="0.25">
      <c r="A251" t="s">
        <v>278</v>
      </c>
      <c r="B251" t="s">
        <v>1475</v>
      </c>
      <c r="C251" t="s">
        <v>1476</v>
      </c>
      <c r="D251" t="s">
        <v>1357</v>
      </c>
      <c r="E251" t="s">
        <v>1358</v>
      </c>
      <c r="F251" t="s">
        <v>1359</v>
      </c>
      <c r="G251" t="s">
        <v>240</v>
      </c>
      <c r="H251" t="s">
        <v>947</v>
      </c>
      <c r="I251" t="s">
        <v>2673</v>
      </c>
      <c r="J251">
        <v>3373.05</v>
      </c>
      <c r="K251">
        <v>2129.6999999999998</v>
      </c>
      <c r="L251">
        <v>0</v>
      </c>
      <c r="M251">
        <v>223</v>
      </c>
      <c r="N251">
        <v>600</v>
      </c>
      <c r="O251">
        <v>1620</v>
      </c>
      <c r="P251">
        <v>2925</v>
      </c>
      <c r="Q251">
        <v>3952</v>
      </c>
      <c r="R251">
        <v>14822.75</v>
      </c>
      <c r="S251">
        <v>5924.83</v>
      </c>
      <c r="T251">
        <v>7456.35</v>
      </c>
      <c r="U251">
        <v>0</v>
      </c>
      <c r="V251">
        <v>2767.73</v>
      </c>
      <c r="W251">
        <v>295.25</v>
      </c>
      <c r="X251">
        <v>271.8</v>
      </c>
      <c r="Y251">
        <v>10487.68</v>
      </c>
      <c r="Z251">
        <v>5010.3319611407205</v>
      </c>
      <c r="AA251">
        <v>32213.97196114072</v>
      </c>
      <c r="AB251">
        <v>47036.72196114072</v>
      </c>
      <c r="AD251">
        <v>2820.84</v>
      </c>
      <c r="AE251">
        <v>13000</v>
      </c>
      <c r="AF251">
        <v>0</v>
      </c>
      <c r="AG251">
        <v>1800</v>
      </c>
      <c r="AH251">
        <v>0</v>
      </c>
      <c r="AI251">
        <v>0</v>
      </c>
      <c r="AJ251">
        <v>0</v>
      </c>
      <c r="AK251">
        <v>5000</v>
      </c>
      <c r="AL251">
        <v>22620.84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12118.720000000001</v>
      </c>
      <c r="AW251">
        <v>22586.05</v>
      </c>
      <c r="AX251">
        <v>0</v>
      </c>
      <c r="AY251">
        <v>4790.7299999999996</v>
      </c>
      <c r="AZ251">
        <v>895.25</v>
      </c>
      <c r="BA251">
        <v>1891.8</v>
      </c>
      <c r="BB251">
        <v>13412.68</v>
      </c>
      <c r="BC251">
        <v>13962.331961140721</v>
      </c>
      <c r="BD251">
        <v>69657.561961140716</v>
      </c>
      <c r="BE251">
        <v>10.623389043943986</v>
      </c>
      <c r="BF251">
        <v>6557</v>
      </c>
      <c r="BG251">
        <v>0</v>
      </c>
      <c r="BH251" t="s">
        <v>1477</v>
      </c>
      <c r="BI251" t="s">
        <v>1478</v>
      </c>
      <c r="BJ251" t="s">
        <v>939</v>
      </c>
    </row>
    <row r="252" spans="1:62" x14ac:dyDescent="0.25">
      <c r="A252" t="s">
        <v>704</v>
      </c>
      <c r="B252" t="s">
        <v>1388</v>
      </c>
      <c r="C252" t="s">
        <v>1389</v>
      </c>
      <c r="D252" t="s">
        <v>1357</v>
      </c>
      <c r="E252" t="s">
        <v>1358</v>
      </c>
      <c r="F252" t="s">
        <v>1390</v>
      </c>
      <c r="G252" t="s">
        <v>1391</v>
      </c>
      <c r="H252" t="s">
        <v>947</v>
      </c>
      <c r="I252" t="s">
        <v>2674</v>
      </c>
      <c r="J252">
        <v>10938.17</v>
      </c>
      <c r="K252">
        <v>229.5</v>
      </c>
      <c r="L252">
        <v>0</v>
      </c>
      <c r="M252">
        <v>1167.92</v>
      </c>
      <c r="N252">
        <v>2080</v>
      </c>
      <c r="O252">
        <v>2292.8000000000002</v>
      </c>
      <c r="P252">
        <v>1480</v>
      </c>
      <c r="Q252">
        <v>34683</v>
      </c>
      <c r="R252">
        <v>52871.39</v>
      </c>
      <c r="S252">
        <v>13120.43</v>
      </c>
      <c r="T252">
        <v>809.24</v>
      </c>
      <c r="U252">
        <v>0</v>
      </c>
      <c r="V252">
        <v>2492.04</v>
      </c>
      <c r="W252">
        <v>698.73</v>
      </c>
      <c r="X252">
        <v>309.48</v>
      </c>
      <c r="Y252">
        <v>287.94</v>
      </c>
      <c r="Z252">
        <v>10714.906880132919</v>
      </c>
      <c r="AA252">
        <v>28432.766880132916</v>
      </c>
      <c r="AB252">
        <v>81304.156880132912</v>
      </c>
      <c r="AD252">
        <v>30570.89</v>
      </c>
      <c r="AE252">
        <v>4009.01</v>
      </c>
      <c r="AF252">
        <v>0</v>
      </c>
      <c r="AG252">
        <v>2060.06</v>
      </c>
      <c r="AH252">
        <v>3239.5</v>
      </c>
      <c r="AI252">
        <v>4396</v>
      </c>
      <c r="AJ252">
        <v>5690.88</v>
      </c>
      <c r="AK252">
        <v>31903.200000000001</v>
      </c>
      <c r="AL252">
        <v>81869.539999999994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54629.49</v>
      </c>
      <c r="AW252">
        <v>5047.75</v>
      </c>
      <c r="AX252">
        <v>0</v>
      </c>
      <c r="AY252">
        <v>5720.02</v>
      </c>
      <c r="AZ252">
        <v>6018.23</v>
      </c>
      <c r="BA252">
        <v>6998.2800000000007</v>
      </c>
      <c r="BB252">
        <v>7458.82</v>
      </c>
      <c r="BC252">
        <v>77301.106880132924</v>
      </c>
      <c r="BD252">
        <v>163173.69688013292</v>
      </c>
      <c r="BE252">
        <v>6.886418944086639</v>
      </c>
      <c r="BF252">
        <v>23695</v>
      </c>
      <c r="BG252">
        <v>0</v>
      </c>
      <c r="BH252" t="s">
        <v>1392</v>
      </c>
      <c r="BI252" t="s">
        <v>1393</v>
      </c>
      <c r="BJ252" t="s">
        <v>939</v>
      </c>
    </row>
    <row r="253" spans="1:62" x14ac:dyDescent="0.25">
      <c r="A253" t="s">
        <v>778</v>
      </c>
      <c r="B253" t="s">
        <v>1388</v>
      </c>
      <c r="C253" t="s">
        <v>1389</v>
      </c>
      <c r="D253" t="s">
        <v>1357</v>
      </c>
      <c r="E253" t="s">
        <v>1358</v>
      </c>
      <c r="F253" t="s">
        <v>1390</v>
      </c>
      <c r="G253" t="s">
        <v>1391</v>
      </c>
      <c r="H253" t="s">
        <v>947</v>
      </c>
      <c r="I253" t="s">
        <v>2674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148449</v>
      </c>
      <c r="BH253" t="s">
        <v>1392</v>
      </c>
      <c r="BI253" t="s">
        <v>1393</v>
      </c>
      <c r="BJ253" t="s">
        <v>939</v>
      </c>
    </row>
    <row r="254" spans="1:62" x14ac:dyDescent="0.25">
      <c r="A254" t="s">
        <v>702</v>
      </c>
      <c r="B254" t="s">
        <v>1388</v>
      </c>
      <c r="C254" t="s">
        <v>1389</v>
      </c>
      <c r="D254" t="s">
        <v>1357</v>
      </c>
      <c r="E254" t="s">
        <v>1358</v>
      </c>
      <c r="F254" t="s">
        <v>1390</v>
      </c>
      <c r="G254" t="s">
        <v>1391</v>
      </c>
      <c r="H254" t="s">
        <v>947</v>
      </c>
      <c r="I254" t="s">
        <v>2674</v>
      </c>
      <c r="J254">
        <v>24889.71</v>
      </c>
      <c r="K254">
        <v>5766.73</v>
      </c>
      <c r="L254">
        <v>0</v>
      </c>
      <c r="M254">
        <v>3353.52</v>
      </c>
      <c r="N254">
        <v>753.2</v>
      </c>
      <c r="O254">
        <v>1910</v>
      </c>
      <c r="P254">
        <v>12204</v>
      </c>
      <c r="Q254">
        <v>83659.010000000009</v>
      </c>
      <c r="R254">
        <v>132536.17000000001</v>
      </c>
      <c r="S254">
        <v>30363.010000000002</v>
      </c>
      <c r="T254">
        <v>3308.85</v>
      </c>
      <c r="U254">
        <v>0</v>
      </c>
      <c r="V254">
        <v>297.05</v>
      </c>
      <c r="W254">
        <v>584.74</v>
      </c>
      <c r="X254">
        <v>1030.99</v>
      </c>
      <c r="Y254">
        <v>1125.25</v>
      </c>
      <c r="Z254">
        <v>11416.689022970822</v>
      </c>
      <c r="AA254">
        <v>48126.579022970822</v>
      </c>
      <c r="AB254">
        <v>180662.74902297085</v>
      </c>
      <c r="AD254">
        <v>20901.79</v>
      </c>
      <c r="AE254">
        <v>2753.99</v>
      </c>
      <c r="AF254">
        <v>0</v>
      </c>
      <c r="AG254">
        <v>1424.11</v>
      </c>
      <c r="AH254">
        <v>3239.5</v>
      </c>
      <c r="AI254">
        <v>3006</v>
      </c>
      <c r="AJ254">
        <v>3934.7</v>
      </c>
      <c r="AK254">
        <v>21564.010000000002</v>
      </c>
      <c r="AL254">
        <v>56824.1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76154.510000000009</v>
      </c>
      <c r="AW254">
        <v>11829.57</v>
      </c>
      <c r="AX254">
        <v>0</v>
      </c>
      <c r="AY254">
        <v>5074.68</v>
      </c>
      <c r="AZ254">
        <v>4577.4400000000005</v>
      </c>
      <c r="BA254">
        <v>5946.99</v>
      </c>
      <c r="BB254">
        <v>17263.95</v>
      </c>
      <c r="BC254">
        <v>116639.70902297084</v>
      </c>
      <c r="BD254">
        <v>237486.84902297086</v>
      </c>
      <c r="BE254">
        <v>15.037475401948386</v>
      </c>
      <c r="BF254">
        <v>15793</v>
      </c>
      <c r="BG254">
        <v>0</v>
      </c>
      <c r="BH254" t="s">
        <v>1392</v>
      </c>
      <c r="BI254" t="s">
        <v>1393</v>
      </c>
      <c r="BJ254" t="s">
        <v>939</v>
      </c>
    </row>
    <row r="255" spans="1:62" x14ac:dyDescent="0.25">
      <c r="A255" t="s">
        <v>726</v>
      </c>
      <c r="B255" t="s">
        <v>2206</v>
      </c>
      <c r="C255" t="s">
        <v>2207</v>
      </c>
      <c r="D255" t="s">
        <v>931</v>
      </c>
      <c r="E255" t="s">
        <v>932</v>
      </c>
      <c r="F255" t="s">
        <v>2234</v>
      </c>
      <c r="G255" t="s">
        <v>720</v>
      </c>
      <c r="H255" t="s">
        <v>947</v>
      </c>
      <c r="I255" t="s">
        <v>2674</v>
      </c>
      <c r="J255">
        <v>31958.690000000002</v>
      </c>
      <c r="K255">
        <v>2340</v>
      </c>
      <c r="L255">
        <v>0</v>
      </c>
      <c r="M255">
        <v>1315</v>
      </c>
      <c r="N255">
        <v>4065</v>
      </c>
      <c r="O255">
        <v>6967</v>
      </c>
      <c r="P255">
        <v>4223.3599999999997</v>
      </c>
      <c r="Q255">
        <v>92209.56</v>
      </c>
      <c r="R255">
        <v>143078.60999999999</v>
      </c>
      <c r="S255">
        <v>14956.27</v>
      </c>
      <c r="T255">
        <v>242</v>
      </c>
      <c r="U255">
        <v>0</v>
      </c>
      <c r="V255">
        <v>4398.3</v>
      </c>
      <c r="W255">
        <v>0</v>
      </c>
      <c r="X255">
        <v>279.5</v>
      </c>
      <c r="Y255">
        <v>0</v>
      </c>
      <c r="Z255">
        <v>10962.489241944369</v>
      </c>
      <c r="AA255">
        <v>30838.559241944371</v>
      </c>
      <c r="AB255">
        <v>173917.16924194436</v>
      </c>
      <c r="AD255">
        <v>102089.09</v>
      </c>
      <c r="AE255">
        <v>0</v>
      </c>
      <c r="AF255">
        <v>0</v>
      </c>
      <c r="AG255">
        <v>9832.92</v>
      </c>
      <c r="AH255">
        <v>0</v>
      </c>
      <c r="AI255">
        <v>0</v>
      </c>
      <c r="AJ255">
        <v>0</v>
      </c>
      <c r="AK255">
        <v>38446.620000000003</v>
      </c>
      <c r="AL255">
        <v>150368.63</v>
      </c>
      <c r="AM255">
        <v>232917.58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232917.58</v>
      </c>
      <c r="AV255">
        <v>381921.63</v>
      </c>
      <c r="AW255">
        <v>2582</v>
      </c>
      <c r="AX255">
        <v>0</v>
      </c>
      <c r="AY255">
        <v>15546.220000000001</v>
      </c>
      <c r="AZ255">
        <v>4065</v>
      </c>
      <c r="BA255">
        <v>7246.5</v>
      </c>
      <c r="BB255">
        <v>4223.3599999999997</v>
      </c>
      <c r="BC255">
        <v>141618.66924194436</v>
      </c>
      <c r="BD255">
        <v>557203.37924194429</v>
      </c>
      <c r="BE255">
        <v>30.046016675219427</v>
      </c>
      <c r="BF255">
        <v>18545</v>
      </c>
      <c r="BG255">
        <v>0</v>
      </c>
      <c r="BH255" t="s">
        <v>2179</v>
      </c>
      <c r="BI255" t="s">
        <v>2180</v>
      </c>
      <c r="BJ255" t="s">
        <v>939</v>
      </c>
    </row>
    <row r="256" spans="1:62" x14ac:dyDescent="0.25">
      <c r="A256" t="s">
        <v>282</v>
      </c>
      <c r="B256" t="s">
        <v>1388</v>
      </c>
      <c r="C256" t="s">
        <v>1389</v>
      </c>
      <c r="D256" t="s">
        <v>1357</v>
      </c>
      <c r="E256" t="s">
        <v>1358</v>
      </c>
      <c r="F256" t="s">
        <v>1390</v>
      </c>
      <c r="G256" t="s">
        <v>1391</v>
      </c>
      <c r="H256" t="s">
        <v>947</v>
      </c>
      <c r="I256" t="s">
        <v>2674</v>
      </c>
      <c r="J256">
        <v>9517.9599999999991</v>
      </c>
      <c r="K256">
        <v>250</v>
      </c>
      <c r="L256">
        <v>0</v>
      </c>
      <c r="M256">
        <v>358</v>
      </c>
      <c r="N256">
        <v>821</v>
      </c>
      <c r="O256">
        <v>650</v>
      </c>
      <c r="P256">
        <v>1170</v>
      </c>
      <c r="Q256">
        <v>8632</v>
      </c>
      <c r="R256">
        <v>21398.959999999999</v>
      </c>
      <c r="S256">
        <v>8113.79</v>
      </c>
      <c r="T256">
        <v>113.42</v>
      </c>
      <c r="U256">
        <v>0</v>
      </c>
      <c r="V256">
        <v>79.2</v>
      </c>
      <c r="W256">
        <v>2598.36</v>
      </c>
      <c r="X256">
        <v>22.4</v>
      </c>
      <c r="Y256">
        <v>32.65</v>
      </c>
      <c r="Z256">
        <v>3645.0550893926438</v>
      </c>
      <c r="AA256">
        <v>14604.875089392644</v>
      </c>
      <c r="AB256">
        <v>36003.83508939264</v>
      </c>
      <c r="AD256">
        <v>10905.8</v>
      </c>
      <c r="AE256">
        <v>1526.02</v>
      </c>
      <c r="AF256">
        <v>0</v>
      </c>
      <c r="AG256">
        <v>771.65</v>
      </c>
      <c r="AH256">
        <v>3239.5</v>
      </c>
      <c r="AI256">
        <v>1568</v>
      </c>
      <c r="AJ256">
        <v>2130.38</v>
      </c>
      <c r="AK256">
        <v>11842.7</v>
      </c>
      <c r="AL256">
        <v>31984.050000000003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28537.55</v>
      </c>
      <c r="AW256">
        <v>1889.44</v>
      </c>
      <c r="AX256">
        <v>0</v>
      </c>
      <c r="AY256">
        <v>1208.8499999999999</v>
      </c>
      <c r="AZ256">
        <v>6658.8600000000006</v>
      </c>
      <c r="BA256">
        <v>2240.4</v>
      </c>
      <c r="BB256">
        <v>3333.03</v>
      </c>
      <c r="BC256">
        <v>24119.755089392645</v>
      </c>
      <c r="BD256">
        <v>67987.885089392643</v>
      </c>
      <c r="BE256">
        <v>8.1364151614878697</v>
      </c>
      <c r="BF256">
        <v>8356</v>
      </c>
      <c r="BG256">
        <v>0</v>
      </c>
      <c r="BH256" t="s">
        <v>1392</v>
      </c>
      <c r="BI256" t="s">
        <v>1393</v>
      </c>
      <c r="BJ256" t="s">
        <v>939</v>
      </c>
    </row>
    <row r="257" spans="1:62" x14ac:dyDescent="0.25">
      <c r="A257" t="s">
        <v>430</v>
      </c>
      <c r="B257" t="s">
        <v>1768</v>
      </c>
      <c r="C257" t="s">
        <v>1769</v>
      </c>
      <c r="D257" t="s">
        <v>1696</v>
      </c>
      <c r="E257" t="s">
        <v>1697</v>
      </c>
      <c r="F257" t="s">
        <v>1698</v>
      </c>
      <c r="G257" t="s">
        <v>406</v>
      </c>
      <c r="H257" t="s">
        <v>947</v>
      </c>
      <c r="I257" t="s">
        <v>2673</v>
      </c>
      <c r="J257">
        <v>2609.42</v>
      </c>
      <c r="K257">
        <v>0</v>
      </c>
      <c r="L257">
        <v>0</v>
      </c>
      <c r="M257">
        <v>682</v>
      </c>
      <c r="N257">
        <v>7973.7</v>
      </c>
      <c r="O257">
        <v>170</v>
      </c>
      <c r="P257">
        <v>86</v>
      </c>
      <c r="Q257">
        <v>6517</v>
      </c>
      <c r="R257">
        <v>18038.12</v>
      </c>
      <c r="S257">
        <v>4848.0399999999991</v>
      </c>
      <c r="T257">
        <v>161.1</v>
      </c>
      <c r="U257">
        <v>0</v>
      </c>
      <c r="V257">
        <v>422.94</v>
      </c>
      <c r="W257">
        <v>2035.0300000000002</v>
      </c>
      <c r="X257">
        <v>81.3</v>
      </c>
      <c r="Y257">
        <v>3044.98</v>
      </c>
      <c r="Z257">
        <v>2649.3939999888535</v>
      </c>
      <c r="AA257">
        <v>13242.783999988853</v>
      </c>
      <c r="AB257">
        <v>31280.903999988852</v>
      </c>
      <c r="AD257">
        <v>8005.12</v>
      </c>
      <c r="AE257">
        <v>0</v>
      </c>
      <c r="AF257">
        <v>0</v>
      </c>
      <c r="AG257">
        <v>3599.03</v>
      </c>
      <c r="AH257">
        <v>3500</v>
      </c>
      <c r="AI257">
        <v>0</v>
      </c>
      <c r="AJ257">
        <v>3500</v>
      </c>
      <c r="AK257">
        <v>1000</v>
      </c>
      <c r="AL257">
        <v>19604.150000000001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15462.579999999998</v>
      </c>
      <c r="AW257">
        <v>161.1</v>
      </c>
      <c r="AX257">
        <v>0</v>
      </c>
      <c r="AY257">
        <v>4703.97</v>
      </c>
      <c r="AZ257">
        <v>13508.73</v>
      </c>
      <c r="BA257">
        <v>251.3</v>
      </c>
      <c r="BB257">
        <v>6630.98</v>
      </c>
      <c r="BC257">
        <v>10166.393999988853</v>
      </c>
      <c r="BD257">
        <v>50885.053999988857</v>
      </c>
      <c r="BE257">
        <v>10.288122523248859</v>
      </c>
      <c r="BF257">
        <v>4946</v>
      </c>
      <c r="BG257">
        <v>0</v>
      </c>
      <c r="BH257" t="s">
        <v>1770</v>
      </c>
      <c r="BI257" t="s">
        <v>1771</v>
      </c>
      <c r="BJ257" t="s">
        <v>939</v>
      </c>
    </row>
    <row r="258" spans="1:62" x14ac:dyDescent="0.25">
      <c r="A258" t="s">
        <v>92</v>
      </c>
      <c r="B258" t="s">
        <v>1130</v>
      </c>
      <c r="C258" t="s">
        <v>1131</v>
      </c>
      <c r="D258" t="s">
        <v>1041</v>
      </c>
      <c r="E258" t="s">
        <v>1042</v>
      </c>
      <c r="F258" t="s">
        <v>1132</v>
      </c>
      <c r="G258" t="s">
        <v>1133</v>
      </c>
      <c r="H258" t="s">
        <v>947</v>
      </c>
      <c r="I258" t="s">
        <v>2674</v>
      </c>
      <c r="J258">
        <v>857.81</v>
      </c>
      <c r="K258">
        <v>300</v>
      </c>
      <c r="L258">
        <v>0</v>
      </c>
      <c r="M258">
        <v>30</v>
      </c>
      <c r="N258">
        <v>0</v>
      </c>
      <c r="O258">
        <v>0</v>
      </c>
      <c r="P258">
        <v>0</v>
      </c>
      <c r="Q258">
        <v>2109</v>
      </c>
      <c r="R258">
        <v>3296.81</v>
      </c>
      <c r="S258">
        <v>1452.5300000000002</v>
      </c>
      <c r="T258">
        <v>107.08</v>
      </c>
      <c r="U258">
        <v>0</v>
      </c>
      <c r="V258">
        <v>145.80000000000001</v>
      </c>
      <c r="W258">
        <v>59.25</v>
      </c>
      <c r="X258">
        <v>136.58000000000001</v>
      </c>
      <c r="Y258">
        <v>61.8</v>
      </c>
      <c r="Z258">
        <v>929.85889899884785</v>
      </c>
      <c r="AA258">
        <v>2892.8988989988479</v>
      </c>
      <c r="AB258">
        <v>6189.7088989988479</v>
      </c>
      <c r="AD258">
        <v>1781.77</v>
      </c>
      <c r="AE258">
        <v>0</v>
      </c>
      <c r="AF258">
        <v>0</v>
      </c>
      <c r="AG258">
        <v>202</v>
      </c>
      <c r="AH258">
        <v>485</v>
      </c>
      <c r="AI258">
        <v>232</v>
      </c>
      <c r="AJ258">
        <v>422</v>
      </c>
      <c r="AK258">
        <v>1531.6</v>
      </c>
      <c r="AL258">
        <v>4654.37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4092.11</v>
      </c>
      <c r="AW258">
        <v>407.08</v>
      </c>
      <c r="AX258">
        <v>0</v>
      </c>
      <c r="AY258">
        <v>377.8</v>
      </c>
      <c r="AZ258">
        <v>544.25</v>
      </c>
      <c r="BA258">
        <v>368.58000000000004</v>
      </c>
      <c r="BB258">
        <v>483.8</v>
      </c>
      <c r="BC258">
        <v>4570.4588989988479</v>
      </c>
      <c r="BD258">
        <v>10844.078898998849</v>
      </c>
      <c r="BE258">
        <v>6.5365153098245017</v>
      </c>
      <c r="BF258">
        <v>1659</v>
      </c>
      <c r="BG258">
        <v>0</v>
      </c>
      <c r="BH258" t="s">
        <v>1134</v>
      </c>
      <c r="BI258" t="s">
        <v>1135</v>
      </c>
      <c r="BJ258" t="s">
        <v>939</v>
      </c>
    </row>
    <row r="259" spans="1:62" x14ac:dyDescent="0.25">
      <c r="A259" t="s">
        <v>728</v>
      </c>
      <c r="B259" t="s">
        <v>2206</v>
      </c>
      <c r="C259" t="s">
        <v>2207</v>
      </c>
      <c r="D259" t="s">
        <v>931</v>
      </c>
      <c r="E259" t="s">
        <v>932</v>
      </c>
      <c r="F259" t="s">
        <v>2227</v>
      </c>
      <c r="G259" t="s">
        <v>2228</v>
      </c>
      <c r="H259" t="s">
        <v>947</v>
      </c>
      <c r="I259" t="s">
        <v>2674</v>
      </c>
      <c r="J259">
        <v>12372.2</v>
      </c>
      <c r="K259">
        <v>982</v>
      </c>
      <c r="L259">
        <v>0</v>
      </c>
      <c r="M259">
        <v>630</v>
      </c>
      <c r="N259">
        <v>5150</v>
      </c>
      <c r="O259">
        <v>6310.92</v>
      </c>
      <c r="P259">
        <v>2700</v>
      </c>
      <c r="Q259">
        <v>77902.810000000012</v>
      </c>
      <c r="R259">
        <v>106047.93000000002</v>
      </c>
      <c r="S259">
        <v>5815.73</v>
      </c>
      <c r="T259">
        <v>709.82</v>
      </c>
      <c r="U259">
        <v>0</v>
      </c>
      <c r="V259">
        <v>3002.38</v>
      </c>
      <c r="W259">
        <v>2142.84</v>
      </c>
      <c r="X259">
        <v>205.04</v>
      </c>
      <c r="Y259">
        <v>233.05</v>
      </c>
      <c r="Z259">
        <v>6115.0836530127799</v>
      </c>
      <c r="AA259">
        <v>18223.943653012779</v>
      </c>
      <c r="AB259">
        <v>124271.87365301279</v>
      </c>
      <c r="AD259">
        <v>78024.479999999996</v>
      </c>
      <c r="AE259">
        <v>0</v>
      </c>
      <c r="AF259">
        <v>0</v>
      </c>
      <c r="AG259">
        <v>7419.72</v>
      </c>
      <c r="AH259">
        <v>0</v>
      </c>
      <c r="AI259">
        <v>0</v>
      </c>
      <c r="AJ259">
        <v>0</v>
      </c>
      <c r="AK259">
        <v>24367.63</v>
      </c>
      <c r="AL259">
        <v>109811.83</v>
      </c>
      <c r="AM259">
        <v>23557.24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23557.24</v>
      </c>
      <c r="AV259">
        <v>119769.65000000001</v>
      </c>
      <c r="AW259">
        <v>1691.8200000000002</v>
      </c>
      <c r="AX259">
        <v>0</v>
      </c>
      <c r="AY259">
        <v>11052.1</v>
      </c>
      <c r="AZ259">
        <v>7292.84</v>
      </c>
      <c r="BA259">
        <v>6515.96</v>
      </c>
      <c r="BB259">
        <v>2933.05</v>
      </c>
      <c r="BC259">
        <v>108385.5236530128</v>
      </c>
      <c r="BD259">
        <v>257640.9436530128</v>
      </c>
      <c r="BE259">
        <v>18.350494562180398</v>
      </c>
      <c r="BF259">
        <v>14040</v>
      </c>
      <c r="BG259">
        <v>0</v>
      </c>
      <c r="BH259" t="s">
        <v>2179</v>
      </c>
      <c r="BI259" t="s">
        <v>2180</v>
      </c>
      <c r="BJ259" t="s">
        <v>939</v>
      </c>
    </row>
    <row r="260" spans="1:62" x14ac:dyDescent="0.25">
      <c r="A260" t="s">
        <v>94</v>
      </c>
      <c r="B260" t="s">
        <v>1136</v>
      </c>
      <c r="C260" t="s">
        <v>1137</v>
      </c>
      <c r="D260" t="s">
        <v>1041</v>
      </c>
      <c r="E260" t="s">
        <v>1042</v>
      </c>
      <c r="F260" t="s">
        <v>1043</v>
      </c>
      <c r="G260" t="s">
        <v>94</v>
      </c>
      <c r="H260" t="s">
        <v>947</v>
      </c>
      <c r="I260" t="s">
        <v>2673</v>
      </c>
      <c r="J260">
        <v>2600.4699999999998</v>
      </c>
      <c r="K260">
        <v>257</v>
      </c>
      <c r="L260">
        <v>0</v>
      </c>
      <c r="M260">
        <v>50</v>
      </c>
      <c r="N260">
        <v>2613</v>
      </c>
      <c r="O260">
        <v>850</v>
      </c>
      <c r="P260">
        <v>13185</v>
      </c>
      <c r="Q260">
        <v>11623</v>
      </c>
      <c r="R260">
        <v>31178.47</v>
      </c>
      <c r="S260">
        <v>7486.42</v>
      </c>
      <c r="T260">
        <v>323.08</v>
      </c>
      <c r="U260">
        <v>0</v>
      </c>
      <c r="V260">
        <v>84.2</v>
      </c>
      <c r="W260">
        <v>1222.45</v>
      </c>
      <c r="X260">
        <v>1074.8499999999999</v>
      </c>
      <c r="Y260">
        <v>1143.4000000000001</v>
      </c>
      <c r="Z260">
        <v>2961.1546478408363</v>
      </c>
      <c r="AA260">
        <v>14295.554647840836</v>
      </c>
      <c r="AB260">
        <v>45474.024647840837</v>
      </c>
      <c r="AD260">
        <v>5220.3500000000004</v>
      </c>
      <c r="AE260">
        <v>4410</v>
      </c>
      <c r="AF260">
        <v>0</v>
      </c>
      <c r="AG260">
        <v>440</v>
      </c>
      <c r="AH260">
        <v>0</v>
      </c>
      <c r="AI260">
        <v>0</v>
      </c>
      <c r="AJ260">
        <v>950</v>
      </c>
      <c r="AK260">
        <v>3000</v>
      </c>
      <c r="AL260">
        <v>14020.35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15307.24</v>
      </c>
      <c r="AW260">
        <v>4990.08</v>
      </c>
      <c r="AX260">
        <v>0</v>
      </c>
      <c r="AY260">
        <v>574.20000000000005</v>
      </c>
      <c r="AZ260">
        <v>3835.45</v>
      </c>
      <c r="BA260">
        <v>1924.85</v>
      </c>
      <c r="BB260">
        <v>15278.4</v>
      </c>
      <c r="BC260">
        <v>17584.154647840835</v>
      </c>
      <c r="BD260">
        <v>59494.374647840836</v>
      </c>
      <c r="BE260">
        <v>6.9641080004495883</v>
      </c>
      <c r="BF260">
        <v>8543</v>
      </c>
      <c r="BG260">
        <v>0</v>
      </c>
      <c r="BH260" t="s">
        <v>1138</v>
      </c>
      <c r="BI260" t="s">
        <v>1139</v>
      </c>
      <c r="BJ260" t="s">
        <v>939</v>
      </c>
    </row>
    <row r="261" spans="1:62" x14ac:dyDescent="0.25">
      <c r="A261" t="s">
        <v>730</v>
      </c>
      <c r="B261" t="s">
        <v>2206</v>
      </c>
      <c r="C261" t="s">
        <v>2207</v>
      </c>
      <c r="D261" t="s">
        <v>931</v>
      </c>
      <c r="E261" t="s">
        <v>932</v>
      </c>
      <c r="F261" t="s">
        <v>2234</v>
      </c>
      <c r="G261" t="s">
        <v>720</v>
      </c>
      <c r="H261" t="s">
        <v>947</v>
      </c>
      <c r="I261" t="s">
        <v>2674</v>
      </c>
      <c r="J261">
        <v>7609.3499999999985</v>
      </c>
      <c r="K261">
        <v>2840</v>
      </c>
      <c r="L261">
        <v>0</v>
      </c>
      <c r="M261">
        <v>2324</v>
      </c>
      <c r="N261">
        <v>1781.68</v>
      </c>
      <c r="O261">
        <v>11775</v>
      </c>
      <c r="P261">
        <v>2370</v>
      </c>
      <c r="Q261">
        <v>47445.31</v>
      </c>
      <c r="R261">
        <v>76145.34</v>
      </c>
      <c r="S261">
        <v>9151.74</v>
      </c>
      <c r="T261">
        <v>195.95</v>
      </c>
      <c r="U261">
        <v>0</v>
      </c>
      <c r="V261">
        <v>3766.56</v>
      </c>
      <c r="W261">
        <v>0</v>
      </c>
      <c r="X261">
        <v>441.97</v>
      </c>
      <c r="Y261">
        <v>398.1</v>
      </c>
      <c r="Z261">
        <v>7164.2844104676969</v>
      </c>
      <c r="AA261">
        <v>21118.604410467698</v>
      </c>
      <c r="AB261">
        <v>97263.944410467695</v>
      </c>
      <c r="AD261">
        <v>71689.960000000006</v>
      </c>
      <c r="AE261">
        <v>0</v>
      </c>
      <c r="AF261">
        <v>0</v>
      </c>
      <c r="AG261">
        <v>6889.64</v>
      </c>
      <c r="AH261">
        <v>0</v>
      </c>
      <c r="AI261">
        <v>0</v>
      </c>
      <c r="AJ261">
        <v>0</v>
      </c>
      <c r="AK261">
        <v>25856.699999999997</v>
      </c>
      <c r="AL261">
        <v>104436.3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88451.05</v>
      </c>
      <c r="AW261">
        <v>3035.95</v>
      </c>
      <c r="AX261">
        <v>0</v>
      </c>
      <c r="AY261">
        <v>12980.2</v>
      </c>
      <c r="AZ261">
        <v>1781.68</v>
      </c>
      <c r="BA261">
        <v>12216.97</v>
      </c>
      <c r="BB261">
        <v>2768.1</v>
      </c>
      <c r="BC261">
        <v>80466.294410467701</v>
      </c>
      <c r="BD261">
        <v>201700.24441046768</v>
      </c>
      <c r="BE261">
        <v>15.496331008794382</v>
      </c>
      <c r="BF261">
        <v>13016</v>
      </c>
      <c r="BG261">
        <v>0</v>
      </c>
      <c r="BH261" t="s">
        <v>2179</v>
      </c>
      <c r="BI261" t="s">
        <v>2180</v>
      </c>
      <c r="BJ261" t="s">
        <v>939</v>
      </c>
    </row>
    <row r="262" spans="1:62" x14ac:dyDescent="0.25">
      <c r="A262" t="s">
        <v>440</v>
      </c>
      <c r="B262" t="s">
        <v>1787</v>
      </c>
      <c r="C262" t="s">
        <v>1788</v>
      </c>
      <c r="D262" t="s">
        <v>1696</v>
      </c>
      <c r="E262" t="s">
        <v>1697</v>
      </c>
      <c r="F262" t="s">
        <v>1712</v>
      </c>
      <c r="G262" t="s">
        <v>412</v>
      </c>
      <c r="H262" t="s">
        <v>935</v>
      </c>
      <c r="I262" t="s">
        <v>2673</v>
      </c>
      <c r="J262">
        <v>1900.12</v>
      </c>
      <c r="K262">
        <v>0</v>
      </c>
      <c r="L262">
        <v>0</v>
      </c>
      <c r="M262">
        <v>458</v>
      </c>
      <c r="N262">
        <v>2046</v>
      </c>
      <c r="O262">
        <v>4670</v>
      </c>
      <c r="P262">
        <v>2850</v>
      </c>
      <c r="Q262">
        <v>5149</v>
      </c>
      <c r="R262">
        <v>17073.12</v>
      </c>
      <c r="S262">
        <v>2494.13</v>
      </c>
      <c r="T262">
        <v>182.31</v>
      </c>
      <c r="U262">
        <v>0</v>
      </c>
      <c r="V262">
        <v>588.91</v>
      </c>
      <c r="W262">
        <v>1540.2</v>
      </c>
      <c r="X262">
        <v>2076.73</v>
      </c>
      <c r="Y262">
        <v>2516.56</v>
      </c>
      <c r="Z262">
        <v>2690.5387573588305</v>
      </c>
      <c r="AA262">
        <v>12089.378757358831</v>
      </c>
      <c r="AB262">
        <v>29162.49875735883</v>
      </c>
      <c r="AD262">
        <v>3071.11</v>
      </c>
      <c r="AE262">
        <v>0</v>
      </c>
      <c r="AF262">
        <v>0</v>
      </c>
      <c r="AG262">
        <v>2000</v>
      </c>
      <c r="AH262">
        <v>2500</v>
      </c>
      <c r="AI262">
        <v>5000</v>
      </c>
      <c r="AJ262">
        <v>2000</v>
      </c>
      <c r="AK262">
        <v>1500</v>
      </c>
      <c r="AL262">
        <v>16071.11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7465.3600000000006</v>
      </c>
      <c r="AW262">
        <v>182.31</v>
      </c>
      <c r="AX262">
        <v>0</v>
      </c>
      <c r="AY262">
        <v>3046.91</v>
      </c>
      <c r="AZ262">
        <v>6086.2</v>
      </c>
      <c r="BA262">
        <v>11746.73</v>
      </c>
      <c r="BB262">
        <v>7366.5599999999995</v>
      </c>
      <c r="BC262">
        <v>9339.5387573588305</v>
      </c>
      <c r="BD262">
        <v>45233.60875735883</v>
      </c>
      <c r="BE262">
        <v>16.648365387323825</v>
      </c>
      <c r="BF262">
        <v>2717</v>
      </c>
      <c r="BG262">
        <v>0</v>
      </c>
      <c r="BH262" t="s">
        <v>1789</v>
      </c>
      <c r="BI262" t="s">
        <v>1790</v>
      </c>
      <c r="BJ262" t="s">
        <v>939</v>
      </c>
    </row>
    <row r="263" spans="1:62" x14ac:dyDescent="0.25">
      <c r="A263" t="s">
        <v>780</v>
      </c>
      <c r="B263" t="s">
        <v>2262</v>
      </c>
      <c r="C263" t="s">
        <v>2263</v>
      </c>
      <c r="D263" t="s">
        <v>2045</v>
      </c>
      <c r="E263" t="s">
        <v>2046</v>
      </c>
      <c r="F263" t="s">
        <v>2173</v>
      </c>
      <c r="G263" t="s">
        <v>2174</v>
      </c>
      <c r="H263" t="s">
        <v>947</v>
      </c>
      <c r="I263" t="s">
        <v>2674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4284</v>
      </c>
      <c r="BH263" t="s">
        <v>2264</v>
      </c>
      <c r="BI263" t="s">
        <v>2265</v>
      </c>
      <c r="BJ263" t="s">
        <v>939</v>
      </c>
    </row>
    <row r="264" spans="1:62" x14ac:dyDescent="0.25">
      <c r="A264" t="s">
        <v>370</v>
      </c>
      <c r="B264" t="s">
        <v>1650</v>
      </c>
      <c r="C264" t="s">
        <v>1651</v>
      </c>
      <c r="D264" t="s">
        <v>1481</v>
      </c>
      <c r="E264" t="s">
        <v>1482</v>
      </c>
      <c r="F264" t="s">
        <v>1607</v>
      </c>
      <c r="G264" t="s">
        <v>342</v>
      </c>
      <c r="H264" t="s">
        <v>935</v>
      </c>
      <c r="I264" t="s">
        <v>2673</v>
      </c>
      <c r="J264">
        <v>9832.58</v>
      </c>
      <c r="K264">
        <v>1627</v>
      </c>
      <c r="L264">
        <v>0</v>
      </c>
      <c r="M264">
        <v>1767</v>
      </c>
      <c r="N264">
        <v>11207</v>
      </c>
      <c r="O264">
        <v>580</v>
      </c>
      <c r="P264">
        <v>6800.1</v>
      </c>
      <c r="Q264">
        <v>6785</v>
      </c>
      <c r="R264">
        <v>38598.68</v>
      </c>
      <c r="S264">
        <v>17182.04</v>
      </c>
      <c r="T264">
        <v>654.5</v>
      </c>
      <c r="U264">
        <v>0</v>
      </c>
      <c r="V264">
        <v>2524.4499999999998</v>
      </c>
      <c r="W264">
        <v>8246.19</v>
      </c>
      <c r="X264">
        <v>2877.57</v>
      </c>
      <c r="Y264">
        <v>4435.42</v>
      </c>
      <c r="Z264">
        <v>7334.1289170967411</v>
      </c>
      <c r="AA264">
        <v>43254.298917096741</v>
      </c>
      <c r="AB264">
        <v>81852.978917096741</v>
      </c>
      <c r="AD264">
        <v>6113.4</v>
      </c>
      <c r="AE264">
        <v>0</v>
      </c>
      <c r="AF264">
        <v>0</v>
      </c>
      <c r="AG264">
        <v>0</v>
      </c>
      <c r="AH264">
        <v>5300</v>
      </c>
      <c r="AI264">
        <v>1000</v>
      </c>
      <c r="AJ264">
        <v>1000</v>
      </c>
      <c r="AK264">
        <v>3000</v>
      </c>
      <c r="AL264">
        <v>16413.400000000001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33128.020000000004</v>
      </c>
      <c r="AW264">
        <v>2281.5</v>
      </c>
      <c r="AX264">
        <v>0</v>
      </c>
      <c r="AY264">
        <v>4291.45</v>
      </c>
      <c r="AZ264">
        <v>24753.190000000002</v>
      </c>
      <c r="BA264">
        <v>4457.57</v>
      </c>
      <c r="BB264">
        <v>12235.52</v>
      </c>
      <c r="BC264">
        <v>17119.128917096743</v>
      </c>
      <c r="BD264">
        <v>98266.378917096765</v>
      </c>
      <c r="BE264">
        <v>22.93799694610102</v>
      </c>
      <c r="BF264">
        <v>4284</v>
      </c>
      <c r="BG264">
        <v>0</v>
      </c>
      <c r="BH264" t="s">
        <v>1652</v>
      </c>
      <c r="BI264" t="s">
        <v>1653</v>
      </c>
      <c r="BJ264" t="s">
        <v>939</v>
      </c>
    </row>
    <row r="265" spans="1:62" x14ac:dyDescent="0.25">
      <c r="A265" t="s">
        <v>534</v>
      </c>
      <c r="B265" t="s">
        <v>1976</v>
      </c>
      <c r="C265" t="s">
        <v>1977</v>
      </c>
      <c r="D265" t="s">
        <v>1870</v>
      </c>
      <c r="E265" t="s">
        <v>1871</v>
      </c>
      <c r="F265" t="s">
        <v>1888</v>
      </c>
      <c r="G265" t="s">
        <v>534</v>
      </c>
      <c r="H265" t="s">
        <v>947</v>
      </c>
      <c r="I265" t="s">
        <v>2673</v>
      </c>
      <c r="J265">
        <v>2575.16</v>
      </c>
      <c r="K265">
        <v>30</v>
      </c>
      <c r="L265">
        <v>0</v>
      </c>
      <c r="M265">
        <v>280</v>
      </c>
      <c r="N265">
        <v>55</v>
      </c>
      <c r="O265">
        <v>39720</v>
      </c>
      <c r="P265">
        <v>580</v>
      </c>
      <c r="Q265">
        <v>3647</v>
      </c>
      <c r="R265">
        <v>46887.16</v>
      </c>
      <c r="S265">
        <v>5576.58</v>
      </c>
      <c r="T265">
        <v>1810.97</v>
      </c>
      <c r="U265">
        <v>0</v>
      </c>
      <c r="V265">
        <v>424.03</v>
      </c>
      <c r="W265">
        <v>8470.2800000000007</v>
      </c>
      <c r="X265">
        <v>2284.67</v>
      </c>
      <c r="Y265">
        <v>197.9</v>
      </c>
      <c r="Z265">
        <v>4507.5627275064844</v>
      </c>
      <c r="AA265">
        <v>23271.992727506484</v>
      </c>
      <c r="AB265">
        <v>70159.152727506487</v>
      </c>
      <c r="AD265">
        <v>5146.3999999999996</v>
      </c>
      <c r="AE265">
        <v>4000</v>
      </c>
      <c r="AF265">
        <v>0</v>
      </c>
      <c r="AG265">
        <v>1600</v>
      </c>
      <c r="AH265">
        <v>0</v>
      </c>
      <c r="AI265">
        <v>9000</v>
      </c>
      <c r="AJ265">
        <v>2810</v>
      </c>
      <c r="AK265">
        <v>2100</v>
      </c>
      <c r="AL265">
        <v>24656.400000000001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13298.14</v>
      </c>
      <c r="AW265">
        <v>5840.97</v>
      </c>
      <c r="AX265">
        <v>0</v>
      </c>
      <c r="AY265">
        <v>2304.0299999999997</v>
      </c>
      <c r="AZ265">
        <v>8525.2800000000007</v>
      </c>
      <c r="BA265">
        <v>51004.67</v>
      </c>
      <c r="BB265">
        <v>3587.9</v>
      </c>
      <c r="BC265">
        <v>10254.562727506483</v>
      </c>
      <c r="BD265">
        <v>94815.552727506467</v>
      </c>
      <c r="BE265">
        <v>16.967708075788558</v>
      </c>
      <c r="BF265">
        <v>5588</v>
      </c>
      <c r="BG265">
        <v>0</v>
      </c>
      <c r="BH265" t="s">
        <v>1978</v>
      </c>
      <c r="BI265" t="s">
        <v>1979</v>
      </c>
      <c r="BJ265" t="s">
        <v>939</v>
      </c>
    </row>
    <row r="266" spans="1:62" x14ac:dyDescent="0.25">
      <c r="A266" t="s">
        <v>628</v>
      </c>
      <c r="B266" t="s">
        <v>1985</v>
      </c>
      <c r="C266" t="s">
        <v>782</v>
      </c>
      <c r="D266" t="s">
        <v>2045</v>
      </c>
      <c r="E266" t="s">
        <v>2046</v>
      </c>
      <c r="F266" t="s">
        <v>2064</v>
      </c>
      <c r="G266" t="s">
        <v>2065</v>
      </c>
      <c r="H266" t="s">
        <v>935</v>
      </c>
      <c r="I266" t="s">
        <v>2674</v>
      </c>
      <c r="J266">
        <v>13040.439999999999</v>
      </c>
      <c r="K266">
        <v>0</v>
      </c>
      <c r="L266">
        <v>5107.63</v>
      </c>
      <c r="M266">
        <v>20</v>
      </c>
      <c r="N266">
        <v>50</v>
      </c>
      <c r="O266">
        <v>0</v>
      </c>
      <c r="P266">
        <v>0</v>
      </c>
      <c r="Q266">
        <v>4918</v>
      </c>
      <c r="R266">
        <v>23136.07</v>
      </c>
      <c r="S266">
        <v>61259.060000000005</v>
      </c>
      <c r="T266">
        <v>0</v>
      </c>
      <c r="U266">
        <v>1382.05</v>
      </c>
      <c r="V266">
        <v>550.15</v>
      </c>
      <c r="W266">
        <v>0</v>
      </c>
      <c r="X266">
        <v>0</v>
      </c>
      <c r="Y266">
        <v>0</v>
      </c>
      <c r="Z266">
        <v>15245.19409083744</v>
      </c>
      <c r="AA266">
        <v>78436.454090837447</v>
      </c>
      <c r="AB266">
        <v>101572.52409083745</v>
      </c>
      <c r="AD266">
        <v>129.44999999999999</v>
      </c>
      <c r="AE266">
        <v>0</v>
      </c>
      <c r="AF266">
        <v>15000</v>
      </c>
      <c r="AG266">
        <v>0</v>
      </c>
      <c r="AH266">
        <v>0</v>
      </c>
      <c r="AI266">
        <v>0</v>
      </c>
      <c r="AJ266">
        <v>0</v>
      </c>
      <c r="AK266">
        <v>26000</v>
      </c>
      <c r="AL266">
        <v>41129.449999999997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74428.95</v>
      </c>
      <c r="AW266">
        <v>0</v>
      </c>
      <c r="AX266">
        <v>21489.68</v>
      </c>
      <c r="AY266">
        <v>570.15</v>
      </c>
      <c r="AZ266">
        <v>50</v>
      </c>
      <c r="BA266">
        <v>0</v>
      </c>
      <c r="BB266">
        <v>0</v>
      </c>
      <c r="BC266">
        <v>46163.194090837438</v>
      </c>
      <c r="BD266">
        <v>142701.97409083744</v>
      </c>
      <c r="BE266">
        <v>28.063318405277766</v>
      </c>
      <c r="BF266">
        <v>5085</v>
      </c>
      <c r="BG266">
        <v>0</v>
      </c>
      <c r="BH266" t="s">
        <v>2066</v>
      </c>
      <c r="BI266" t="s">
        <v>2067</v>
      </c>
      <c r="BJ266" t="s">
        <v>939</v>
      </c>
    </row>
    <row r="267" spans="1:62" x14ac:dyDescent="0.25">
      <c r="A267" t="s">
        <v>782</v>
      </c>
      <c r="B267" t="s">
        <v>1985</v>
      </c>
      <c r="C267" t="s">
        <v>782</v>
      </c>
      <c r="D267" t="s">
        <v>2045</v>
      </c>
      <c r="E267" t="s">
        <v>2046</v>
      </c>
      <c r="F267" t="s">
        <v>2064</v>
      </c>
      <c r="G267" t="s">
        <v>2065</v>
      </c>
      <c r="H267" t="s">
        <v>947</v>
      </c>
      <c r="I267" t="s">
        <v>2674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206.37</v>
      </c>
      <c r="X267">
        <v>0</v>
      </c>
      <c r="Y267">
        <v>0</v>
      </c>
      <c r="Z267">
        <v>0</v>
      </c>
      <c r="AA267">
        <v>206.37</v>
      </c>
      <c r="AB267">
        <v>206.37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206.37</v>
      </c>
      <c r="BA267">
        <v>0</v>
      </c>
      <c r="BB267">
        <v>0</v>
      </c>
      <c r="BC267">
        <v>0</v>
      </c>
      <c r="BD267">
        <v>206.37</v>
      </c>
      <c r="BE267">
        <v>8.8612649748808451E-3</v>
      </c>
      <c r="BF267">
        <v>0</v>
      </c>
      <c r="BG267">
        <v>23289</v>
      </c>
      <c r="BH267" t="s">
        <v>1986</v>
      </c>
      <c r="BI267" t="s">
        <v>2634</v>
      </c>
      <c r="BJ267" t="s">
        <v>939</v>
      </c>
    </row>
    <row r="268" spans="1:62" x14ac:dyDescent="0.25">
      <c r="A268" t="s">
        <v>284</v>
      </c>
      <c r="B268" t="s">
        <v>1487</v>
      </c>
      <c r="C268" t="s">
        <v>1488</v>
      </c>
      <c r="D268" t="s">
        <v>1357</v>
      </c>
      <c r="E268" t="s">
        <v>1358</v>
      </c>
      <c r="F268" t="s">
        <v>1422</v>
      </c>
      <c r="G268" t="s">
        <v>300</v>
      </c>
      <c r="H268" t="s">
        <v>935</v>
      </c>
      <c r="I268" t="s">
        <v>2673</v>
      </c>
      <c r="J268">
        <v>184.96</v>
      </c>
      <c r="K268">
        <v>0</v>
      </c>
      <c r="L268">
        <v>0</v>
      </c>
      <c r="M268">
        <v>20</v>
      </c>
      <c r="N268">
        <v>350</v>
      </c>
      <c r="O268">
        <v>0</v>
      </c>
      <c r="P268">
        <v>2150</v>
      </c>
      <c r="Q268">
        <v>4470</v>
      </c>
      <c r="R268">
        <v>7174.96</v>
      </c>
      <c r="S268">
        <v>477.05</v>
      </c>
      <c r="T268">
        <v>590.95000000000005</v>
      </c>
      <c r="U268">
        <v>0</v>
      </c>
      <c r="V268">
        <v>209.45</v>
      </c>
      <c r="W268">
        <v>458.66</v>
      </c>
      <c r="X268">
        <v>552.5</v>
      </c>
      <c r="Y268">
        <v>58.2</v>
      </c>
      <c r="Z268">
        <v>881.06169970964049</v>
      </c>
      <c r="AA268">
        <v>3227.8716997096403</v>
      </c>
      <c r="AB268">
        <v>10402.831699709641</v>
      </c>
      <c r="AD268">
        <v>43.11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43.11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705.12</v>
      </c>
      <c r="AW268">
        <v>590.95000000000005</v>
      </c>
      <c r="AX268">
        <v>0</v>
      </c>
      <c r="AY268">
        <v>229.45</v>
      </c>
      <c r="AZ268">
        <v>808.66000000000008</v>
      </c>
      <c r="BA268">
        <v>552.5</v>
      </c>
      <c r="BB268">
        <v>2208.1999999999998</v>
      </c>
      <c r="BC268">
        <v>5351.0616997096404</v>
      </c>
      <c r="BD268">
        <v>10445.941699709641</v>
      </c>
      <c r="BE268">
        <v>6.4322301106586464</v>
      </c>
      <c r="BF268">
        <v>1624</v>
      </c>
      <c r="BG268">
        <v>0</v>
      </c>
      <c r="BH268" t="s">
        <v>1489</v>
      </c>
      <c r="BI268" t="s">
        <v>1490</v>
      </c>
      <c r="BJ268" t="s">
        <v>939</v>
      </c>
    </row>
    <row r="269" spans="1:62" x14ac:dyDescent="0.25">
      <c r="A269" t="s">
        <v>318</v>
      </c>
      <c r="B269" t="s">
        <v>1556</v>
      </c>
      <c r="C269" t="s">
        <v>1557</v>
      </c>
      <c r="D269" t="s">
        <v>1357</v>
      </c>
      <c r="E269" t="s">
        <v>1358</v>
      </c>
      <c r="F269" t="s">
        <v>1412</v>
      </c>
      <c r="G269" t="s">
        <v>1413</v>
      </c>
      <c r="H269" t="s">
        <v>935</v>
      </c>
      <c r="I269" t="s">
        <v>2673</v>
      </c>
      <c r="J269">
        <v>3816.85</v>
      </c>
      <c r="K269">
        <v>0</v>
      </c>
      <c r="L269">
        <v>0</v>
      </c>
      <c r="M269">
        <v>1090</v>
      </c>
      <c r="N269">
        <v>200</v>
      </c>
      <c r="O269">
        <v>50</v>
      </c>
      <c r="P269">
        <v>300</v>
      </c>
      <c r="Q269">
        <v>5789</v>
      </c>
      <c r="R269">
        <v>11245.85</v>
      </c>
      <c r="S269">
        <v>8914.6999999999989</v>
      </c>
      <c r="T269">
        <v>236.95</v>
      </c>
      <c r="U269">
        <v>0</v>
      </c>
      <c r="V269">
        <v>372.9</v>
      </c>
      <c r="W269">
        <v>339.5</v>
      </c>
      <c r="X269">
        <v>362.65</v>
      </c>
      <c r="Y269">
        <v>381.3</v>
      </c>
      <c r="Z269">
        <v>6971.7297384949361</v>
      </c>
      <c r="AA269">
        <v>17579.729738494934</v>
      </c>
      <c r="AB269">
        <v>28825.579738494933</v>
      </c>
      <c r="AD269">
        <v>6000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1000</v>
      </c>
      <c r="AL269">
        <v>7000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18731.55</v>
      </c>
      <c r="AW269">
        <v>236.95</v>
      </c>
      <c r="AX269">
        <v>0</v>
      </c>
      <c r="AY269">
        <v>1462.9</v>
      </c>
      <c r="AZ269">
        <v>539.5</v>
      </c>
      <c r="BA269">
        <v>412.65</v>
      </c>
      <c r="BB269">
        <v>681.3</v>
      </c>
      <c r="BC269">
        <v>13760.729738494936</v>
      </c>
      <c r="BD269">
        <v>35825.57973849494</v>
      </c>
      <c r="BE269">
        <v>12.49584225270141</v>
      </c>
      <c r="BF269">
        <v>2867</v>
      </c>
      <c r="BG269">
        <v>0</v>
      </c>
      <c r="BH269" t="s">
        <v>1558</v>
      </c>
      <c r="BI269" t="s">
        <v>1559</v>
      </c>
      <c r="BJ269" t="s">
        <v>939</v>
      </c>
    </row>
    <row r="270" spans="1:62" x14ac:dyDescent="0.25">
      <c r="A270" t="s">
        <v>286</v>
      </c>
      <c r="B270" t="s">
        <v>1491</v>
      </c>
      <c r="C270" t="s">
        <v>1492</v>
      </c>
      <c r="D270" t="s">
        <v>1357</v>
      </c>
      <c r="E270" t="s">
        <v>1358</v>
      </c>
      <c r="F270" t="s">
        <v>1383</v>
      </c>
      <c r="G270" t="s">
        <v>1384</v>
      </c>
      <c r="H270" t="s">
        <v>935</v>
      </c>
      <c r="I270" t="s">
        <v>2673</v>
      </c>
      <c r="J270">
        <v>878.09999999999991</v>
      </c>
      <c r="K270">
        <v>240</v>
      </c>
      <c r="L270">
        <v>0</v>
      </c>
      <c r="M270">
        <v>250</v>
      </c>
      <c r="N270">
        <v>2382.75</v>
      </c>
      <c r="O270">
        <v>1015</v>
      </c>
      <c r="P270">
        <v>85</v>
      </c>
      <c r="Q270">
        <v>2478</v>
      </c>
      <c r="R270">
        <v>7328.85</v>
      </c>
      <c r="S270">
        <v>2481.94</v>
      </c>
      <c r="T270">
        <v>2075.09</v>
      </c>
      <c r="U270">
        <v>0</v>
      </c>
      <c r="V270">
        <v>45.36</v>
      </c>
      <c r="W270">
        <v>2243.09</v>
      </c>
      <c r="X270">
        <v>2033.74</v>
      </c>
      <c r="Y270">
        <v>29.97</v>
      </c>
      <c r="Z270">
        <v>2573.2820656712834</v>
      </c>
      <c r="AA270">
        <v>11482.472065671283</v>
      </c>
      <c r="AB270">
        <v>18811.322065671284</v>
      </c>
      <c r="AD270">
        <v>3039.47</v>
      </c>
      <c r="AE270">
        <v>3960</v>
      </c>
      <c r="AF270">
        <v>0</v>
      </c>
      <c r="AG270">
        <v>450</v>
      </c>
      <c r="AH270">
        <v>2970</v>
      </c>
      <c r="AI270">
        <v>0</v>
      </c>
      <c r="AJ270">
        <v>0</v>
      </c>
      <c r="AK270">
        <v>0</v>
      </c>
      <c r="AL270">
        <v>10419.469999999999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6399.51</v>
      </c>
      <c r="AW270">
        <v>6275.09</v>
      </c>
      <c r="AX270">
        <v>0</v>
      </c>
      <c r="AY270">
        <v>745.36</v>
      </c>
      <c r="AZ270">
        <v>7595.84</v>
      </c>
      <c r="BA270">
        <v>3048.74</v>
      </c>
      <c r="BB270">
        <v>114.97</v>
      </c>
      <c r="BC270">
        <v>5051.2820656712829</v>
      </c>
      <c r="BD270">
        <v>29230.792065671285</v>
      </c>
      <c r="BE270">
        <v>10.997288211313501</v>
      </c>
      <c r="BF270">
        <v>2658</v>
      </c>
      <c r="BG270">
        <v>0</v>
      </c>
      <c r="BH270" t="s">
        <v>1493</v>
      </c>
      <c r="BI270" t="s">
        <v>1494</v>
      </c>
      <c r="BJ270" t="s">
        <v>939</v>
      </c>
    </row>
    <row r="271" spans="1:62" x14ac:dyDescent="0.25">
      <c r="A271" t="s">
        <v>630</v>
      </c>
      <c r="B271" t="s">
        <v>986</v>
      </c>
      <c r="C271" t="s">
        <v>987</v>
      </c>
      <c r="D271" t="s">
        <v>2045</v>
      </c>
      <c r="E271" t="s">
        <v>2046</v>
      </c>
      <c r="F271" t="s">
        <v>2052</v>
      </c>
      <c r="G271" t="s">
        <v>2053</v>
      </c>
      <c r="H271" t="s">
        <v>947</v>
      </c>
      <c r="I271" t="s">
        <v>2674</v>
      </c>
      <c r="J271">
        <v>2589.13</v>
      </c>
      <c r="K271">
        <v>0</v>
      </c>
      <c r="L271">
        <v>0</v>
      </c>
      <c r="M271">
        <v>0</v>
      </c>
      <c r="N271">
        <v>10</v>
      </c>
      <c r="O271">
        <v>0</v>
      </c>
      <c r="P271">
        <v>0</v>
      </c>
      <c r="Q271">
        <v>1843</v>
      </c>
      <c r="R271">
        <v>4442.13</v>
      </c>
      <c r="S271">
        <v>2531.0100000000002</v>
      </c>
      <c r="T271">
        <v>0</v>
      </c>
      <c r="U271">
        <v>83.4</v>
      </c>
      <c r="V271">
        <v>73.05</v>
      </c>
      <c r="W271">
        <v>79.849999999999994</v>
      </c>
      <c r="X271">
        <v>0</v>
      </c>
      <c r="Y271">
        <v>0</v>
      </c>
      <c r="Z271">
        <v>2560.788014435343</v>
      </c>
      <c r="AA271">
        <v>5328.0980144353434</v>
      </c>
      <c r="AB271">
        <v>9770.2280144353426</v>
      </c>
      <c r="AD271">
        <v>3077.64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2000</v>
      </c>
      <c r="AL271">
        <v>5077.6399999999994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8197.7800000000007</v>
      </c>
      <c r="AW271">
        <v>0</v>
      </c>
      <c r="AX271">
        <v>83.4</v>
      </c>
      <c r="AY271">
        <v>73.05</v>
      </c>
      <c r="AZ271">
        <v>89.85</v>
      </c>
      <c r="BA271">
        <v>0</v>
      </c>
      <c r="BB271">
        <v>0</v>
      </c>
      <c r="BC271">
        <v>6403.788014435343</v>
      </c>
      <c r="BD271">
        <v>14847.868014435342</v>
      </c>
      <c r="BE271">
        <v>5.0988557741879612</v>
      </c>
      <c r="BF271">
        <v>2912</v>
      </c>
      <c r="BG271">
        <v>0</v>
      </c>
      <c r="BH271" t="s">
        <v>995</v>
      </c>
      <c r="BI271" t="s">
        <v>996</v>
      </c>
      <c r="BJ271" t="s">
        <v>939</v>
      </c>
    </row>
    <row r="272" spans="1:62" x14ac:dyDescent="0.25">
      <c r="A272" t="s">
        <v>632</v>
      </c>
      <c r="B272" t="s">
        <v>2043</v>
      </c>
      <c r="C272" t="s">
        <v>2044</v>
      </c>
      <c r="D272" t="s">
        <v>2045</v>
      </c>
      <c r="E272" t="s">
        <v>2046</v>
      </c>
      <c r="F272" t="s">
        <v>2047</v>
      </c>
      <c r="G272" t="s">
        <v>2048</v>
      </c>
      <c r="H272" t="s">
        <v>935</v>
      </c>
      <c r="I272" t="s">
        <v>2674</v>
      </c>
      <c r="J272">
        <v>1629.0700000000002</v>
      </c>
      <c r="K272">
        <v>0</v>
      </c>
      <c r="L272">
        <v>1287</v>
      </c>
      <c r="M272">
        <v>0</v>
      </c>
      <c r="N272">
        <v>0</v>
      </c>
      <c r="O272">
        <v>0</v>
      </c>
      <c r="P272">
        <v>0</v>
      </c>
      <c r="Q272">
        <v>479</v>
      </c>
      <c r="R272">
        <v>3395.07</v>
      </c>
      <c r="S272">
        <v>3213.09</v>
      </c>
      <c r="T272">
        <v>0</v>
      </c>
      <c r="U272">
        <v>49.3</v>
      </c>
      <c r="V272">
        <v>46.8</v>
      </c>
      <c r="W272">
        <v>0</v>
      </c>
      <c r="X272">
        <v>0</v>
      </c>
      <c r="Y272">
        <v>0</v>
      </c>
      <c r="Z272">
        <v>955.7202367365195</v>
      </c>
      <c r="AA272">
        <v>4264.9102367365203</v>
      </c>
      <c r="AB272">
        <v>7659.980236736521</v>
      </c>
      <c r="AD272">
        <v>358.88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358.88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5201.04</v>
      </c>
      <c r="AW272">
        <v>0</v>
      </c>
      <c r="AX272">
        <v>1336.3</v>
      </c>
      <c r="AY272">
        <v>46.8</v>
      </c>
      <c r="AZ272">
        <v>0</v>
      </c>
      <c r="BA272">
        <v>0</v>
      </c>
      <c r="BB272">
        <v>0</v>
      </c>
      <c r="BC272">
        <v>1434.7202367365194</v>
      </c>
      <c r="BD272">
        <v>8018.8602367365202</v>
      </c>
      <c r="BE272">
        <v>9.1748972960372086</v>
      </c>
      <c r="BF272">
        <v>874</v>
      </c>
      <c r="BG272">
        <v>0</v>
      </c>
      <c r="BH272" t="s">
        <v>2049</v>
      </c>
      <c r="BI272" t="s">
        <v>2050</v>
      </c>
      <c r="BJ272" t="s">
        <v>939</v>
      </c>
    </row>
    <row r="273" spans="1:62" x14ac:dyDescent="0.25">
      <c r="A273" t="s">
        <v>820</v>
      </c>
      <c r="B273" t="s">
        <v>2206</v>
      </c>
      <c r="C273" t="s">
        <v>2207</v>
      </c>
      <c r="D273" t="s">
        <v>2045</v>
      </c>
      <c r="E273" t="s">
        <v>2046</v>
      </c>
      <c r="F273" t="s">
        <v>2177</v>
      </c>
      <c r="G273" t="s">
        <v>2178</v>
      </c>
      <c r="H273" t="s">
        <v>947</v>
      </c>
      <c r="I273" t="s">
        <v>2674</v>
      </c>
      <c r="J273">
        <v>9874.4399999999987</v>
      </c>
      <c r="K273">
        <v>0</v>
      </c>
      <c r="L273">
        <v>5927</v>
      </c>
      <c r="M273">
        <v>0</v>
      </c>
      <c r="N273">
        <v>0</v>
      </c>
      <c r="O273">
        <v>3400</v>
      </c>
      <c r="P273">
        <v>0</v>
      </c>
      <c r="Q273">
        <v>21161</v>
      </c>
      <c r="R273">
        <v>40362.44</v>
      </c>
      <c r="S273">
        <v>3400.7999999999997</v>
      </c>
      <c r="T273">
        <v>0</v>
      </c>
      <c r="U273">
        <v>2651.3</v>
      </c>
      <c r="V273">
        <v>1641.36</v>
      </c>
      <c r="W273">
        <v>0</v>
      </c>
      <c r="X273">
        <v>0</v>
      </c>
      <c r="Y273">
        <v>0</v>
      </c>
      <c r="Z273">
        <v>5777.2329228239332</v>
      </c>
      <c r="AA273">
        <v>13470.692922823933</v>
      </c>
      <c r="AB273">
        <v>53833.132922823934</v>
      </c>
      <c r="AD273">
        <v>36484.730000000003</v>
      </c>
      <c r="AE273">
        <v>0</v>
      </c>
      <c r="AF273">
        <v>0</v>
      </c>
      <c r="AG273">
        <v>3506.64</v>
      </c>
      <c r="AH273">
        <v>0</v>
      </c>
      <c r="AI273">
        <v>0</v>
      </c>
      <c r="AJ273">
        <v>0</v>
      </c>
      <c r="AK273">
        <v>13605.210000000001</v>
      </c>
      <c r="AL273">
        <v>53596.58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49759.97</v>
      </c>
      <c r="AW273">
        <v>0</v>
      </c>
      <c r="AX273">
        <v>8578.2999999999993</v>
      </c>
      <c r="AY273">
        <v>5148</v>
      </c>
      <c r="AZ273">
        <v>0</v>
      </c>
      <c r="BA273">
        <v>3400</v>
      </c>
      <c r="BB273">
        <v>0</v>
      </c>
      <c r="BC273">
        <v>40543.442922823931</v>
      </c>
      <c r="BD273">
        <v>107429.71292282394</v>
      </c>
      <c r="BE273">
        <v>16.262445189649402</v>
      </c>
      <c r="BF273">
        <v>6606</v>
      </c>
      <c r="BG273">
        <v>0</v>
      </c>
      <c r="BH273" t="s">
        <v>2179</v>
      </c>
      <c r="BI273" t="s">
        <v>2180</v>
      </c>
      <c r="BJ273" t="s">
        <v>939</v>
      </c>
    </row>
    <row r="274" spans="1:62" x14ac:dyDescent="0.25">
      <c r="A274" t="s">
        <v>536</v>
      </c>
      <c r="B274" t="s">
        <v>1980</v>
      </c>
      <c r="C274" t="s">
        <v>1981</v>
      </c>
      <c r="D274" t="s">
        <v>1870</v>
      </c>
      <c r="E274" t="s">
        <v>1871</v>
      </c>
      <c r="F274" t="s">
        <v>1930</v>
      </c>
      <c r="G274" t="s">
        <v>810</v>
      </c>
      <c r="H274" t="s">
        <v>935</v>
      </c>
      <c r="I274" t="s">
        <v>2673</v>
      </c>
      <c r="J274">
        <v>3198.36</v>
      </c>
      <c r="K274">
        <v>0</v>
      </c>
      <c r="L274">
        <v>0</v>
      </c>
      <c r="M274">
        <v>110</v>
      </c>
      <c r="N274">
        <v>1185</v>
      </c>
      <c r="O274">
        <v>500</v>
      </c>
      <c r="P274">
        <v>5420</v>
      </c>
      <c r="Q274">
        <v>2996</v>
      </c>
      <c r="R274">
        <v>13409.36</v>
      </c>
      <c r="S274">
        <v>315.39999999999998</v>
      </c>
      <c r="T274">
        <v>0</v>
      </c>
      <c r="U274">
        <v>0</v>
      </c>
      <c r="V274">
        <v>185.7</v>
      </c>
      <c r="W274">
        <v>151.30000000000001</v>
      </c>
      <c r="X274">
        <v>594.4</v>
      </c>
      <c r="Y274">
        <v>977.5</v>
      </c>
      <c r="Z274">
        <v>1866.6729507927444</v>
      </c>
      <c r="AA274">
        <v>4090.9729507927445</v>
      </c>
      <c r="AB274">
        <v>17500.332950792745</v>
      </c>
      <c r="AD274">
        <v>80.02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80.02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3593.78</v>
      </c>
      <c r="AW274">
        <v>0</v>
      </c>
      <c r="AX274">
        <v>0</v>
      </c>
      <c r="AY274">
        <v>295.7</v>
      </c>
      <c r="AZ274">
        <v>1336.3</v>
      </c>
      <c r="BA274">
        <v>1094.4000000000001</v>
      </c>
      <c r="BB274">
        <v>6397.5</v>
      </c>
      <c r="BC274">
        <v>4862.6729507927448</v>
      </c>
      <c r="BD274">
        <v>17580.352950792745</v>
      </c>
      <c r="BE274">
        <v>5.7546163505049899</v>
      </c>
      <c r="BF274">
        <v>3055</v>
      </c>
      <c r="BG274">
        <v>0</v>
      </c>
      <c r="BH274" t="s">
        <v>1982</v>
      </c>
      <c r="BI274" t="s">
        <v>1983</v>
      </c>
      <c r="BJ274" t="s">
        <v>939</v>
      </c>
    </row>
    <row r="275" spans="1:62" x14ac:dyDescent="0.25">
      <c r="A275" t="s">
        <v>754</v>
      </c>
      <c r="B275" t="s">
        <v>2257</v>
      </c>
      <c r="C275" t="s">
        <v>2258</v>
      </c>
      <c r="D275" t="s">
        <v>1696</v>
      </c>
      <c r="E275" t="s">
        <v>1697</v>
      </c>
      <c r="F275" t="s">
        <v>1703</v>
      </c>
      <c r="G275" t="s">
        <v>456</v>
      </c>
      <c r="H275" t="s">
        <v>947</v>
      </c>
      <c r="I275" t="s">
        <v>2673</v>
      </c>
      <c r="J275">
        <v>34788.199999999997</v>
      </c>
      <c r="K275">
        <v>0</v>
      </c>
      <c r="L275">
        <v>0</v>
      </c>
      <c r="M275">
        <v>3208</v>
      </c>
      <c r="N275">
        <v>13097.324000000001</v>
      </c>
      <c r="O275">
        <v>3785</v>
      </c>
      <c r="P275">
        <v>4551</v>
      </c>
      <c r="Q275">
        <v>32560</v>
      </c>
      <c r="R275">
        <v>91989.524000000005</v>
      </c>
      <c r="S275">
        <v>13354.98</v>
      </c>
      <c r="T275">
        <v>751.05</v>
      </c>
      <c r="U275">
        <v>0</v>
      </c>
      <c r="V275">
        <v>1325.83</v>
      </c>
      <c r="W275">
        <v>9453.9500000000007</v>
      </c>
      <c r="X275">
        <v>2257.75</v>
      </c>
      <c r="Y275">
        <v>2163.7199999999998</v>
      </c>
      <c r="Z275">
        <v>14821.498040661132</v>
      </c>
      <c r="AA275">
        <v>44128.778040661127</v>
      </c>
      <c r="AB275">
        <v>136118.30204066113</v>
      </c>
      <c r="AD275">
        <v>44893.31</v>
      </c>
      <c r="AE275">
        <v>414</v>
      </c>
      <c r="AF275">
        <v>0</v>
      </c>
      <c r="AG275">
        <v>7711</v>
      </c>
      <c r="AH275">
        <v>21269</v>
      </c>
      <c r="AI275">
        <v>9501</v>
      </c>
      <c r="AJ275">
        <v>8589</v>
      </c>
      <c r="AK275">
        <v>5000</v>
      </c>
      <c r="AL275">
        <v>97377.31</v>
      </c>
      <c r="AM275">
        <v>8410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8410</v>
      </c>
      <c r="AV275">
        <v>101446.48999999999</v>
      </c>
      <c r="AW275">
        <v>1165.05</v>
      </c>
      <c r="AX275">
        <v>0</v>
      </c>
      <c r="AY275">
        <v>12244.83</v>
      </c>
      <c r="AZ275">
        <v>43820.274000000005</v>
      </c>
      <c r="BA275">
        <v>15543.75</v>
      </c>
      <c r="BB275">
        <v>15303.72</v>
      </c>
      <c r="BC275">
        <v>52381.498040661128</v>
      </c>
      <c r="BD275">
        <v>241905.61204066113</v>
      </c>
      <c r="BE275">
        <v>16.648700071621551</v>
      </c>
      <c r="BF275">
        <v>14530</v>
      </c>
      <c r="BG275">
        <v>0</v>
      </c>
      <c r="BH275" t="s">
        <v>2259</v>
      </c>
      <c r="BI275" t="s">
        <v>2260</v>
      </c>
      <c r="BJ275" t="s">
        <v>939</v>
      </c>
    </row>
    <row r="276" spans="1:62" x14ac:dyDescent="0.25">
      <c r="A276" t="s">
        <v>442</v>
      </c>
      <c r="B276" t="s">
        <v>1716</v>
      </c>
      <c r="C276" t="s">
        <v>1717</v>
      </c>
      <c r="D276" t="s">
        <v>1696</v>
      </c>
      <c r="E276" t="s">
        <v>1697</v>
      </c>
      <c r="F276" t="s">
        <v>1718</v>
      </c>
      <c r="G276" t="s">
        <v>402</v>
      </c>
      <c r="H276" t="s">
        <v>935</v>
      </c>
      <c r="I276" t="s">
        <v>2674</v>
      </c>
      <c r="J276">
        <v>4324.8500000000004</v>
      </c>
      <c r="K276">
        <v>0</v>
      </c>
      <c r="L276">
        <v>0</v>
      </c>
      <c r="M276">
        <v>370</v>
      </c>
      <c r="N276">
        <v>990</v>
      </c>
      <c r="O276">
        <v>40</v>
      </c>
      <c r="P276">
        <v>0</v>
      </c>
      <c r="Q276">
        <v>4531</v>
      </c>
      <c r="R276">
        <v>10255.85</v>
      </c>
      <c r="S276">
        <v>7260.21</v>
      </c>
      <c r="T276">
        <v>81.849999999999994</v>
      </c>
      <c r="U276">
        <v>0</v>
      </c>
      <c r="V276">
        <v>200.56</v>
      </c>
      <c r="W276">
        <v>1155.8699999999999</v>
      </c>
      <c r="X276">
        <v>109.4</v>
      </c>
      <c r="Y276">
        <v>86.48</v>
      </c>
      <c r="Z276">
        <v>2929.0458065143921</v>
      </c>
      <c r="AA276">
        <v>11823.415806514393</v>
      </c>
      <c r="AB276">
        <v>22079.265806514391</v>
      </c>
      <c r="AD276">
        <v>14098.78</v>
      </c>
      <c r="AE276">
        <v>0</v>
      </c>
      <c r="AF276">
        <v>0</v>
      </c>
      <c r="AG276">
        <v>4000</v>
      </c>
      <c r="AH276">
        <v>0</v>
      </c>
      <c r="AI276">
        <v>0</v>
      </c>
      <c r="AJ276">
        <v>0</v>
      </c>
      <c r="AK276">
        <v>1000</v>
      </c>
      <c r="AL276">
        <v>19098.78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25683.840000000004</v>
      </c>
      <c r="AW276">
        <v>81.849999999999994</v>
      </c>
      <c r="AX276">
        <v>0</v>
      </c>
      <c r="AY276">
        <v>4570.5599999999995</v>
      </c>
      <c r="AZ276">
        <v>2145.87</v>
      </c>
      <c r="BA276">
        <v>149.4</v>
      </c>
      <c r="BB276">
        <v>86.48</v>
      </c>
      <c r="BC276">
        <v>8460.0458065143921</v>
      </c>
      <c r="BD276">
        <v>41178.04580651439</v>
      </c>
      <c r="BE276">
        <v>10.836327843819577</v>
      </c>
      <c r="BF276">
        <v>3800</v>
      </c>
      <c r="BG276">
        <v>0</v>
      </c>
      <c r="BH276" t="s">
        <v>1792</v>
      </c>
      <c r="BI276" t="s">
        <v>1793</v>
      </c>
      <c r="BJ276" t="s">
        <v>939</v>
      </c>
    </row>
    <row r="277" spans="1:62" x14ac:dyDescent="0.25">
      <c r="A277" t="s">
        <v>444</v>
      </c>
      <c r="B277" t="s">
        <v>1694</v>
      </c>
      <c r="C277" t="s">
        <v>1695</v>
      </c>
      <c r="D277" t="s">
        <v>1696</v>
      </c>
      <c r="E277" t="s">
        <v>1697</v>
      </c>
      <c r="F277" t="s">
        <v>1698</v>
      </c>
      <c r="G277" t="s">
        <v>406</v>
      </c>
      <c r="H277" t="s">
        <v>947</v>
      </c>
      <c r="I277" t="s">
        <v>2674</v>
      </c>
      <c r="J277">
        <v>6544.41</v>
      </c>
      <c r="K277">
        <v>3436.1</v>
      </c>
      <c r="L277">
        <v>0</v>
      </c>
      <c r="M277">
        <v>1235.28</v>
      </c>
      <c r="N277">
        <v>4046.7</v>
      </c>
      <c r="O277">
        <v>2860</v>
      </c>
      <c r="P277">
        <v>3134.2</v>
      </c>
      <c r="Q277">
        <v>24321</v>
      </c>
      <c r="R277">
        <v>45577.69</v>
      </c>
      <c r="S277">
        <v>6440.24</v>
      </c>
      <c r="T277">
        <v>2207.37</v>
      </c>
      <c r="U277">
        <v>0</v>
      </c>
      <c r="V277">
        <v>410.45</v>
      </c>
      <c r="W277">
        <v>3450.6600000000003</v>
      </c>
      <c r="X277">
        <v>2437.7199999999998</v>
      </c>
      <c r="Y277">
        <v>2808.42</v>
      </c>
      <c r="Z277">
        <v>13673.220749496193</v>
      </c>
      <c r="AA277">
        <v>31428.080749496192</v>
      </c>
      <c r="AB277">
        <v>77005.770749496194</v>
      </c>
      <c r="AD277">
        <v>15324.28</v>
      </c>
      <c r="AE277">
        <v>2330</v>
      </c>
      <c r="AF277">
        <v>0</v>
      </c>
      <c r="AG277">
        <v>5580</v>
      </c>
      <c r="AH277">
        <v>10150</v>
      </c>
      <c r="AI277">
        <v>11000</v>
      </c>
      <c r="AJ277">
        <v>13360</v>
      </c>
      <c r="AK277">
        <v>7000</v>
      </c>
      <c r="AL277">
        <v>64744.28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28308.93</v>
      </c>
      <c r="AW277">
        <v>7973.4699999999993</v>
      </c>
      <c r="AX277">
        <v>0</v>
      </c>
      <c r="AY277">
        <v>7225.73</v>
      </c>
      <c r="AZ277">
        <v>17647.36</v>
      </c>
      <c r="BA277">
        <v>16297.72</v>
      </c>
      <c r="BB277">
        <v>19302.62</v>
      </c>
      <c r="BC277">
        <v>44994.220749496191</v>
      </c>
      <c r="BD277">
        <v>141750.05074949621</v>
      </c>
      <c r="BE277">
        <v>11.005438722786973</v>
      </c>
      <c r="BF277">
        <v>12880</v>
      </c>
      <c r="BG277">
        <v>0</v>
      </c>
      <c r="BH277" t="s">
        <v>1699</v>
      </c>
      <c r="BI277" t="s">
        <v>1700</v>
      </c>
      <c r="BJ277" t="s">
        <v>939</v>
      </c>
    </row>
    <row r="278" spans="1:62" x14ac:dyDescent="0.25">
      <c r="A278" t="s">
        <v>538</v>
      </c>
      <c r="B278" t="s">
        <v>1985</v>
      </c>
      <c r="C278" t="s">
        <v>782</v>
      </c>
      <c r="D278" t="s">
        <v>1870</v>
      </c>
      <c r="E278" t="s">
        <v>1871</v>
      </c>
      <c r="F278" t="s">
        <v>1872</v>
      </c>
      <c r="G278" t="s">
        <v>1873</v>
      </c>
      <c r="H278" t="s">
        <v>947</v>
      </c>
      <c r="I278" t="s">
        <v>2674</v>
      </c>
      <c r="J278">
        <v>2349.2399999999998</v>
      </c>
      <c r="K278">
        <v>560</v>
      </c>
      <c r="L278">
        <v>0</v>
      </c>
      <c r="M278">
        <v>4390.78</v>
      </c>
      <c r="N278">
        <v>1525</v>
      </c>
      <c r="O278">
        <v>680</v>
      </c>
      <c r="P278">
        <v>1308</v>
      </c>
      <c r="Q278">
        <v>6148.2000000000007</v>
      </c>
      <c r="R278">
        <v>16961.22</v>
      </c>
      <c r="S278">
        <v>1867.8200000000002</v>
      </c>
      <c r="T278">
        <v>1045.4000000000001</v>
      </c>
      <c r="U278">
        <v>0</v>
      </c>
      <c r="V278">
        <v>293.45</v>
      </c>
      <c r="W278">
        <v>179.05</v>
      </c>
      <c r="X278">
        <v>202.35</v>
      </c>
      <c r="Y278">
        <v>291.10000000000002</v>
      </c>
      <c r="Z278">
        <v>8439.3654117856968</v>
      </c>
      <c r="AA278">
        <v>12318.535411785697</v>
      </c>
      <c r="AB278">
        <v>29279.7554117857</v>
      </c>
      <c r="AD278">
        <v>5134.57</v>
      </c>
      <c r="AE278">
        <v>10000.01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15134.58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9351.6299999999992</v>
      </c>
      <c r="AW278">
        <v>11605.41</v>
      </c>
      <c r="AX278">
        <v>0</v>
      </c>
      <c r="AY278">
        <v>4684.2299999999996</v>
      </c>
      <c r="AZ278">
        <v>1704.05</v>
      </c>
      <c r="BA278">
        <v>882.35</v>
      </c>
      <c r="BB278">
        <v>1599.1</v>
      </c>
      <c r="BC278">
        <v>14587.565411785698</v>
      </c>
      <c r="BD278">
        <v>44414.335411785694</v>
      </c>
      <c r="BE278">
        <v>8.6543911558428874</v>
      </c>
      <c r="BF278">
        <v>5132</v>
      </c>
      <c r="BG278">
        <v>0</v>
      </c>
      <c r="BH278" t="s">
        <v>1986</v>
      </c>
      <c r="BI278" t="s">
        <v>1987</v>
      </c>
      <c r="BJ278" t="s">
        <v>939</v>
      </c>
    </row>
    <row r="279" spans="1:62" x14ac:dyDescent="0.25">
      <c r="A279" t="s">
        <v>540</v>
      </c>
      <c r="B279" t="s">
        <v>1988</v>
      </c>
      <c r="C279" t="s">
        <v>1989</v>
      </c>
      <c r="D279" t="s">
        <v>1870</v>
      </c>
      <c r="E279" t="s">
        <v>1871</v>
      </c>
      <c r="F279" t="s">
        <v>1912</v>
      </c>
      <c r="G279" t="s">
        <v>1913</v>
      </c>
      <c r="H279" t="s">
        <v>935</v>
      </c>
      <c r="I279" t="s">
        <v>2673</v>
      </c>
      <c r="J279">
        <v>1836.45</v>
      </c>
      <c r="K279">
        <v>300</v>
      </c>
      <c r="L279">
        <v>0</v>
      </c>
      <c r="M279">
        <v>567</v>
      </c>
      <c r="N279">
        <v>0</v>
      </c>
      <c r="O279">
        <v>54</v>
      </c>
      <c r="P279">
        <v>20</v>
      </c>
      <c r="Q279">
        <v>4464</v>
      </c>
      <c r="R279">
        <v>7241.45</v>
      </c>
      <c r="S279">
        <v>2435.5</v>
      </c>
      <c r="T279">
        <v>22.15</v>
      </c>
      <c r="U279">
        <v>0</v>
      </c>
      <c r="V279">
        <v>163.69999999999999</v>
      </c>
      <c r="W279">
        <v>58.45</v>
      </c>
      <c r="X279">
        <v>95.6</v>
      </c>
      <c r="Y279">
        <v>94.95</v>
      </c>
      <c r="Z279">
        <v>2196.4744077840633</v>
      </c>
      <c r="AA279">
        <v>5066.8244077840627</v>
      </c>
      <c r="AB279">
        <v>12308.274407784062</v>
      </c>
      <c r="AD279">
        <v>9093.56</v>
      </c>
      <c r="AE279">
        <v>0</v>
      </c>
      <c r="AF279">
        <v>0</v>
      </c>
      <c r="AG279">
        <v>960</v>
      </c>
      <c r="AH279">
        <v>0</v>
      </c>
      <c r="AI279">
        <v>0</v>
      </c>
      <c r="AJ279">
        <v>0</v>
      </c>
      <c r="AK279">
        <v>1940</v>
      </c>
      <c r="AL279">
        <v>11993.56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13365.509999999998</v>
      </c>
      <c r="AW279">
        <v>322.14999999999998</v>
      </c>
      <c r="AX279">
        <v>0</v>
      </c>
      <c r="AY279">
        <v>1690.7</v>
      </c>
      <c r="AZ279">
        <v>58.45</v>
      </c>
      <c r="BA279">
        <v>149.6</v>
      </c>
      <c r="BB279">
        <v>114.95</v>
      </c>
      <c r="BC279">
        <v>8600.4744077840624</v>
      </c>
      <c r="BD279">
        <v>24301.834407784063</v>
      </c>
      <c r="BE279">
        <v>6.8148722399843136</v>
      </c>
      <c r="BF279">
        <v>3566</v>
      </c>
      <c r="BG279">
        <v>0</v>
      </c>
      <c r="BH279" t="s">
        <v>1990</v>
      </c>
      <c r="BI279" t="s">
        <v>1991</v>
      </c>
      <c r="BJ279" t="s">
        <v>939</v>
      </c>
    </row>
    <row r="280" spans="1:62" x14ac:dyDescent="0.25">
      <c r="A280" t="s">
        <v>96</v>
      </c>
      <c r="B280" t="s">
        <v>1130</v>
      </c>
      <c r="C280" t="s">
        <v>1131</v>
      </c>
      <c r="D280" t="s">
        <v>1041</v>
      </c>
      <c r="E280" t="s">
        <v>1042</v>
      </c>
      <c r="F280" t="s">
        <v>1132</v>
      </c>
      <c r="G280" t="s">
        <v>1133</v>
      </c>
      <c r="H280" t="s">
        <v>947</v>
      </c>
      <c r="I280" t="s">
        <v>2674</v>
      </c>
      <c r="J280">
        <v>1642.8600000000001</v>
      </c>
      <c r="K280">
        <v>0</v>
      </c>
      <c r="L280">
        <v>0</v>
      </c>
      <c r="M280">
        <v>215</v>
      </c>
      <c r="N280">
        <v>412.03499999999997</v>
      </c>
      <c r="O280">
        <v>67</v>
      </c>
      <c r="P280">
        <v>770</v>
      </c>
      <c r="Q280">
        <v>6844</v>
      </c>
      <c r="R280">
        <v>9950.8950000000004</v>
      </c>
      <c r="S280">
        <v>6003.15</v>
      </c>
      <c r="T280">
        <v>62.1</v>
      </c>
      <c r="U280">
        <v>0</v>
      </c>
      <c r="V280">
        <v>73.25</v>
      </c>
      <c r="W280">
        <v>0</v>
      </c>
      <c r="X280">
        <v>108.55</v>
      </c>
      <c r="Y280">
        <v>100</v>
      </c>
      <c r="Z280">
        <v>4271.8895479919593</v>
      </c>
      <c r="AA280">
        <v>10618.939547991959</v>
      </c>
      <c r="AB280">
        <v>20569.834547991959</v>
      </c>
      <c r="AD280">
        <v>7110.82</v>
      </c>
      <c r="AE280">
        <v>0</v>
      </c>
      <c r="AF280">
        <v>0</v>
      </c>
      <c r="AG280">
        <v>810</v>
      </c>
      <c r="AH280">
        <v>3882</v>
      </c>
      <c r="AI280">
        <v>928</v>
      </c>
      <c r="AJ280">
        <v>844</v>
      </c>
      <c r="AK280">
        <v>6124</v>
      </c>
      <c r="AL280">
        <v>19698.82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14756.83</v>
      </c>
      <c r="AW280">
        <v>62.1</v>
      </c>
      <c r="AX280">
        <v>0</v>
      </c>
      <c r="AY280">
        <v>1098.25</v>
      </c>
      <c r="AZ280">
        <v>4294.0349999999999</v>
      </c>
      <c r="BA280">
        <v>1103.55</v>
      </c>
      <c r="BB280">
        <v>1714</v>
      </c>
      <c r="BC280">
        <v>17239.889547991959</v>
      </c>
      <c r="BD280">
        <v>40268.654547991959</v>
      </c>
      <c r="BE280">
        <v>6.6417045271304564</v>
      </c>
      <c r="BF280">
        <v>6063</v>
      </c>
      <c r="BG280">
        <v>0</v>
      </c>
      <c r="BH280" t="s">
        <v>1141</v>
      </c>
      <c r="BI280" t="s">
        <v>1142</v>
      </c>
      <c r="BJ280" t="s">
        <v>939</v>
      </c>
    </row>
    <row r="281" spans="1:62" x14ac:dyDescent="0.25">
      <c r="A281" t="s">
        <v>196</v>
      </c>
      <c r="B281" t="s">
        <v>1304</v>
      </c>
      <c r="C281" t="s">
        <v>1305</v>
      </c>
      <c r="D281" t="s">
        <v>1010</v>
      </c>
      <c r="E281" t="s">
        <v>1011</v>
      </c>
      <c r="F281" t="s">
        <v>1249</v>
      </c>
      <c r="G281" t="s">
        <v>160</v>
      </c>
      <c r="H281" t="s">
        <v>935</v>
      </c>
      <c r="I281" t="s">
        <v>2673</v>
      </c>
      <c r="J281">
        <v>10305.74</v>
      </c>
      <c r="K281">
        <v>780</v>
      </c>
      <c r="L281">
        <v>0</v>
      </c>
      <c r="M281">
        <v>1650</v>
      </c>
      <c r="N281">
        <v>4417.848</v>
      </c>
      <c r="O281">
        <v>1286</v>
      </c>
      <c r="P281">
        <v>4670</v>
      </c>
      <c r="Q281">
        <v>30186.839999999997</v>
      </c>
      <c r="R281">
        <v>53296.428</v>
      </c>
      <c r="S281">
        <v>19568.54</v>
      </c>
      <c r="T281">
        <v>509.28</v>
      </c>
      <c r="U281">
        <v>0</v>
      </c>
      <c r="V281">
        <v>4703.6099999999997</v>
      </c>
      <c r="W281">
        <v>7928.55</v>
      </c>
      <c r="X281">
        <v>475.11</v>
      </c>
      <c r="Y281">
        <v>11533.62</v>
      </c>
      <c r="Z281">
        <v>17056.697860178887</v>
      </c>
      <c r="AA281">
        <v>61775.407860178886</v>
      </c>
      <c r="AB281">
        <v>115071.83586017889</v>
      </c>
      <c r="AD281">
        <v>64905.9</v>
      </c>
      <c r="AE281">
        <v>0</v>
      </c>
      <c r="AF281">
        <v>0</v>
      </c>
      <c r="AG281">
        <v>14935.2</v>
      </c>
      <c r="AH281">
        <v>14935.2</v>
      </c>
      <c r="AI281">
        <v>5910.48</v>
      </c>
      <c r="AJ281">
        <v>9601.2000000000007</v>
      </c>
      <c r="AK281">
        <v>39120</v>
      </c>
      <c r="AL281">
        <v>149407.97999999998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94780.18</v>
      </c>
      <c r="AW281">
        <v>1289.28</v>
      </c>
      <c r="AX281">
        <v>0</v>
      </c>
      <c r="AY281">
        <v>21288.81</v>
      </c>
      <c r="AZ281">
        <v>27281.598000000002</v>
      </c>
      <c r="BA281">
        <v>7671.59</v>
      </c>
      <c r="BB281">
        <v>25804.82</v>
      </c>
      <c r="BC281">
        <v>86363.537860178883</v>
      </c>
      <c r="BD281">
        <v>264479.8158601789</v>
      </c>
      <c r="BE281">
        <v>18.66740654010297</v>
      </c>
      <c r="BF281">
        <v>14168</v>
      </c>
      <c r="BG281">
        <v>0</v>
      </c>
      <c r="BH281" t="s">
        <v>1306</v>
      </c>
      <c r="BI281" t="s">
        <v>1307</v>
      </c>
      <c r="BJ281" t="s">
        <v>939</v>
      </c>
    </row>
    <row r="282" spans="1:62" x14ac:dyDescent="0.25">
      <c r="A282" t="s">
        <v>732</v>
      </c>
      <c r="B282" t="s">
        <v>2206</v>
      </c>
      <c r="C282" t="s">
        <v>2207</v>
      </c>
      <c r="D282" t="s">
        <v>931</v>
      </c>
      <c r="E282" t="s">
        <v>932</v>
      </c>
      <c r="F282" t="s">
        <v>2230</v>
      </c>
      <c r="G282" t="s">
        <v>2231</v>
      </c>
      <c r="H282" t="s">
        <v>947</v>
      </c>
      <c r="I282" t="s">
        <v>2674</v>
      </c>
      <c r="J282">
        <v>7715.9699999999993</v>
      </c>
      <c r="K282">
        <v>430</v>
      </c>
      <c r="L282">
        <v>0</v>
      </c>
      <c r="M282">
        <v>1443.2</v>
      </c>
      <c r="N282">
        <v>3711.5699999999997</v>
      </c>
      <c r="O282">
        <v>6982</v>
      </c>
      <c r="P282">
        <v>3448.61</v>
      </c>
      <c r="Q282">
        <v>34848.5</v>
      </c>
      <c r="R282">
        <v>58579.85</v>
      </c>
      <c r="S282">
        <v>4992.79</v>
      </c>
      <c r="T282">
        <v>215.8</v>
      </c>
      <c r="U282">
        <v>0</v>
      </c>
      <c r="V282">
        <v>4065.12</v>
      </c>
      <c r="W282">
        <v>2021.94</v>
      </c>
      <c r="X282">
        <v>203.2</v>
      </c>
      <c r="Y282">
        <v>5179.7</v>
      </c>
      <c r="Z282">
        <v>3587.4043122643507</v>
      </c>
      <c r="AA282">
        <v>20265.954312264352</v>
      </c>
      <c r="AB282">
        <v>78845.804312264343</v>
      </c>
      <c r="AD282">
        <v>52144.57</v>
      </c>
      <c r="AE282">
        <v>0</v>
      </c>
      <c r="AF282">
        <v>0</v>
      </c>
      <c r="AG282">
        <v>5080.92</v>
      </c>
      <c r="AH282">
        <v>0</v>
      </c>
      <c r="AI282">
        <v>0</v>
      </c>
      <c r="AJ282">
        <v>223.85</v>
      </c>
      <c r="AK282">
        <v>18072.63</v>
      </c>
      <c r="AL282">
        <v>75521.97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64853.33</v>
      </c>
      <c r="AW282">
        <v>645.79999999999995</v>
      </c>
      <c r="AX282">
        <v>0</v>
      </c>
      <c r="AY282">
        <v>10589.24</v>
      </c>
      <c r="AZ282">
        <v>5733.51</v>
      </c>
      <c r="BA282">
        <v>7185.2</v>
      </c>
      <c r="BB282">
        <v>8852.16</v>
      </c>
      <c r="BC282">
        <v>56508.534312264354</v>
      </c>
      <c r="BD282">
        <v>154367.77431226434</v>
      </c>
      <c r="BE282">
        <v>16.383758683110205</v>
      </c>
      <c r="BF282">
        <v>9422</v>
      </c>
      <c r="BG282">
        <v>0</v>
      </c>
      <c r="BH282" t="s">
        <v>2179</v>
      </c>
      <c r="BI282" t="s">
        <v>2180</v>
      </c>
      <c r="BJ282" t="s">
        <v>939</v>
      </c>
    </row>
    <row r="283" spans="1:62" x14ac:dyDescent="0.25">
      <c r="A283" t="s">
        <v>448</v>
      </c>
      <c r="B283" t="s">
        <v>1799</v>
      </c>
      <c r="C283" t="s">
        <v>1800</v>
      </c>
      <c r="D283" t="s">
        <v>1696</v>
      </c>
      <c r="E283" t="s">
        <v>1697</v>
      </c>
      <c r="F283" t="s">
        <v>1698</v>
      </c>
      <c r="G283" t="s">
        <v>406</v>
      </c>
      <c r="H283" t="s">
        <v>935</v>
      </c>
      <c r="I283" t="s">
        <v>2673</v>
      </c>
      <c r="J283">
        <v>1707.77</v>
      </c>
      <c r="K283">
        <v>0</v>
      </c>
      <c r="L283">
        <v>0</v>
      </c>
      <c r="M283">
        <v>540</v>
      </c>
      <c r="N283">
        <v>3690</v>
      </c>
      <c r="O283">
        <v>20</v>
      </c>
      <c r="P283">
        <v>1770</v>
      </c>
      <c r="Q283">
        <v>4005</v>
      </c>
      <c r="R283">
        <v>11732.77</v>
      </c>
      <c r="S283">
        <v>5737.95</v>
      </c>
      <c r="T283">
        <v>243.5</v>
      </c>
      <c r="U283">
        <v>0</v>
      </c>
      <c r="V283">
        <v>116.45</v>
      </c>
      <c r="W283">
        <v>7316.3</v>
      </c>
      <c r="X283">
        <v>699.35</v>
      </c>
      <c r="Y283">
        <v>563.65</v>
      </c>
      <c r="Z283">
        <v>4105.2437242864362</v>
      </c>
      <c r="AA283">
        <v>18782.443724286437</v>
      </c>
      <c r="AB283">
        <v>30515.213724286437</v>
      </c>
      <c r="AD283">
        <v>1592.14</v>
      </c>
      <c r="AE283">
        <v>250</v>
      </c>
      <c r="AF283">
        <v>0</v>
      </c>
      <c r="AG283">
        <v>250</v>
      </c>
      <c r="AH283">
        <v>313.35000000000002</v>
      </c>
      <c r="AI283">
        <v>250</v>
      </c>
      <c r="AJ283">
        <v>250</v>
      </c>
      <c r="AK283">
        <v>300</v>
      </c>
      <c r="AL283">
        <v>3205.4900000000002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9037.8599999999988</v>
      </c>
      <c r="AW283">
        <v>493.5</v>
      </c>
      <c r="AX283">
        <v>0</v>
      </c>
      <c r="AY283">
        <v>906.45</v>
      </c>
      <c r="AZ283">
        <v>11319.65</v>
      </c>
      <c r="BA283">
        <v>969.35</v>
      </c>
      <c r="BB283">
        <v>2583.65</v>
      </c>
      <c r="BC283">
        <v>8410.2437242864362</v>
      </c>
      <c r="BD283">
        <v>33720.703724286432</v>
      </c>
      <c r="BE283">
        <v>9.7205833739655318</v>
      </c>
      <c r="BF283">
        <v>3469</v>
      </c>
      <c r="BG283">
        <v>0</v>
      </c>
      <c r="BH283" t="s">
        <v>1801</v>
      </c>
      <c r="BI283" t="s">
        <v>1802</v>
      </c>
      <c r="BJ283" t="s">
        <v>939</v>
      </c>
    </row>
    <row r="284" spans="1:62" x14ac:dyDescent="0.25">
      <c r="A284" t="s">
        <v>98</v>
      </c>
      <c r="B284" t="s">
        <v>1143</v>
      </c>
      <c r="C284" t="s">
        <v>1144</v>
      </c>
      <c r="D284" t="s">
        <v>1041</v>
      </c>
      <c r="E284" t="s">
        <v>1042</v>
      </c>
      <c r="F284" t="s">
        <v>1068</v>
      </c>
      <c r="G284" t="s">
        <v>1069</v>
      </c>
      <c r="H284" t="s">
        <v>935</v>
      </c>
      <c r="I284" t="s">
        <v>2673</v>
      </c>
      <c r="J284">
        <v>848.1400000000001</v>
      </c>
      <c r="K284">
        <v>3245</v>
      </c>
      <c r="L284">
        <v>0</v>
      </c>
      <c r="M284">
        <v>150</v>
      </c>
      <c r="N284">
        <v>4095.375</v>
      </c>
      <c r="O284">
        <v>1155</v>
      </c>
      <c r="P284">
        <v>2515</v>
      </c>
      <c r="Q284">
        <v>6201.5</v>
      </c>
      <c r="R284">
        <v>18210.014999999999</v>
      </c>
      <c r="S284">
        <v>1164.1999999999998</v>
      </c>
      <c r="T284">
        <v>4988.05</v>
      </c>
      <c r="U284">
        <v>0</v>
      </c>
      <c r="V284">
        <v>398.5</v>
      </c>
      <c r="W284">
        <v>6216.1</v>
      </c>
      <c r="X284">
        <v>876.48</v>
      </c>
      <c r="Y284">
        <v>1295.8399999999999</v>
      </c>
      <c r="Z284">
        <v>1506.6917382731003</v>
      </c>
      <c r="AA284">
        <v>16445.861738273099</v>
      </c>
      <c r="AB284">
        <v>34655.876738273102</v>
      </c>
      <c r="AD284">
        <v>719.51</v>
      </c>
      <c r="AE284">
        <v>2072</v>
      </c>
      <c r="AF284">
        <v>0</v>
      </c>
      <c r="AG284">
        <v>139</v>
      </c>
      <c r="AH284">
        <v>2525</v>
      </c>
      <c r="AI284">
        <v>883</v>
      </c>
      <c r="AJ284">
        <v>1210</v>
      </c>
      <c r="AK284">
        <v>0</v>
      </c>
      <c r="AL284">
        <v>7548.51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2731.85</v>
      </c>
      <c r="AW284">
        <v>10305.049999999999</v>
      </c>
      <c r="AX284">
        <v>0</v>
      </c>
      <c r="AY284">
        <v>687.5</v>
      </c>
      <c r="AZ284">
        <v>12836.475</v>
      </c>
      <c r="BA284">
        <v>2914.48</v>
      </c>
      <c r="BB284">
        <v>5020.84</v>
      </c>
      <c r="BC284">
        <v>7708.1917382731008</v>
      </c>
      <c r="BD284">
        <v>42204.386738273097</v>
      </c>
      <c r="BE284">
        <v>23.227510587932358</v>
      </c>
      <c r="BF284">
        <v>1817</v>
      </c>
      <c r="BG284">
        <v>0</v>
      </c>
      <c r="BH284" t="s">
        <v>1145</v>
      </c>
      <c r="BI284" t="s">
        <v>1146</v>
      </c>
      <c r="BJ284" t="s">
        <v>939</v>
      </c>
    </row>
    <row r="285" spans="1:62" x14ac:dyDescent="0.25">
      <c r="A285" t="s">
        <v>784</v>
      </c>
      <c r="B285" t="s">
        <v>1090</v>
      </c>
      <c r="C285" t="s">
        <v>1150</v>
      </c>
      <c r="D285" t="s">
        <v>1041</v>
      </c>
      <c r="E285" t="s">
        <v>1042</v>
      </c>
      <c r="F285" t="s">
        <v>1068</v>
      </c>
      <c r="G285" t="s">
        <v>1069</v>
      </c>
      <c r="H285" t="s">
        <v>947</v>
      </c>
      <c r="I285" t="s">
        <v>2674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62540</v>
      </c>
      <c r="BH285" t="s">
        <v>1092</v>
      </c>
      <c r="BI285" t="s">
        <v>1093</v>
      </c>
      <c r="BJ285" t="s">
        <v>939</v>
      </c>
    </row>
    <row r="286" spans="1:62" x14ac:dyDescent="0.25">
      <c r="A286" t="s">
        <v>38</v>
      </c>
      <c r="B286" t="s">
        <v>1015</v>
      </c>
      <c r="C286" t="s">
        <v>1016</v>
      </c>
      <c r="D286" t="s">
        <v>931</v>
      </c>
      <c r="E286" t="s">
        <v>932</v>
      </c>
      <c r="F286" t="s">
        <v>933</v>
      </c>
      <c r="G286" t="s">
        <v>934</v>
      </c>
      <c r="H286" t="s">
        <v>935</v>
      </c>
      <c r="I286" t="s">
        <v>2673</v>
      </c>
      <c r="J286">
        <v>797.37999999999988</v>
      </c>
      <c r="K286">
        <v>0</v>
      </c>
      <c r="L286">
        <v>0</v>
      </c>
      <c r="M286">
        <v>200</v>
      </c>
      <c r="N286">
        <v>0</v>
      </c>
      <c r="O286">
        <v>50</v>
      </c>
      <c r="P286">
        <v>140</v>
      </c>
      <c r="Q286">
        <v>2007</v>
      </c>
      <c r="R286">
        <v>3194.38</v>
      </c>
      <c r="S286">
        <v>1901.53</v>
      </c>
      <c r="T286">
        <v>93.6</v>
      </c>
      <c r="U286">
        <v>0</v>
      </c>
      <c r="V286">
        <v>20.45</v>
      </c>
      <c r="W286">
        <v>587.86</v>
      </c>
      <c r="X286">
        <v>0</v>
      </c>
      <c r="Y286">
        <v>87.3</v>
      </c>
      <c r="Z286">
        <v>3670.0113566363989</v>
      </c>
      <c r="AA286">
        <v>6360.7513566363996</v>
      </c>
      <c r="AB286">
        <v>9555.1313566364006</v>
      </c>
      <c r="AD286">
        <v>8099.6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500</v>
      </c>
      <c r="AK286">
        <v>7000</v>
      </c>
      <c r="AL286">
        <v>15599.6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10798.51</v>
      </c>
      <c r="AW286">
        <v>93.6</v>
      </c>
      <c r="AX286">
        <v>0</v>
      </c>
      <c r="AY286">
        <v>220.45</v>
      </c>
      <c r="AZ286">
        <v>587.86</v>
      </c>
      <c r="BA286">
        <v>50</v>
      </c>
      <c r="BB286">
        <v>727.3</v>
      </c>
      <c r="BC286">
        <v>12677.011356636398</v>
      </c>
      <c r="BD286">
        <v>25154.731356636399</v>
      </c>
      <c r="BE286">
        <v>6.5438947337763782</v>
      </c>
      <c r="BF286">
        <v>3844</v>
      </c>
      <c r="BG286">
        <v>0</v>
      </c>
      <c r="BH286" t="s">
        <v>1017</v>
      </c>
      <c r="BI286" t="s">
        <v>1018</v>
      </c>
      <c r="BJ286" t="s">
        <v>939</v>
      </c>
    </row>
    <row r="287" spans="1:62" x14ac:dyDescent="0.25">
      <c r="A287" t="s">
        <v>786</v>
      </c>
      <c r="B287" t="s">
        <v>1020</v>
      </c>
      <c r="C287" t="s">
        <v>786</v>
      </c>
      <c r="D287" t="s">
        <v>931</v>
      </c>
      <c r="E287" t="s">
        <v>932</v>
      </c>
      <c r="F287" t="s">
        <v>933</v>
      </c>
      <c r="G287" t="s">
        <v>934</v>
      </c>
      <c r="H287" t="s">
        <v>947</v>
      </c>
      <c r="I287" t="s">
        <v>2674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35786</v>
      </c>
      <c r="BH287" t="s">
        <v>1021</v>
      </c>
      <c r="BI287" t="s">
        <v>1022</v>
      </c>
      <c r="BJ287" t="s">
        <v>939</v>
      </c>
    </row>
    <row r="288" spans="1:62" x14ac:dyDescent="0.25">
      <c r="A288" t="s">
        <v>40</v>
      </c>
      <c r="B288" t="s">
        <v>1020</v>
      </c>
      <c r="C288" t="s">
        <v>786</v>
      </c>
      <c r="D288" t="s">
        <v>931</v>
      </c>
      <c r="E288" t="s">
        <v>932</v>
      </c>
      <c r="F288" t="s">
        <v>933</v>
      </c>
      <c r="G288" t="s">
        <v>934</v>
      </c>
      <c r="H288" t="s">
        <v>947</v>
      </c>
      <c r="I288" t="s">
        <v>2674</v>
      </c>
      <c r="J288">
        <v>20336.689999999999</v>
      </c>
      <c r="K288">
        <v>1489</v>
      </c>
      <c r="L288">
        <v>0</v>
      </c>
      <c r="M288">
        <v>2200</v>
      </c>
      <c r="N288">
        <v>17975</v>
      </c>
      <c r="O288">
        <v>9640</v>
      </c>
      <c r="P288">
        <v>3455</v>
      </c>
      <c r="Q288">
        <v>47086.100000000006</v>
      </c>
      <c r="R288">
        <v>102181.79000000001</v>
      </c>
      <c r="S288">
        <v>14207.529999999999</v>
      </c>
      <c r="T288">
        <v>6722.64</v>
      </c>
      <c r="U288">
        <v>0</v>
      </c>
      <c r="V288">
        <v>231.77</v>
      </c>
      <c r="W288">
        <v>2726.81</v>
      </c>
      <c r="X288">
        <v>11145.83</v>
      </c>
      <c r="Y288">
        <v>5613.93</v>
      </c>
      <c r="Z288">
        <v>9288.5140257925832</v>
      </c>
      <c r="AA288">
        <v>49937.024025792583</v>
      </c>
      <c r="AB288">
        <v>152118.81402579258</v>
      </c>
      <c r="AD288">
        <v>54158.8</v>
      </c>
      <c r="AE288">
        <v>20175</v>
      </c>
      <c r="AF288">
        <v>0</v>
      </c>
      <c r="AG288">
        <v>0</v>
      </c>
      <c r="AH288">
        <v>0</v>
      </c>
      <c r="AI288">
        <v>26775</v>
      </c>
      <c r="AJ288">
        <v>10872</v>
      </c>
      <c r="AK288">
        <v>34980</v>
      </c>
      <c r="AL288">
        <v>146960.79999999999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88703.02</v>
      </c>
      <c r="AW288">
        <v>28386.639999999999</v>
      </c>
      <c r="AX288">
        <v>0</v>
      </c>
      <c r="AY288">
        <v>2431.77</v>
      </c>
      <c r="AZ288">
        <v>20701.810000000001</v>
      </c>
      <c r="BA288">
        <v>47560.83</v>
      </c>
      <c r="BB288">
        <v>19940.93</v>
      </c>
      <c r="BC288">
        <v>91354.614025792587</v>
      </c>
      <c r="BD288">
        <v>299079.61402579257</v>
      </c>
      <c r="BE288">
        <v>12.987086457327395</v>
      </c>
      <c r="BF288">
        <v>23029</v>
      </c>
      <c r="BG288">
        <v>0</v>
      </c>
      <c r="BH288" t="s">
        <v>1021</v>
      </c>
      <c r="BI288" t="s">
        <v>1022</v>
      </c>
      <c r="BJ288" t="s">
        <v>939</v>
      </c>
    </row>
    <row r="289" spans="1:62" x14ac:dyDescent="0.25">
      <c r="A289" t="s">
        <v>288</v>
      </c>
      <c r="B289" t="s">
        <v>1495</v>
      </c>
      <c r="C289" t="s">
        <v>1496</v>
      </c>
      <c r="D289" t="s">
        <v>1357</v>
      </c>
      <c r="E289" t="s">
        <v>1358</v>
      </c>
      <c r="F289" t="s">
        <v>1422</v>
      </c>
      <c r="G289" t="s">
        <v>300</v>
      </c>
      <c r="H289" t="s">
        <v>935</v>
      </c>
      <c r="I289" t="s">
        <v>2673</v>
      </c>
      <c r="J289">
        <v>1248.4499999999998</v>
      </c>
      <c r="K289">
        <v>0</v>
      </c>
      <c r="L289">
        <v>0</v>
      </c>
      <c r="M289">
        <v>30</v>
      </c>
      <c r="N289">
        <v>110</v>
      </c>
      <c r="O289">
        <v>220</v>
      </c>
      <c r="P289">
        <v>20</v>
      </c>
      <c r="Q289">
        <v>1523</v>
      </c>
      <c r="R289">
        <v>3151.45</v>
      </c>
      <c r="S289">
        <v>865.3</v>
      </c>
      <c r="T289">
        <v>231.75</v>
      </c>
      <c r="U289">
        <v>0</v>
      </c>
      <c r="V289">
        <v>48.9</v>
      </c>
      <c r="W289">
        <v>1333.98</v>
      </c>
      <c r="X289">
        <v>4.8499999999999996</v>
      </c>
      <c r="Y289">
        <v>383.84</v>
      </c>
      <c r="Z289">
        <v>1602.2914869065407</v>
      </c>
      <c r="AA289">
        <v>4470.9114869065415</v>
      </c>
      <c r="AB289">
        <v>7622.3614869065414</v>
      </c>
      <c r="AD289">
        <v>6075.57</v>
      </c>
      <c r="AE289">
        <v>1850</v>
      </c>
      <c r="AF289">
        <v>0</v>
      </c>
      <c r="AG289">
        <v>420</v>
      </c>
      <c r="AH289">
        <v>0</v>
      </c>
      <c r="AI289">
        <v>0</v>
      </c>
      <c r="AJ289">
        <v>1850</v>
      </c>
      <c r="AK289">
        <v>420</v>
      </c>
      <c r="AL289">
        <v>10615.57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8189.32</v>
      </c>
      <c r="AW289">
        <v>2081.75</v>
      </c>
      <c r="AX289">
        <v>0</v>
      </c>
      <c r="AY289">
        <v>498.9</v>
      </c>
      <c r="AZ289">
        <v>1443.98</v>
      </c>
      <c r="BA289">
        <v>224.85</v>
      </c>
      <c r="BB289">
        <v>2253.84</v>
      </c>
      <c r="BC289">
        <v>3545.2914869065407</v>
      </c>
      <c r="BD289">
        <v>18237.931486906542</v>
      </c>
      <c r="BE289">
        <v>6.4172876449354472</v>
      </c>
      <c r="BF289">
        <v>2842</v>
      </c>
      <c r="BG289">
        <v>0</v>
      </c>
      <c r="BH289" t="s">
        <v>1497</v>
      </c>
      <c r="BI289" t="s">
        <v>1498</v>
      </c>
      <c r="BJ289" t="s">
        <v>939</v>
      </c>
    </row>
    <row r="290" spans="1:62" x14ac:dyDescent="0.25">
      <c r="A290" t="s">
        <v>290</v>
      </c>
      <c r="B290" t="s">
        <v>1499</v>
      </c>
      <c r="C290" t="s">
        <v>1500</v>
      </c>
      <c r="D290" t="s">
        <v>1357</v>
      </c>
      <c r="E290" t="s">
        <v>1358</v>
      </c>
      <c r="F290" t="s">
        <v>1445</v>
      </c>
      <c r="G290" t="s">
        <v>1446</v>
      </c>
      <c r="H290" t="s">
        <v>947</v>
      </c>
      <c r="I290" t="s">
        <v>2673</v>
      </c>
      <c r="J290">
        <v>1124.81</v>
      </c>
      <c r="K290">
        <v>820</v>
      </c>
      <c r="L290">
        <v>0</v>
      </c>
      <c r="M290">
        <v>179</v>
      </c>
      <c r="N290">
        <v>380</v>
      </c>
      <c r="O290">
        <v>40</v>
      </c>
      <c r="P290">
        <v>0</v>
      </c>
      <c r="Q290">
        <v>1843</v>
      </c>
      <c r="R290">
        <v>4386.8099999999995</v>
      </c>
      <c r="S290">
        <v>3233.92</v>
      </c>
      <c r="T290">
        <v>1418.27</v>
      </c>
      <c r="U290">
        <v>0</v>
      </c>
      <c r="V290">
        <v>3480.47</v>
      </c>
      <c r="W290">
        <v>5821.42</v>
      </c>
      <c r="X290">
        <v>1570.63</v>
      </c>
      <c r="Y290">
        <v>1276.02</v>
      </c>
      <c r="Z290">
        <v>5720.0901001130715</v>
      </c>
      <c r="AA290">
        <v>22520.820100113073</v>
      </c>
      <c r="AB290">
        <v>26907.630100113071</v>
      </c>
      <c r="AD290">
        <v>3386.87</v>
      </c>
      <c r="AE290">
        <v>3200</v>
      </c>
      <c r="AF290">
        <v>0</v>
      </c>
      <c r="AG290">
        <v>3200</v>
      </c>
      <c r="AH290">
        <v>3200</v>
      </c>
      <c r="AI290">
        <v>3200</v>
      </c>
      <c r="AJ290">
        <v>3222.7</v>
      </c>
      <c r="AK290">
        <v>3200</v>
      </c>
      <c r="AL290">
        <v>22609.57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7745.5999999999995</v>
      </c>
      <c r="AW290">
        <v>5438.27</v>
      </c>
      <c r="AX290">
        <v>0</v>
      </c>
      <c r="AY290">
        <v>6859.4699999999993</v>
      </c>
      <c r="AZ290">
        <v>9401.42</v>
      </c>
      <c r="BA290">
        <v>4810.63</v>
      </c>
      <c r="BB290">
        <v>4498.7199999999993</v>
      </c>
      <c r="BC290">
        <v>10763.090100113071</v>
      </c>
      <c r="BD290">
        <v>49517.200100113063</v>
      </c>
      <c r="BE290">
        <v>6.880255675991811</v>
      </c>
      <c r="BF290">
        <v>7197</v>
      </c>
      <c r="BG290">
        <v>0</v>
      </c>
      <c r="BH290" t="s">
        <v>1501</v>
      </c>
      <c r="BI290" t="s">
        <v>1502</v>
      </c>
      <c r="BJ290" t="s">
        <v>939</v>
      </c>
    </row>
    <row r="291" spans="1:62" x14ac:dyDescent="0.25">
      <c r="A291" t="s">
        <v>42</v>
      </c>
      <c r="B291" t="s">
        <v>1023</v>
      </c>
      <c r="C291" t="s">
        <v>1024</v>
      </c>
      <c r="D291" t="s">
        <v>931</v>
      </c>
      <c r="E291" t="s">
        <v>932</v>
      </c>
      <c r="F291" t="s">
        <v>933</v>
      </c>
      <c r="G291" t="s">
        <v>934</v>
      </c>
      <c r="H291" t="s">
        <v>935</v>
      </c>
      <c r="I291" t="s">
        <v>2673</v>
      </c>
      <c r="J291">
        <v>260.69</v>
      </c>
      <c r="K291">
        <v>0</v>
      </c>
      <c r="L291">
        <v>0</v>
      </c>
      <c r="M291">
        <v>90</v>
      </c>
      <c r="N291">
        <v>50</v>
      </c>
      <c r="O291">
        <v>0</v>
      </c>
      <c r="P291">
        <v>600</v>
      </c>
      <c r="Q291">
        <v>1981</v>
      </c>
      <c r="R291">
        <v>2981.69</v>
      </c>
      <c r="S291">
        <v>1803.51</v>
      </c>
      <c r="T291">
        <v>128.05000000000001</v>
      </c>
      <c r="U291">
        <v>0</v>
      </c>
      <c r="V291">
        <v>48.7</v>
      </c>
      <c r="W291">
        <v>538.1</v>
      </c>
      <c r="X291">
        <v>23</v>
      </c>
      <c r="Y291">
        <v>338.31</v>
      </c>
      <c r="Z291">
        <v>2525.7010020774433</v>
      </c>
      <c r="AA291">
        <v>5405.3710020774433</v>
      </c>
      <c r="AB291">
        <v>8387.0610020774438</v>
      </c>
      <c r="AD291">
        <v>2037.45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2000</v>
      </c>
      <c r="AK291">
        <v>1000</v>
      </c>
      <c r="AL291">
        <v>5037.45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4101.6499999999996</v>
      </c>
      <c r="AW291">
        <v>128.05000000000001</v>
      </c>
      <c r="AX291">
        <v>0</v>
      </c>
      <c r="AY291">
        <v>138.69999999999999</v>
      </c>
      <c r="AZ291">
        <v>588.1</v>
      </c>
      <c r="BA291">
        <v>23</v>
      </c>
      <c r="BB291">
        <v>2938.31</v>
      </c>
      <c r="BC291">
        <v>5506.7010020774433</v>
      </c>
      <c r="BD291">
        <v>13424.511002077443</v>
      </c>
      <c r="BE291">
        <v>9.4405843896465846</v>
      </c>
      <c r="BF291">
        <v>1422</v>
      </c>
      <c r="BG291">
        <v>0</v>
      </c>
      <c r="BH291" t="s">
        <v>1025</v>
      </c>
      <c r="BI291" t="s">
        <v>1026</v>
      </c>
      <c r="BJ291" t="s">
        <v>939</v>
      </c>
    </row>
    <row r="292" spans="1:62" x14ac:dyDescent="0.25">
      <c r="A292" t="s">
        <v>106</v>
      </c>
      <c r="B292" t="s">
        <v>1153</v>
      </c>
      <c r="C292" t="s">
        <v>1154</v>
      </c>
      <c r="D292" t="s">
        <v>1041</v>
      </c>
      <c r="E292" t="s">
        <v>1042</v>
      </c>
      <c r="F292" t="s">
        <v>1062</v>
      </c>
      <c r="G292" t="s">
        <v>1063</v>
      </c>
      <c r="H292" t="s">
        <v>935</v>
      </c>
      <c r="I292" t="s">
        <v>2673</v>
      </c>
      <c r="J292">
        <v>817</v>
      </c>
      <c r="K292">
        <v>0</v>
      </c>
      <c r="L292">
        <v>0</v>
      </c>
      <c r="M292">
        <v>30</v>
      </c>
      <c r="N292">
        <v>60</v>
      </c>
      <c r="O292">
        <v>100</v>
      </c>
      <c r="P292">
        <v>53.1</v>
      </c>
      <c r="Q292">
        <v>2188</v>
      </c>
      <c r="R292">
        <v>3248.1</v>
      </c>
      <c r="S292">
        <v>5639.51</v>
      </c>
      <c r="T292">
        <v>12.85</v>
      </c>
      <c r="U292">
        <v>0</v>
      </c>
      <c r="V292">
        <v>45.3</v>
      </c>
      <c r="W292">
        <v>125.5</v>
      </c>
      <c r="X292">
        <v>37.700000000000003</v>
      </c>
      <c r="Y292">
        <v>0</v>
      </c>
      <c r="Z292">
        <v>2887.5857588393196</v>
      </c>
      <c r="AA292">
        <v>8748.4457588393198</v>
      </c>
      <c r="AB292">
        <v>11996.54575883932</v>
      </c>
      <c r="AD292">
        <v>6066.89</v>
      </c>
      <c r="AE292">
        <v>0</v>
      </c>
      <c r="AF292">
        <v>0</v>
      </c>
      <c r="AG292">
        <v>400</v>
      </c>
      <c r="AH292">
        <v>0</v>
      </c>
      <c r="AI292">
        <v>0</v>
      </c>
      <c r="AJ292">
        <v>0</v>
      </c>
      <c r="AK292">
        <v>2000</v>
      </c>
      <c r="AL292">
        <v>8466.89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12523.400000000001</v>
      </c>
      <c r="AW292">
        <v>12.85</v>
      </c>
      <c r="AX292">
        <v>0</v>
      </c>
      <c r="AY292">
        <v>475.3</v>
      </c>
      <c r="AZ292">
        <v>185.5</v>
      </c>
      <c r="BA292">
        <v>137.69999999999999</v>
      </c>
      <c r="BB292">
        <v>53.1</v>
      </c>
      <c r="BC292">
        <v>7075.5857588393192</v>
      </c>
      <c r="BD292">
        <v>20463.435758839321</v>
      </c>
      <c r="BE292">
        <v>8.0217309913129444</v>
      </c>
      <c r="BF292">
        <v>2551</v>
      </c>
      <c r="BG292">
        <v>0</v>
      </c>
      <c r="BH292" t="s">
        <v>1155</v>
      </c>
      <c r="BI292" t="s">
        <v>1156</v>
      </c>
      <c r="BJ292" t="s">
        <v>939</v>
      </c>
    </row>
    <row r="293" spans="1:62" x14ac:dyDescent="0.25">
      <c r="A293" t="s">
        <v>450</v>
      </c>
      <c r="B293" t="s">
        <v>1803</v>
      </c>
      <c r="C293" t="s">
        <v>1804</v>
      </c>
      <c r="D293" t="s">
        <v>1696</v>
      </c>
      <c r="E293" t="s">
        <v>1697</v>
      </c>
      <c r="F293" t="s">
        <v>1712</v>
      </c>
      <c r="G293" t="s">
        <v>412</v>
      </c>
      <c r="H293" t="s">
        <v>935</v>
      </c>
      <c r="I293" t="s">
        <v>2673</v>
      </c>
      <c r="J293">
        <v>2479.4899999999998</v>
      </c>
      <c r="K293">
        <v>0</v>
      </c>
      <c r="L293">
        <v>0</v>
      </c>
      <c r="M293">
        <v>635</v>
      </c>
      <c r="N293">
        <v>4760</v>
      </c>
      <c r="O293">
        <v>475.6</v>
      </c>
      <c r="P293">
        <v>830</v>
      </c>
      <c r="Q293">
        <v>4472.8</v>
      </c>
      <c r="R293">
        <v>13652.89</v>
      </c>
      <c r="S293">
        <v>8722.34</v>
      </c>
      <c r="T293">
        <v>93.85</v>
      </c>
      <c r="U293">
        <v>0</v>
      </c>
      <c r="V293">
        <v>168.2</v>
      </c>
      <c r="W293">
        <v>4347.32</v>
      </c>
      <c r="X293">
        <v>354.35</v>
      </c>
      <c r="Y293">
        <v>810.55</v>
      </c>
      <c r="Z293">
        <v>5869.1765540811539</v>
      </c>
      <c r="AA293">
        <v>20365.786554081154</v>
      </c>
      <c r="AB293">
        <v>34018.676554081154</v>
      </c>
      <c r="AD293">
        <v>1461.64</v>
      </c>
      <c r="AE293">
        <v>0</v>
      </c>
      <c r="AF293">
        <v>0</v>
      </c>
      <c r="AG293">
        <v>1000</v>
      </c>
      <c r="AH293">
        <v>1400</v>
      </c>
      <c r="AI293">
        <v>0</v>
      </c>
      <c r="AJ293">
        <v>500</v>
      </c>
      <c r="AK293">
        <v>500</v>
      </c>
      <c r="AL293">
        <v>4861.6400000000003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12663.47</v>
      </c>
      <c r="AW293">
        <v>93.85</v>
      </c>
      <c r="AX293">
        <v>0</v>
      </c>
      <c r="AY293">
        <v>1803.2</v>
      </c>
      <c r="AZ293">
        <v>10507.32</v>
      </c>
      <c r="BA293">
        <v>829.95</v>
      </c>
      <c r="BB293">
        <v>2140.5500000000002</v>
      </c>
      <c r="BC293">
        <v>10841.976554081153</v>
      </c>
      <c r="BD293">
        <v>38880.316554081153</v>
      </c>
      <c r="BE293">
        <v>16.488683865174366</v>
      </c>
      <c r="BF293">
        <v>2358</v>
      </c>
      <c r="BG293">
        <v>0</v>
      </c>
      <c r="BH293" t="s">
        <v>1805</v>
      </c>
      <c r="BI293" t="s">
        <v>1806</v>
      </c>
      <c r="BJ293" t="s">
        <v>939</v>
      </c>
    </row>
    <row r="294" spans="1:62" x14ac:dyDescent="0.25">
      <c r="A294" t="s">
        <v>634</v>
      </c>
      <c r="B294" t="s">
        <v>1985</v>
      </c>
      <c r="C294" t="s">
        <v>782</v>
      </c>
      <c r="D294" t="s">
        <v>2045</v>
      </c>
      <c r="E294" t="s">
        <v>2046</v>
      </c>
      <c r="F294" t="s">
        <v>2064</v>
      </c>
      <c r="G294" t="s">
        <v>2065</v>
      </c>
      <c r="H294" t="s">
        <v>935</v>
      </c>
      <c r="I294" t="s">
        <v>2674</v>
      </c>
      <c r="J294">
        <v>2684.03</v>
      </c>
      <c r="K294">
        <v>0</v>
      </c>
      <c r="L294">
        <v>10481.560000000001</v>
      </c>
      <c r="M294">
        <v>80</v>
      </c>
      <c r="N294">
        <v>20</v>
      </c>
      <c r="O294">
        <v>0</v>
      </c>
      <c r="P294">
        <v>0</v>
      </c>
      <c r="Q294">
        <v>1378</v>
      </c>
      <c r="R294">
        <v>14643.590000000002</v>
      </c>
      <c r="S294">
        <v>2013.5</v>
      </c>
      <c r="T294">
        <v>0</v>
      </c>
      <c r="U294">
        <v>2337.8500000000004</v>
      </c>
      <c r="V294">
        <v>197.9</v>
      </c>
      <c r="W294">
        <v>0</v>
      </c>
      <c r="X294">
        <v>0</v>
      </c>
      <c r="Y294">
        <v>0</v>
      </c>
      <c r="Z294">
        <v>2242.4850736577605</v>
      </c>
      <c r="AA294">
        <v>6791.7350736577609</v>
      </c>
      <c r="AB294">
        <v>21435.325073657761</v>
      </c>
      <c r="AD294">
        <v>148.93</v>
      </c>
      <c r="AE294">
        <v>0</v>
      </c>
      <c r="AF294">
        <v>536.4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685.32999999999993</v>
      </c>
      <c r="AM294">
        <v>0</v>
      </c>
      <c r="AN294">
        <v>0</v>
      </c>
      <c r="AO294">
        <v>130800.7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130800.7</v>
      </c>
      <c r="AV294">
        <v>4846.4600000000009</v>
      </c>
      <c r="AW294">
        <v>0</v>
      </c>
      <c r="AX294">
        <v>144156.51</v>
      </c>
      <c r="AY294">
        <v>277.89999999999998</v>
      </c>
      <c r="AZ294">
        <v>20</v>
      </c>
      <c r="BA294">
        <v>0</v>
      </c>
      <c r="BB294">
        <v>0</v>
      </c>
      <c r="BC294">
        <v>3620.4850736577605</v>
      </c>
      <c r="BD294">
        <v>152921.35507365776</v>
      </c>
      <c r="BE294">
        <v>136.53692417290873</v>
      </c>
      <c r="BF294">
        <v>1120</v>
      </c>
      <c r="BG294">
        <v>0</v>
      </c>
      <c r="BH294" t="s">
        <v>2066</v>
      </c>
      <c r="BI294" t="s">
        <v>2067</v>
      </c>
      <c r="BJ294" t="s">
        <v>939</v>
      </c>
    </row>
    <row r="295" spans="1:62" x14ac:dyDescent="0.25">
      <c r="A295" t="s">
        <v>372</v>
      </c>
      <c r="B295" t="s">
        <v>1654</v>
      </c>
      <c r="C295" t="s">
        <v>1655</v>
      </c>
      <c r="D295" t="s">
        <v>1481</v>
      </c>
      <c r="E295" t="s">
        <v>1482</v>
      </c>
      <c r="F295" t="s">
        <v>1630</v>
      </c>
      <c r="G295" t="s">
        <v>832</v>
      </c>
      <c r="H295" t="s">
        <v>935</v>
      </c>
      <c r="I295" t="s">
        <v>2673</v>
      </c>
      <c r="J295">
        <v>4225.75</v>
      </c>
      <c r="K295">
        <v>0</v>
      </c>
      <c r="L295">
        <v>0</v>
      </c>
      <c r="M295">
        <v>360</v>
      </c>
      <c r="N295">
        <v>2090.4499999999998</v>
      </c>
      <c r="O295">
        <v>0</v>
      </c>
      <c r="P295">
        <v>451.55</v>
      </c>
      <c r="Q295">
        <v>3002</v>
      </c>
      <c r="R295">
        <v>10129.75</v>
      </c>
      <c r="S295">
        <v>7250.78</v>
      </c>
      <c r="T295">
        <v>225</v>
      </c>
      <c r="U295">
        <v>0</v>
      </c>
      <c r="V295">
        <v>469.75</v>
      </c>
      <c r="W295">
        <v>4233.05</v>
      </c>
      <c r="X295">
        <v>34.700000000000003</v>
      </c>
      <c r="Y295">
        <v>2218.6799999999998</v>
      </c>
      <c r="Z295">
        <v>6454.6918216839149</v>
      </c>
      <c r="AA295">
        <v>20886.651821683918</v>
      </c>
      <c r="AB295">
        <v>31016.401821683918</v>
      </c>
      <c r="AD295">
        <v>5647.92</v>
      </c>
      <c r="AE295">
        <v>0</v>
      </c>
      <c r="AF295">
        <v>0</v>
      </c>
      <c r="AG295">
        <v>300</v>
      </c>
      <c r="AH295">
        <v>1000</v>
      </c>
      <c r="AI295">
        <v>300</v>
      </c>
      <c r="AJ295">
        <v>300</v>
      </c>
      <c r="AK295">
        <v>3300</v>
      </c>
      <c r="AL295">
        <v>10847.92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17124.449999999997</v>
      </c>
      <c r="AW295">
        <v>225</v>
      </c>
      <c r="AX295">
        <v>0</v>
      </c>
      <c r="AY295">
        <v>1129.75</v>
      </c>
      <c r="AZ295">
        <v>7323.5</v>
      </c>
      <c r="BA295">
        <v>334.7</v>
      </c>
      <c r="BB295">
        <v>2970.23</v>
      </c>
      <c r="BC295">
        <v>12756.691821683915</v>
      </c>
      <c r="BD295">
        <v>41864.321821683916</v>
      </c>
      <c r="BE295">
        <v>22.977125039343534</v>
      </c>
      <c r="BF295">
        <v>1822</v>
      </c>
      <c r="BG295">
        <v>0</v>
      </c>
      <c r="BH295" t="s">
        <v>1656</v>
      </c>
      <c r="BI295" t="s">
        <v>1657</v>
      </c>
      <c r="BJ295" t="s">
        <v>939</v>
      </c>
    </row>
    <row r="296" spans="1:62" x14ac:dyDescent="0.25">
      <c r="A296" t="s">
        <v>374</v>
      </c>
      <c r="B296" t="s">
        <v>1658</v>
      </c>
      <c r="C296" t="s">
        <v>374</v>
      </c>
      <c r="D296" t="s">
        <v>1481</v>
      </c>
      <c r="E296" t="s">
        <v>1482</v>
      </c>
      <c r="F296" t="s">
        <v>1659</v>
      </c>
      <c r="G296" t="s">
        <v>1660</v>
      </c>
      <c r="H296" t="s">
        <v>935</v>
      </c>
      <c r="I296" t="s">
        <v>2673</v>
      </c>
      <c r="J296">
        <v>1691.5</v>
      </c>
      <c r="K296">
        <v>840</v>
      </c>
      <c r="L296">
        <v>30</v>
      </c>
      <c r="M296">
        <v>60</v>
      </c>
      <c r="N296">
        <v>354</v>
      </c>
      <c r="O296">
        <v>3600</v>
      </c>
      <c r="P296">
        <v>1255</v>
      </c>
      <c r="Q296">
        <v>5515.76</v>
      </c>
      <c r="R296">
        <v>13346.26</v>
      </c>
      <c r="S296">
        <v>5134.38</v>
      </c>
      <c r="T296">
        <v>88.3</v>
      </c>
      <c r="U296">
        <v>0</v>
      </c>
      <c r="V296">
        <v>100.85</v>
      </c>
      <c r="W296">
        <v>42.15</v>
      </c>
      <c r="X296">
        <v>110.35</v>
      </c>
      <c r="Y296">
        <v>159.19999999999999</v>
      </c>
      <c r="Z296">
        <v>1637.6299263227161</v>
      </c>
      <c r="AA296">
        <v>7272.859926322717</v>
      </c>
      <c r="AB296">
        <v>20619.119926322717</v>
      </c>
      <c r="AD296">
        <v>2601.73</v>
      </c>
      <c r="AE296">
        <v>0</v>
      </c>
      <c r="AF296">
        <v>0</v>
      </c>
      <c r="AG296">
        <v>500</v>
      </c>
      <c r="AH296">
        <v>0</v>
      </c>
      <c r="AI296">
        <v>0</v>
      </c>
      <c r="AJ296">
        <v>0</v>
      </c>
      <c r="AK296">
        <v>2000</v>
      </c>
      <c r="AL296">
        <v>5101.7299999999996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9427.61</v>
      </c>
      <c r="AW296">
        <v>928.3</v>
      </c>
      <c r="AX296">
        <v>30</v>
      </c>
      <c r="AY296">
        <v>660.85</v>
      </c>
      <c r="AZ296">
        <v>396.15</v>
      </c>
      <c r="BA296">
        <v>3710.35</v>
      </c>
      <c r="BB296">
        <v>1414.2</v>
      </c>
      <c r="BC296">
        <v>9153.3899263227158</v>
      </c>
      <c r="BD296">
        <v>25720.849926322713</v>
      </c>
      <c r="BE296">
        <v>6.5799053277878521</v>
      </c>
      <c r="BF296">
        <v>3909</v>
      </c>
      <c r="BG296">
        <v>0</v>
      </c>
      <c r="BH296" t="s">
        <v>1661</v>
      </c>
      <c r="BI296" t="s">
        <v>1662</v>
      </c>
      <c r="BJ296" t="s">
        <v>939</v>
      </c>
    </row>
    <row r="297" spans="1:62" x14ac:dyDescent="0.25">
      <c r="A297" t="s">
        <v>292</v>
      </c>
      <c r="B297" t="s">
        <v>1503</v>
      </c>
      <c r="C297" t="s">
        <v>1504</v>
      </c>
      <c r="D297" t="s">
        <v>1357</v>
      </c>
      <c r="E297" t="s">
        <v>1358</v>
      </c>
      <c r="F297" t="s">
        <v>1359</v>
      </c>
      <c r="G297" t="s">
        <v>240</v>
      </c>
      <c r="H297" t="s">
        <v>935</v>
      </c>
      <c r="I297" t="s">
        <v>2673</v>
      </c>
      <c r="J297">
        <v>3042.43</v>
      </c>
      <c r="K297">
        <v>121.8</v>
      </c>
      <c r="L297">
        <v>0</v>
      </c>
      <c r="M297">
        <v>490</v>
      </c>
      <c r="N297">
        <v>64</v>
      </c>
      <c r="O297">
        <v>0</v>
      </c>
      <c r="P297">
        <v>80</v>
      </c>
      <c r="Q297">
        <v>3379</v>
      </c>
      <c r="R297">
        <v>7177.23</v>
      </c>
      <c r="S297">
        <v>14609.58</v>
      </c>
      <c r="T297">
        <v>357.14</v>
      </c>
      <c r="U297">
        <v>0</v>
      </c>
      <c r="V297">
        <v>296.3</v>
      </c>
      <c r="W297">
        <v>490.06</v>
      </c>
      <c r="X297">
        <v>138.16</v>
      </c>
      <c r="Y297">
        <v>146.6</v>
      </c>
      <c r="Z297">
        <v>4739.8901761192928</v>
      </c>
      <c r="AA297">
        <v>20777.73017611929</v>
      </c>
      <c r="AB297">
        <v>27954.96017611929</v>
      </c>
      <c r="AD297">
        <v>7406.27</v>
      </c>
      <c r="AE297">
        <v>0</v>
      </c>
      <c r="AF297">
        <v>0</v>
      </c>
      <c r="AG297">
        <v>2000</v>
      </c>
      <c r="AH297">
        <v>0</v>
      </c>
      <c r="AI297">
        <v>0</v>
      </c>
      <c r="AJ297">
        <v>1000</v>
      </c>
      <c r="AK297">
        <v>1600</v>
      </c>
      <c r="AL297">
        <v>12006.27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25058.28</v>
      </c>
      <c r="AW297">
        <v>478.94</v>
      </c>
      <c r="AX297">
        <v>0</v>
      </c>
      <c r="AY297">
        <v>2786.3</v>
      </c>
      <c r="AZ297">
        <v>554.05999999999995</v>
      </c>
      <c r="BA297">
        <v>138.16</v>
      </c>
      <c r="BB297">
        <v>1226.5999999999999</v>
      </c>
      <c r="BC297">
        <v>9718.8901761192938</v>
      </c>
      <c r="BD297">
        <v>39961.230176119294</v>
      </c>
      <c r="BE297">
        <v>14.822414753753447</v>
      </c>
      <c r="BF297">
        <v>2696</v>
      </c>
      <c r="BG297">
        <v>0</v>
      </c>
      <c r="BH297" t="s">
        <v>1505</v>
      </c>
      <c r="BI297" t="s">
        <v>1506</v>
      </c>
      <c r="BJ297" t="s">
        <v>939</v>
      </c>
    </row>
    <row r="298" spans="1:62" x14ac:dyDescent="0.25">
      <c r="A298" t="s">
        <v>452</v>
      </c>
      <c r="B298" t="s">
        <v>1807</v>
      </c>
      <c r="C298" t="s">
        <v>1808</v>
      </c>
      <c r="D298" t="s">
        <v>1696</v>
      </c>
      <c r="E298" t="s">
        <v>1697</v>
      </c>
      <c r="F298" t="s">
        <v>1718</v>
      </c>
      <c r="G298" t="s">
        <v>402</v>
      </c>
      <c r="H298" t="s">
        <v>947</v>
      </c>
      <c r="I298" t="s">
        <v>2673</v>
      </c>
      <c r="J298">
        <v>5928.07</v>
      </c>
      <c r="K298">
        <v>0</v>
      </c>
      <c r="L298">
        <v>0</v>
      </c>
      <c r="M298">
        <v>750</v>
      </c>
      <c r="N298">
        <v>3405</v>
      </c>
      <c r="O298">
        <v>30</v>
      </c>
      <c r="P298">
        <v>870</v>
      </c>
      <c r="Q298">
        <v>7394</v>
      </c>
      <c r="R298">
        <v>18377.07</v>
      </c>
      <c r="S298">
        <v>9645.51</v>
      </c>
      <c r="T298">
        <v>101.32</v>
      </c>
      <c r="U298">
        <v>0</v>
      </c>
      <c r="V298">
        <v>162.05000000000001</v>
      </c>
      <c r="W298">
        <v>603.94000000000005</v>
      </c>
      <c r="X298">
        <v>72.75</v>
      </c>
      <c r="Y298">
        <v>286.07</v>
      </c>
      <c r="Z298">
        <v>10487.906147528771</v>
      </c>
      <c r="AA298">
        <v>21359.54614752877</v>
      </c>
      <c r="AB298">
        <v>39736.616147528766</v>
      </c>
      <c r="AD298">
        <v>21118.7</v>
      </c>
      <c r="AE298">
        <v>0</v>
      </c>
      <c r="AF298">
        <v>0</v>
      </c>
      <c r="AG298">
        <v>4290</v>
      </c>
      <c r="AH298">
        <v>2100</v>
      </c>
      <c r="AI298">
        <v>0</v>
      </c>
      <c r="AJ298">
        <v>500</v>
      </c>
      <c r="AK298">
        <v>0</v>
      </c>
      <c r="AL298">
        <v>28008.7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36692.28</v>
      </c>
      <c r="AW298">
        <v>101.32</v>
      </c>
      <c r="AX298">
        <v>0</v>
      </c>
      <c r="AY298">
        <v>5202.05</v>
      </c>
      <c r="AZ298">
        <v>6108.9400000000005</v>
      </c>
      <c r="BA298">
        <v>102.75</v>
      </c>
      <c r="BB298">
        <v>1656.07</v>
      </c>
      <c r="BC298">
        <v>17881.906147528771</v>
      </c>
      <c r="BD298">
        <v>67745.316147528778</v>
      </c>
      <c r="BE298">
        <v>14.99785613184166</v>
      </c>
      <c r="BF298">
        <v>4517</v>
      </c>
      <c r="BG298">
        <v>0</v>
      </c>
      <c r="BH298" t="s">
        <v>1809</v>
      </c>
      <c r="BI298" t="s">
        <v>1810</v>
      </c>
      <c r="BJ298" t="s">
        <v>939</v>
      </c>
    </row>
    <row r="299" spans="1:62" x14ac:dyDescent="0.25">
      <c r="A299" t="s">
        <v>108</v>
      </c>
      <c r="B299" t="s">
        <v>1157</v>
      </c>
      <c r="C299" t="s">
        <v>1158</v>
      </c>
      <c r="D299" t="s">
        <v>1041</v>
      </c>
      <c r="E299" t="s">
        <v>1042</v>
      </c>
      <c r="F299" t="s">
        <v>1082</v>
      </c>
      <c r="G299" t="s">
        <v>90</v>
      </c>
      <c r="H299" t="s">
        <v>935</v>
      </c>
      <c r="I299" t="s">
        <v>2673</v>
      </c>
      <c r="J299">
        <v>792.43000000000006</v>
      </c>
      <c r="K299">
        <v>880</v>
      </c>
      <c r="L299">
        <v>0</v>
      </c>
      <c r="M299">
        <v>0</v>
      </c>
      <c r="N299">
        <v>25</v>
      </c>
      <c r="O299">
        <v>0</v>
      </c>
      <c r="P299">
        <v>155</v>
      </c>
      <c r="Q299">
        <v>637</v>
      </c>
      <c r="R299">
        <v>2489.4300000000003</v>
      </c>
      <c r="S299">
        <v>5670.69</v>
      </c>
      <c r="T299">
        <v>246.55</v>
      </c>
      <c r="U299">
        <v>0</v>
      </c>
      <c r="V299">
        <v>324.37</v>
      </c>
      <c r="W299">
        <v>422.9</v>
      </c>
      <c r="X299">
        <v>100.95</v>
      </c>
      <c r="Y299">
        <v>136.9</v>
      </c>
      <c r="Z299">
        <v>1916.5508004642152</v>
      </c>
      <c r="AA299">
        <v>8818.9108004642148</v>
      </c>
      <c r="AB299">
        <v>11308.340800464215</v>
      </c>
      <c r="AD299">
        <v>1044.8499999999999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1044.8499999999999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7507.9699999999993</v>
      </c>
      <c r="AW299">
        <v>1126.55</v>
      </c>
      <c r="AX299">
        <v>0</v>
      </c>
      <c r="AY299">
        <v>324.37</v>
      </c>
      <c r="AZ299">
        <v>447.9</v>
      </c>
      <c r="BA299">
        <v>100.95</v>
      </c>
      <c r="BB299">
        <v>291.89999999999998</v>
      </c>
      <c r="BC299">
        <v>2553.5508004642152</v>
      </c>
      <c r="BD299">
        <v>12353.190800464214</v>
      </c>
      <c r="BE299">
        <v>7.1988291377996587</v>
      </c>
      <c r="BF299">
        <v>1716</v>
      </c>
      <c r="BG299">
        <v>0</v>
      </c>
      <c r="BH299" t="s">
        <v>1159</v>
      </c>
      <c r="BI299" t="s">
        <v>1160</v>
      </c>
      <c r="BJ299" t="s">
        <v>939</v>
      </c>
    </row>
    <row r="300" spans="1:62" x14ac:dyDescent="0.25">
      <c r="A300" t="s">
        <v>454</v>
      </c>
      <c r="B300" t="s">
        <v>1694</v>
      </c>
      <c r="C300" t="s">
        <v>1695</v>
      </c>
      <c r="D300" t="s">
        <v>1696</v>
      </c>
      <c r="E300" t="s">
        <v>1697</v>
      </c>
      <c r="F300" t="s">
        <v>1698</v>
      </c>
      <c r="G300" t="s">
        <v>406</v>
      </c>
      <c r="H300" t="s">
        <v>947</v>
      </c>
      <c r="I300" t="s">
        <v>2674</v>
      </c>
      <c r="J300">
        <v>3565.3399999999997</v>
      </c>
      <c r="K300">
        <v>1434.9</v>
      </c>
      <c r="L300">
        <v>0</v>
      </c>
      <c r="M300">
        <v>1990</v>
      </c>
      <c r="N300">
        <v>100</v>
      </c>
      <c r="O300">
        <v>20</v>
      </c>
      <c r="P300">
        <v>630</v>
      </c>
      <c r="Q300">
        <v>7637</v>
      </c>
      <c r="R300">
        <v>15377.24</v>
      </c>
      <c r="S300">
        <v>4368.55</v>
      </c>
      <c r="T300">
        <v>1295.9000000000001</v>
      </c>
      <c r="U300">
        <v>0</v>
      </c>
      <c r="V300">
        <v>547.79999999999995</v>
      </c>
      <c r="W300">
        <v>1523.6</v>
      </c>
      <c r="X300">
        <v>1114.5</v>
      </c>
      <c r="Y300">
        <v>1625.35</v>
      </c>
      <c r="Z300">
        <v>2801.827633320705</v>
      </c>
      <c r="AA300">
        <v>13277.527633320706</v>
      </c>
      <c r="AB300">
        <v>28654.767633320705</v>
      </c>
      <c r="AD300">
        <v>2951.57</v>
      </c>
      <c r="AE300">
        <v>1300</v>
      </c>
      <c r="AF300">
        <v>0</v>
      </c>
      <c r="AG300">
        <v>600</v>
      </c>
      <c r="AH300">
        <v>1000</v>
      </c>
      <c r="AI300">
        <v>680</v>
      </c>
      <c r="AJ300">
        <v>1000</v>
      </c>
      <c r="AK300">
        <v>580</v>
      </c>
      <c r="AL300">
        <v>8111.57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10885.46</v>
      </c>
      <c r="AW300">
        <v>4030.8</v>
      </c>
      <c r="AX300">
        <v>0</v>
      </c>
      <c r="AY300">
        <v>3137.8</v>
      </c>
      <c r="AZ300">
        <v>2623.6</v>
      </c>
      <c r="BA300">
        <v>1814.5</v>
      </c>
      <c r="BB300">
        <v>3255.35</v>
      </c>
      <c r="BC300">
        <v>11018.827633320705</v>
      </c>
      <c r="BD300">
        <v>36766.337633320698</v>
      </c>
      <c r="BE300">
        <v>6.2773327016084508</v>
      </c>
      <c r="BF300">
        <v>5857</v>
      </c>
      <c r="BG300">
        <v>0</v>
      </c>
      <c r="BH300" t="s">
        <v>1699</v>
      </c>
      <c r="BI300" t="s">
        <v>1700</v>
      </c>
      <c r="BJ300" t="s">
        <v>939</v>
      </c>
    </row>
    <row r="301" spans="1:62" x14ac:dyDescent="0.25">
      <c r="A301" t="s">
        <v>198</v>
      </c>
      <c r="B301" t="s">
        <v>1308</v>
      </c>
      <c r="C301" t="s">
        <v>1309</v>
      </c>
      <c r="D301" t="s">
        <v>1010</v>
      </c>
      <c r="E301" t="s">
        <v>1011</v>
      </c>
      <c r="F301" t="s">
        <v>1211</v>
      </c>
      <c r="G301" t="s">
        <v>206</v>
      </c>
      <c r="H301" t="s">
        <v>935</v>
      </c>
      <c r="I301" t="s">
        <v>2673</v>
      </c>
      <c r="J301">
        <v>5070.82</v>
      </c>
      <c r="K301">
        <v>330</v>
      </c>
      <c r="L301">
        <v>0</v>
      </c>
      <c r="M301">
        <v>445</v>
      </c>
      <c r="N301">
        <v>2509.1</v>
      </c>
      <c r="O301">
        <v>210</v>
      </c>
      <c r="P301">
        <v>1307.22</v>
      </c>
      <c r="Q301">
        <v>9529</v>
      </c>
      <c r="R301">
        <v>19401.14</v>
      </c>
      <c r="S301">
        <v>14060.5</v>
      </c>
      <c r="T301">
        <v>1160.05</v>
      </c>
      <c r="U301">
        <v>0</v>
      </c>
      <c r="V301">
        <v>560.75</v>
      </c>
      <c r="W301">
        <v>13227.58</v>
      </c>
      <c r="X301">
        <v>287.55</v>
      </c>
      <c r="Y301">
        <v>2780.7</v>
      </c>
      <c r="Z301">
        <v>6721.5022931637814</v>
      </c>
      <c r="AA301">
        <v>38798.632293163777</v>
      </c>
      <c r="AB301">
        <v>58199.772293163776</v>
      </c>
      <c r="AD301">
        <v>12219.37</v>
      </c>
      <c r="AE301">
        <v>2092</v>
      </c>
      <c r="AF301">
        <v>0</v>
      </c>
      <c r="AG301">
        <v>523</v>
      </c>
      <c r="AH301">
        <v>14310</v>
      </c>
      <c r="AI301">
        <v>0</v>
      </c>
      <c r="AJ301">
        <v>3816</v>
      </c>
      <c r="AK301">
        <v>0</v>
      </c>
      <c r="AL301">
        <v>32960.370000000003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31350.690000000002</v>
      </c>
      <c r="AW301">
        <v>3582.05</v>
      </c>
      <c r="AX301">
        <v>0</v>
      </c>
      <c r="AY301">
        <v>1528.75</v>
      </c>
      <c r="AZ301">
        <v>30046.68</v>
      </c>
      <c r="BA301">
        <v>497.55</v>
      </c>
      <c r="BB301">
        <v>7903.92</v>
      </c>
      <c r="BC301">
        <v>16250.502293163781</v>
      </c>
      <c r="BD301">
        <v>91160.142293163794</v>
      </c>
      <c r="BE301">
        <v>17.584903991736844</v>
      </c>
      <c r="BF301">
        <v>5184</v>
      </c>
      <c r="BG301">
        <v>0</v>
      </c>
      <c r="BH301" t="s">
        <v>1310</v>
      </c>
      <c r="BI301" t="s">
        <v>1311</v>
      </c>
      <c r="BJ301" t="s">
        <v>939</v>
      </c>
    </row>
    <row r="302" spans="1:62" x14ac:dyDescent="0.25">
      <c r="A302" t="s">
        <v>110</v>
      </c>
      <c r="B302" t="s">
        <v>1161</v>
      </c>
      <c r="C302" t="s">
        <v>1162</v>
      </c>
      <c r="D302" t="s">
        <v>1041</v>
      </c>
      <c r="E302" t="s">
        <v>1042</v>
      </c>
      <c r="F302" t="s">
        <v>1043</v>
      </c>
      <c r="G302" t="s">
        <v>94</v>
      </c>
      <c r="H302" t="s">
        <v>935</v>
      </c>
      <c r="I302" t="s">
        <v>2673</v>
      </c>
      <c r="J302">
        <v>5447.92</v>
      </c>
      <c r="K302">
        <v>2566.35</v>
      </c>
      <c r="L302">
        <v>0</v>
      </c>
      <c r="M302">
        <v>425</v>
      </c>
      <c r="N302">
        <v>75</v>
      </c>
      <c r="O302">
        <v>5110</v>
      </c>
      <c r="P302">
        <v>425</v>
      </c>
      <c r="Q302">
        <v>5946</v>
      </c>
      <c r="R302">
        <v>19995.27</v>
      </c>
      <c r="S302">
        <v>5847.16</v>
      </c>
      <c r="T302">
        <v>2034.55</v>
      </c>
      <c r="U302">
        <v>0</v>
      </c>
      <c r="V302">
        <v>700.9</v>
      </c>
      <c r="W302">
        <v>451.75</v>
      </c>
      <c r="X302">
        <v>721.95</v>
      </c>
      <c r="Y302">
        <v>933.7</v>
      </c>
      <c r="Z302">
        <v>10965.363226773025</v>
      </c>
      <c r="AA302">
        <v>21655.373226773027</v>
      </c>
      <c r="AB302">
        <v>41650.643226773027</v>
      </c>
      <c r="AD302">
        <v>4131.2700000000004</v>
      </c>
      <c r="AE302">
        <v>2058</v>
      </c>
      <c r="AF302">
        <v>0</v>
      </c>
      <c r="AG302">
        <v>0</v>
      </c>
      <c r="AH302">
        <v>0</v>
      </c>
      <c r="AI302">
        <v>2500</v>
      </c>
      <c r="AJ302">
        <v>0</v>
      </c>
      <c r="AK302">
        <v>0</v>
      </c>
      <c r="AL302">
        <v>8689.27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15426.35</v>
      </c>
      <c r="AW302">
        <v>6658.9</v>
      </c>
      <c r="AX302">
        <v>0</v>
      </c>
      <c r="AY302">
        <v>1125.9000000000001</v>
      </c>
      <c r="AZ302">
        <v>526.75</v>
      </c>
      <c r="BA302">
        <v>8331.9500000000007</v>
      </c>
      <c r="BB302">
        <v>1358.7</v>
      </c>
      <c r="BC302">
        <v>16911.363226773025</v>
      </c>
      <c r="BD302">
        <v>50339.913226773031</v>
      </c>
      <c r="BE302">
        <v>6.2799292947571148</v>
      </c>
      <c r="BF302">
        <v>8016</v>
      </c>
      <c r="BG302">
        <v>0</v>
      </c>
      <c r="BH302" t="s">
        <v>1163</v>
      </c>
      <c r="BI302" t="s">
        <v>1164</v>
      </c>
      <c r="BJ302" t="s">
        <v>939</v>
      </c>
    </row>
    <row r="303" spans="1:62" x14ac:dyDescent="0.25">
      <c r="A303" t="s">
        <v>294</v>
      </c>
      <c r="B303" t="s">
        <v>1507</v>
      </c>
      <c r="C303" t="s">
        <v>1508</v>
      </c>
      <c r="D303" t="s">
        <v>1357</v>
      </c>
      <c r="E303" t="s">
        <v>1358</v>
      </c>
      <c r="F303" t="s">
        <v>1509</v>
      </c>
      <c r="G303" t="s">
        <v>294</v>
      </c>
      <c r="H303" t="s">
        <v>947</v>
      </c>
      <c r="I303" t="s">
        <v>2673</v>
      </c>
      <c r="J303">
        <v>15969.44</v>
      </c>
      <c r="K303">
        <v>3183.1</v>
      </c>
      <c r="L303">
        <v>0</v>
      </c>
      <c r="M303">
        <v>2050</v>
      </c>
      <c r="N303">
        <v>6815</v>
      </c>
      <c r="O303">
        <v>7350.07</v>
      </c>
      <c r="P303">
        <v>2550</v>
      </c>
      <c r="Q303">
        <v>22432.239999999998</v>
      </c>
      <c r="R303">
        <v>60349.85</v>
      </c>
      <c r="S303">
        <v>22995.42</v>
      </c>
      <c r="T303">
        <v>4623.88</v>
      </c>
      <c r="U303">
        <v>0</v>
      </c>
      <c r="V303">
        <v>1572.21</v>
      </c>
      <c r="W303">
        <v>5396.15</v>
      </c>
      <c r="X303">
        <v>26648.27</v>
      </c>
      <c r="Y303">
        <v>2031.64</v>
      </c>
      <c r="Z303">
        <v>17003.252383744701</v>
      </c>
      <c r="AA303">
        <v>80270.8223837447</v>
      </c>
      <c r="AB303">
        <v>140620.67238374471</v>
      </c>
      <c r="AD303">
        <v>40922.300000000003</v>
      </c>
      <c r="AE303">
        <v>15000</v>
      </c>
      <c r="AF303">
        <v>0</v>
      </c>
      <c r="AG303">
        <v>4000</v>
      </c>
      <c r="AH303">
        <v>22200</v>
      </c>
      <c r="AI303">
        <v>10000</v>
      </c>
      <c r="AJ303">
        <v>3000</v>
      </c>
      <c r="AK303">
        <v>5000</v>
      </c>
      <c r="AL303">
        <v>100122.3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79887.16</v>
      </c>
      <c r="AW303">
        <v>22806.98</v>
      </c>
      <c r="AX303">
        <v>0</v>
      </c>
      <c r="AY303">
        <v>7622.21</v>
      </c>
      <c r="AZ303">
        <v>34411.15</v>
      </c>
      <c r="BA303">
        <v>43998.34</v>
      </c>
      <c r="BB303">
        <v>7581.64</v>
      </c>
      <c r="BC303">
        <v>44435.492383744699</v>
      </c>
      <c r="BD303">
        <v>240742.97238374472</v>
      </c>
      <c r="BE303">
        <v>9.990164012936539</v>
      </c>
      <c r="BF303">
        <v>24098</v>
      </c>
      <c r="BG303">
        <v>0</v>
      </c>
      <c r="BH303" t="s">
        <v>1510</v>
      </c>
      <c r="BI303" t="s">
        <v>1511</v>
      </c>
      <c r="BJ303" t="s">
        <v>939</v>
      </c>
    </row>
    <row r="304" spans="1:62" x14ac:dyDescent="0.25">
      <c r="A304" t="s">
        <v>848</v>
      </c>
      <c r="B304" t="s">
        <v>2311</v>
      </c>
      <c r="C304" t="s">
        <v>2312</v>
      </c>
      <c r="D304" t="s">
        <v>943</v>
      </c>
      <c r="E304" t="s">
        <v>944</v>
      </c>
      <c r="F304" t="s">
        <v>957</v>
      </c>
      <c r="G304" t="s">
        <v>26</v>
      </c>
      <c r="H304" t="s">
        <v>947</v>
      </c>
      <c r="I304" t="s">
        <v>2674</v>
      </c>
      <c r="J304">
        <v>851.09999999999991</v>
      </c>
      <c r="K304">
        <v>0</v>
      </c>
      <c r="L304">
        <v>0</v>
      </c>
      <c r="M304">
        <v>0</v>
      </c>
      <c r="N304">
        <v>30</v>
      </c>
      <c r="O304">
        <v>565</v>
      </c>
      <c r="P304">
        <v>3220</v>
      </c>
      <c r="Q304">
        <v>8576.6999999999989</v>
      </c>
      <c r="R304">
        <v>13242.8</v>
      </c>
      <c r="S304">
        <v>1737.0900000000001</v>
      </c>
      <c r="T304">
        <v>74.95</v>
      </c>
      <c r="U304">
        <v>0</v>
      </c>
      <c r="V304">
        <v>38.6</v>
      </c>
      <c r="W304">
        <v>0</v>
      </c>
      <c r="X304">
        <v>59.2</v>
      </c>
      <c r="Y304">
        <v>0</v>
      </c>
      <c r="Z304">
        <v>4109.1098834887016</v>
      </c>
      <c r="AA304">
        <v>6018.9498834887017</v>
      </c>
      <c r="AB304">
        <v>19261.749883488701</v>
      </c>
      <c r="AD304">
        <v>8942.89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600</v>
      </c>
      <c r="AL304">
        <v>9542.89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11531.08</v>
      </c>
      <c r="AW304">
        <v>74.95</v>
      </c>
      <c r="AX304">
        <v>0</v>
      </c>
      <c r="AY304">
        <v>38.6</v>
      </c>
      <c r="AZ304">
        <v>30</v>
      </c>
      <c r="BA304">
        <v>624.20000000000005</v>
      </c>
      <c r="BB304">
        <v>3220</v>
      </c>
      <c r="BC304">
        <v>13285.809883488701</v>
      </c>
      <c r="BD304">
        <v>28804.6398834887</v>
      </c>
      <c r="BE304">
        <v>5.2620825508748084</v>
      </c>
      <c r="BF304">
        <v>5474</v>
      </c>
      <c r="BG304">
        <v>0</v>
      </c>
      <c r="BH304" t="s">
        <v>2313</v>
      </c>
      <c r="BI304" t="s">
        <v>2314</v>
      </c>
      <c r="BJ304" t="s">
        <v>939</v>
      </c>
    </row>
    <row r="305" spans="1:62" x14ac:dyDescent="0.25">
      <c r="A305" t="s">
        <v>112</v>
      </c>
      <c r="B305" t="s">
        <v>1165</v>
      </c>
      <c r="C305" t="s">
        <v>1166</v>
      </c>
      <c r="D305" t="s">
        <v>1041</v>
      </c>
      <c r="E305" t="s">
        <v>1042</v>
      </c>
      <c r="F305" t="s">
        <v>1082</v>
      </c>
      <c r="G305" t="s">
        <v>90</v>
      </c>
      <c r="H305" t="s">
        <v>947</v>
      </c>
      <c r="I305" t="s">
        <v>2673</v>
      </c>
      <c r="J305">
        <v>7785.36</v>
      </c>
      <c r="K305">
        <v>810</v>
      </c>
      <c r="L305">
        <v>0</v>
      </c>
      <c r="M305">
        <v>815</v>
      </c>
      <c r="N305">
        <v>2012.5</v>
      </c>
      <c r="O305">
        <v>1220</v>
      </c>
      <c r="P305">
        <v>2970</v>
      </c>
      <c r="Q305">
        <v>27012.5</v>
      </c>
      <c r="R305">
        <v>42625.36</v>
      </c>
      <c r="S305">
        <v>19289.809999999998</v>
      </c>
      <c r="T305">
        <v>495.47</v>
      </c>
      <c r="U305">
        <v>0</v>
      </c>
      <c r="V305">
        <v>1718.69</v>
      </c>
      <c r="W305">
        <v>2268.0500000000002</v>
      </c>
      <c r="X305">
        <v>223.81</v>
      </c>
      <c r="Y305">
        <v>200.37</v>
      </c>
      <c r="Z305">
        <v>7605.5348043098875</v>
      </c>
      <c r="AA305">
        <v>31801.734804309883</v>
      </c>
      <c r="AB305">
        <v>74427.094804309891</v>
      </c>
      <c r="AD305">
        <v>33448</v>
      </c>
      <c r="AE305">
        <v>1000</v>
      </c>
      <c r="AF305">
        <v>0</v>
      </c>
      <c r="AG305">
        <v>4000</v>
      </c>
      <c r="AH305">
        <v>0</v>
      </c>
      <c r="AI305">
        <v>2000</v>
      </c>
      <c r="AJ305">
        <v>2000</v>
      </c>
      <c r="AK305">
        <v>13000</v>
      </c>
      <c r="AL305">
        <v>55448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60523.17</v>
      </c>
      <c r="AW305">
        <v>2305.4700000000003</v>
      </c>
      <c r="AX305">
        <v>0</v>
      </c>
      <c r="AY305">
        <v>6533.6900000000005</v>
      </c>
      <c r="AZ305">
        <v>4280.55</v>
      </c>
      <c r="BA305">
        <v>3443.81</v>
      </c>
      <c r="BB305">
        <v>5170.37</v>
      </c>
      <c r="BC305">
        <v>47618.034804309886</v>
      </c>
      <c r="BD305">
        <v>129875.09480430989</v>
      </c>
      <c r="BE305">
        <v>7.5653926023364528</v>
      </c>
      <c r="BF305">
        <v>17167</v>
      </c>
      <c r="BG305">
        <v>0</v>
      </c>
      <c r="BH305" t="s">
        <v>1167</v>
      </c>
      <c r="BI305" t="s">
        <v>1168</v>
      </c>
      <c r="BJ305" t="s">
        <v>939</v>
      </c>
    </row>
    <row r="306" spans="1:62" x14ac:dyDescent="0.25">
      <c r="A306" t="s">
        <v>680</v>
      </c>
      <c r="B306" t="s">
        <v>1694</v>
      </c>
      <c r="C306" t="s">
        <v>1695</v>
      </c>
      <c r="D306" t="s">
        <v>1696</v>
      </c>
      <c r="E306" t="s">
        <v>1697</v>
      </c>
      <c r="F306" t="s">
        <v>1698</v>
      </c>
      <c r="G306" t="s">
        <v>406</v>
      </c>
      <c r="H306" t="s">
        <v>947</v>
      </c>
      <c r="I306" t="s">
        <v>2674</v>
      </c>
      <c r="J306">
        <v>7650.2800000000007</v>
      </c>
      <c r="K306">
        <v>2992.1</v>
      </c>
      <c r="L306">
        <v>0</v>
      </c>
      <c r="M306">
        <v>1080</v>
      </c>
      <c r="N306">
        <v>6696.5</v>
      </c>
      <c r="O306">
        <v>0</v>
      </c>
      <c r="P306">
        <v>830</v>
      </c>
      <c r="Q306">
        <v>15094</v>
      </c>
      <c r="R306">
        <v>34342.880000000005</v>
      </c>
      <c r="S306">
        <v>8851.2000000000007</v>
      </c>
      <c r="T306">
        <v>538.9</v>
      </c>
      <c r="U306">
        <v>0</v>
      </c>
      <c r="V306">
        <v>842.56</v>
      </c>
      <c r="W306">
        <v>2391.13</v>
      </c>
      <c r="X306">
        <v>1037.8</v>
      </c>
      <c r="Y306">
        <v>467.19</v>
      </c>
      <c r="Z306">
        <v>7912.7179639366059</v>
      </c>
      <c r="AA306">
        <v>22041.497963936607</v>
      </c>
      <c r="AB306">
        <v>56384.377963936611</v>
      </c>
      <c r="AD306">
        <v>13277.23</v>
      </c>
      <c r="AE306">
        <v>2000</v>
      </c>
      <c r="AF306">
        <v>0</v>
      </c>
      <c r="AG306">
        <v>5000</v>
      </c>
      <c r="AH306">
        <v>5000</v>
      </c>
      <c r="AI306">
        <v>500</v>
      </c>
      <c r="AJ306">
        <v>5000</v>
      </c>
      <c r="AK306">
        <v>2250</v>
      </c>
      <c r="AL306">
        <v>33027.229999999996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29778.710000000003</v>
      </c>
      <c r="AW306">
        <v>5531</v>
      </c>
      <c r="AX306">
        <v>0</v>
      </c>
      <c r="AY306">
        <v>6922.5599999999995</v>
      </c>
      <c r="AZ306">
        <v>14087.630000000001</v>
      </c>
      <c r="BA306">
        <v>1537.8</v>
      </c>
      <c r="BB306">
        <v>6297.1900000000005</v>
      </c>
      <c r="BC306">
        <v>25256.717963936608</v>
      </c>
      <c r="BD306">
        <v>89411.607963936622</v>
      </c>
      <c r="BE306">
        <v>8.3554441607267194</v>
      </c>
      <c r="BF306">
        <v>10701</v>
      </c>
      <c r="BG306">
        <v>0</v>
      </c>
      <c r="BH306" t="s">
        <v>1699</v>
      </c>
      <c r="BI306" t="s">
        <v>1700</v>
      </c>
      <c r="BJ306" t="s">
        <v>939</v>
      </c>
    </row>
    <row r="307" spans="1:62" x14ac:dyDescent="0.25">
      <c r="A307" t="s">
        <v>296</v>
      </c>
      <c r="B307" t="s">
        <v>1512</v>
      </c>
      <c r="C307" t="s">
        <v>1513</v>
      </c>
      <c r="D307" t="s">
        <v>1357</v>
      </c>
      <c r="E307" t="s">
        <v>1358</v>
      </c>
      <c r="F307" t="s">
        <v>1422</v>
      </c>
      <c r="G307" t="s">
        <v>300</v>
      </c>
      <c r="H307" t="s">
        <v>935</v>
      </c>
      <c r="I307" t="s">
        <v>2673</v>
      </c>
      <c r="J307">
        <v>801.45</v>
      </c>
      <c r="K307">
        <v>25</v>
      </c>
      <c r="L307">
        <v>0</v>
      </c>
      <c r="M307">
        <v>115</v>
      </c>
      <c r="N307">
        <v>0</v>
      </c>
      <c r="O307">
        <v>90</v>
      </c>
      <c r="P307">
        <v>0</v>
      </c>
      <c r="Q307">
        <v>2191</v>
      </c>
      <c r="R307">
        <v>3222.45</v>
      </c>
      <c r="S307">
        <v>920.63</v>
      </c>
      <c r="T307">
        <v>39.049999999999997</v>
      </c>
      <c r="U307">
        <v>0</v>
      </c>
      <c r="V307">
        <v>84.25</v>
      </c>
      <c r="W307">
        <v>10.9</v>
      </c>
      <c r="X307">
        <v>266.42</v>
      </c>
      <c r="Y307">
        <v>31.25</v>
      </c>
      <c r="Z307">
        <v>2497.9952478851101</v>
      </c>
      <c r="AA307">
        <v>3850.4952478851101</v>
      </c>
      <c r="AB307">
        <v>7072.9452478851099</v>
      </c>
      <c r="AD307">
        <v>3593.56</v>
      </c>
      <c r="AE307">
        <v>1300</v>
      </c>
      <c r="AF307">
        <v>0</v>
      </c>
      <c r="AG307">
        <v>1500</v>
      </c>
      <c r="AH307">
        <v>0</v>
      </c>
      <c r="AI307">
        <v>2500</v>
      </c>
      <c r="AJ307">
        <v>1800</v>
      </c>
      <c r="AK307">
        <v>1300</v>
      </c>
      <c r="AL307">
        <v>11993.56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5315.6399999999994</v>
      </c>
      <c r="AW307">
        <v>1364.05</v>
      </c>
      <c r="AX307">
        <v>0</v>
      </c>
      <c r="AY307">
        <v>1699.25</v>
      </c>
      <c r="AZ307">
        <v>10.9</v>
      </c>
      <c r="BA307">
        <v>2856.42</v>
      </c>
      <c r="BB307">
        <v>1831.25</v>
      </c>
      <c r="BC307">
        <v>5988.9952478851101</v>
      </c>
      <c r="BD307">
        <v>19066.505247885107</v>
      </c>
      <c r="BE307">
        <v>5.3154461243058559</v>
      </c>
      <c r="BF307">
        <v>3587</v>
      </c>
      <c r="BG307">
        <v>0</v>
      </c>
      <c r="BH307" t="s">
        <v>1514</v>
      </c>
      <c r="BI307" t="s">
        <v>1515</v>
      </c>
      <c r="BJ307" t="s">
        <v>939</v>
      </c>
    </row>
    <row r="308" spans="1:62" x14ac:dyDescent="0.25">
      <c r="A308" t="s">
        <v>856</v>
      </c>
      <c r="B308" t="s">
        <v>2311</v>
      </c>
      <c r="C308" t="s">
        <v>2312</v>
      </c>
      <c r="D308" t="s">
        <v>2045</v>
      </c>
      <c r="E308" t="s">
        <v>2046</v>
      </c>
      <c r="F308" t="s">
        <v>2081</v>
      </c>
      <c r="G308" t="s">
        <v>2082</v>
      </c>
      <c r="H308" t="s">
        <v>947</v>
      </c>
      <c r="I308" t="s">
        <v>2674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20705</v>
      </c>
      <c r="BH308" t="s">
        <v>2313</v>
      </c>
      <c r="BI308" t="s">
        <v>2314</v>
      </c>
      <c r="BJ308" t="s">
        <v>939</v>
      </c>
    </row>
    <row r="309" spans="1:62" x14ac:dyDescent="0.25">
      <c r="A309" t="s">
        <v>114</v>
      </c>
      <c r="B309" t="s">
        <v>1169</v>
      </c>
      <c r="C309" t="s">
        <v>1170</v>
      </c>
      <c r="D309" t="s">
        <v>1041</v>
      </c>
      <c r="E309" t="s">
        <v>1042</v>
      </c>
      <c r="F309" t="s">
        <v>1048</v>
      </c>
      <c r="G309" t="s">
        <v>114</v>
      </c>
      <c r="H309" t="s">
        <v>947</v>
      </c>
      <c r="I309" t="s">
        <v>2673</v>
      </c>
      <c r="J309">
        <v>22212.2</v>
      </c>
      <c r="K309">
        <v>19891.849999999999</v>
      </c>
      <c r="L309">
        <v>0</v>
      </c>
      <c r="M309">
        <v>2532.6</v>
      </c>
      <c r="N309">
        <v>24123.817500000001</v>
      </c>
      <c r="O309">
        <v>4414</v>
      </c>
      <c r="P309">
        <v>3619</v>
      </c>
      <c r="Q309">
        <v>54310.04</v>
      </c>
      <c r="R309">
        <v>131103.50750000001</v>
      </c>
      <c r="S309">
        <v>24619.809999999998</v>
      </c>
      <c r="T309">
        <v>8612.4</v>
      </c>
      <c r="U309">
        <v>0</v>
      </c>
      <c r="V309">
        <v>2569.8200000000002</v>
      </c>
      <c r="W309">
        <v>4135.0600000000004</v>
      </c>
      <c r="X309">
        <v>2314.4699999999998</v>
      </c>
      <c r="Y309">
        <v>1262.25</v>
      </c>
      <c r="Z309">
        <v>15847.778713835585</v>
      </c>
      <c r="AA309">
        <v>59361.588713835583</v>
      </c>
      <c r="AB309">
        <v>190465.09621383558</v>
      </c>
      <c r="AD309">
        <v>66000</v>
      </c>
      <c r="AE309">
        <v>15000</v>
      </c>
      <c r="AF309">
        <v>0</v>
      </c>
      <c r="AG309">
        <v>5000</v>
      </c>
      <c r="AH309">
        <v>21400</v>
      </c>
      <c r="AI309">
        <v>0</v>
      </c>
      <c r="AJ309">
        <v>7000</v>
      </c>
      <c r="AK309">
        <v>13955</v>
      </c>
      <c r="AL309">
        <v>128355</v>
      </c>
      <c r="AM309">
        <v>185615.97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185615.97</v>
      </c>
      <c r="AV309">
        <v>298447.98</v>
      </c>
      <c r="AW309">
        <v>43504.25</v>
      </c>
      <c r="AX309">
        <v>0</v>
      </c>
      <c r="AY309">
        <v>10102.42</v>
      </c>
      <c r="AZ309">
        <v>49658.877500000002</v>
      </c>
      <c r="BA309">
        <v>6728.4699999999993</v>
      </c>
      <c r="BB309">
        <v>11881.25</v>
      </c>
      <c r="BC309">
        <v>84112.818713835586</v>
      </c>
      <c r="BD309">
        <v>504436.0662138355</v>
      </c>
      <c r="BE309">
        <v>16.319510391906679</v>
      </c>
      <c r="BF309">
        <v>30910</v>
      </c>
      <c r="BG309">
        <v>0</v>
      </c>
      <c r="BH309" t="s">
        <v>1171</v>
      </c>
      <c r="BI309" t="s">
        <v>1172</v>
      </c>
      <c r="BJ309" t="s">
        <v>939</v>
      </c>
    </row>
    <row r="310" spans="1:62" x14ac:dyDescent="0.25">
      <c r="A310" t="s">
        <v>456</v>
      </c>
      <c r="B310" t="s">
        <v>1812</v>
      </c>
      <c r="C310" t="s">
        <v>1813</v>
      </c>
      <c r="D310" t="s">
        <v>1696</v>
      </c>
      <c r="E310" t="s">
        <v>1697</v>
      </c>
      <c r="F310" t="s">
        <v>1703</v>
      </c>
      <c r="G310" t="s">
        <v>456</v>
      </c>
      <c r="H310" t="s">
        <v>935</v>
      </c>
      <c r="I310" t="s">
        <v>2673</v>
      </c>
      <c r="J310">
        <v>34108.879999999997</v>
      </c>
      <c r="K310">
        <v>0</v>
      </c>
      <c r="L310">
        <v>0</v>
      </c>
      <c r="M310">
        <v>45</v>
      </c>
      <c r="N310">
        <v>80</v>
      </c>
      <c r="O310">
        <v>0</v>
      </c>
      <c r="P310">
        <v>310</v>
      </c>
      <c r="Q310">
        <v>5363.4</v>
      </c>
      <c r="R310">
        <v>39907.279999999999</v>
      </c>
      <c r="S310">
        <v>10147.15</v>
      </c>
      <c r="T310">
        <v>160.80000000000001</v>
      </c>
      <c r="U310">
        <v>0</v>
      </c>
      <c r="V310">
        <v>153.77000000000001</v>
      </c>
      <c r="W310">
        <v>127.75</v>
      </c>
      <c r="X310">
        <v>233.2</v>
      </c>
      <c r="Y310">
        <v>42.65</v>
      </c>
      <c r="Z310">
        <v>4088.6513013633894</v>
      </c>
      <c r="AA310">
        <v>14953.971301363388</v>
      </c>
      <c r="AB310">
        <v>54861.251301363387</v>
      </c>
      <c r="AD310">
        <v>13264.76</v>
      </c>
      <c r="AE310">
        <v>0</v>
      </c>
      <c r="AF310">
        <v>0</v>
      </c>
      <c r="AG310">
        <v>2000</v>
      </c>
      <c r="AH310">
        <v>0</v>
      </c>
      <c r="AI310">
        <v>2000</v>
      </c>
      <c r="AJ310">
        <v>0</v>
      </c>
      <c r="AK310">
        <v>1000</v>
      </c>
      <c r="AL310">
        <v>18264.760000000002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-972.26</v>
      </c>
      <c r="AU310">
        <v>-972.26</v>
      </c>
      <c r="AV310">
        <v>57520.79</v>
      </c>
      <c r="AW310">
        <v>160.80000000000001</v>
      </c>
      <c r="AX310">
        <v>0</v>
      </c>
      <c r="AY310">
        <v>2198.77</v>
      </c>
      <c r="AZ310">
        <v>207.75</v>
      </c>
      <c r="BA310">
        <v>2233.1999999999998</v>
      </c>
      <c r="BB310">
        <v>352.65</v>
      </c>
      <c r="BC310">
        <v>9479.7913013633897</v>
      </c>
      <c r="BD310">
        <v>72153.751301363387</v>
      </c>
      <c r="BE310">
        <v>28.849960536330823</v>
      </c>
      <c r="BF310">
        <v>2501</v>
      </c>
      <c r="BG310">
        <v>0</v>
      </c>
      <c r="BH310" t="s">
        <v>1814</v>
      </c>
      <c r="BI310" t="s">
        <v>1815</v>
      </c>
      <c r="BJ310" t="s">
        <v>939</v>
      </c>
    </row>
    <row r="311" spans="1:62" x14ac:dyDescent="0.25">
      <c r="A311" t="s">
        <v>458</v>
      </c>
      <c r="B311" t="s">
        <v>1816</v>
      </c>
      <c r="C311" t="s">
        <v>1817</v>
      </c>
      <c r="D311" t="s">
        <v>1696</v>
      </c>
      <c r="E311" t="s">
        <v>1697</v>
      </c>
      <c r="F311" t="s">
        <v>1740</v>
      </c>
      <c r="G311" t="s">
        <v>462</v>
      </c>
      <c r="H311" t="s">
        <v>935</v>
      </c>
      <c r="I311" t="s">
        <v>2673</v>
      </c>
      <c r="J311">
        <v>2060.35</v>
      </c>
      <c r="K311">
        <v>2000</v>
      </c>
      <c r="L311">
        <v>0</v>
      </c>
      <c r="M311">
        <v>15</v>
      </c>
      <c r="N311">
        <v>11375.85</v>
      </c>
      <c r="O311">
        <v>10000</v>
      </c>
      <c r="P311">
        <v>10332</v>
      </c>
      <c r="Q311">
        <v>1135</v>
      </c>
      <c r="R311">
        <v>36918.199999999997</v>
      </c>
      <c r="S311">
        <v>647.04999999999995</v>
      </c>
      <c r="T311">
        <v>338.35</v>
      </c>
      <c r="U311">
        <v>0</v>
      </c>
      <c r="V311">
        <v>31.65</v>
      </c>
      <c r="W311">
        <v>197.1</v>
      </c>
      <c r="X311">
        <v>173.95</v>
      </c>
      <c r="Y311">
        <v>126.7</v>
      </c>
      <c r="Z311">
        <v>4006.1946398807813</v>
      </c>
      <c r="AA311">
        <v>5520.9946398807815</v>
      </c>
      <c r="AB311">
        <v>42439.194639880778</v>
      </c>
      <c r="AD311">
        <v>4237.6000000000004</v>
      </c>
      <c r="AE311">
        <v>0</v>
      </c>
      <c r="AF311">
        <v>0</v>
      </c>
      <c r="AG311">
        <v>1530</v>
      </c>
      <c r="AH311">
        <v>0</v>
      </c>
      <c r="AI311">
        <v>0</v>
      </c>
      <c r="AJ311">
        <v>0</v>
      </c>
      <c r="AK311">
        <v>0</v>
      </c>
      <c r="AL311">
        <v>5767.6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6945</v>
      </c>
      <c r="AW311">
        <v>2338.35</v>
      </c>
      <c r="AX311">
        <v>0</v>
      </c>
      <c r="AY311">
        <v>1576.65</v>
      </c>
      <c r="AZ311">
        <v>11572.95</v>
      </c>
      <c r="BA311">
        <v>10173.950000000001</v>
      </c>
      <c r="BB311">
        <v>10458.700000000001</v>
      </c>
      <c r="BC311">
        <v>5141.1946398807813</v>
      </c>
      <c r="BD311">
        <v>48206.794639880784</v>
      </c>
      <c r="BE311">
        <v>33.476940722139432</v>
      </c>
      <c r="BF311">
        <v>1440</v>
      </c>
      <c r="BG311">
        <v>0</v>
      </c>
      <c r="BH311" t="s">
        <v>1818</v>
      </c>
      <c r="BI311" t="s">
        <v>1819</v>
      </c>
      <c r="BJ311" t="s">
        <v>939</v>
      </c>
    </row>
    <row r="312" spans="1:62" x14ac:dyDescent="0.25">
      <c r="A312" t="s">
        <v>376</v>
      </c>
      <c r="B312" t="s">
        <v>1663</v>
      </c>
      <c r="C312" t="s">
        <v>1664</v>
      </c>
      <c r="D312" t="s">
        <v>1481</v>
      </c>
      <c r="E312" t="s">
        <v>1482</v>
      </c>
      <c r="F312" t="s">
        <v>1607</v>
      </c>
      <c r="G312" t="s">
        <v>342</v>
      </c>
      <c r="H312" t="s">
        <v>935</v>
      </c>
      <c r="I312" t="s">
        <v>2673</v>
      </c>
      <c r="J312">
        <v>4538.3</v>
      </c>
      <c r="K312">
        <v>0</v>
      </c>
      <c r="L312">
        <v>0</v>
      </c>
      <c r="M312">
        <v>606</v>
      </c>
      <c r="N312">
        <v>8065</v>
      </c>
      <c r="O312">
        <v>2830</v>
      </c>
      <c r="P312">
        <v>3830</v>
      </c>
      <c r="Q312">
        <v>3565</v>
      </c>
      <c r="R312">
        <v>23434.3</v>
      </c>
      <c r="S312">
        <v>6010.08</v>
      </c>
      <c r="T312">
        <v>217.5</v>
      </c>
      <c r="U312">
        <v>0</v>
      </c>
      <c r="V312">
        <v>7000.65</v>
      </c>
      <c r="W312">
        <v>7201.82</v>
      </c>
      <c r="X312">
        <v>6779.59</v>
      </c>
      <c r="Y312">
        <v>7819.12</v>
      </c>
      <c r="Z312">
        <v>6440.2149396601671</v>
      </c>
      <c r="AA312">
        <v>41468.974939660169</v>
      </c>
      <c r="AB312">
        <v>64903.274939660172</v>
      </c>
      <c r="AD312">
        <v>2574.1799999999998</v>
      </c>
      <c r="AE312">
        <v>0</v>
      </c>
      <c r="AF312">
        <v>0</v>
      </c>
      <c r="AG312">
        <v>4125</v>
      </c>
      <c r="AH312">
        <v>4125</v>
      </c>
      <c r="AI312">
        <v>4125</v>
      </c>
      <c r="AJ312">
        <v>4125</v>
      </c>
      <c r="AK312">
        <v>0</v>
      </c>
      <c r="AL312">
        <v>19074.18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13122.560000000001</v>
      </c>
      <c r="AW312">
        <v>217.5</v>
      </c>
      <c r="AX312">
        <v>0</v>
      </c>
      <c r="AY312">
        <v>11731.65</v>
      </c>
      <c r="AZ312">
        <v>19391.82</v>
      </c>
      <c r="BA312">
        <v>13734.59</v>
      </c>
      <c r="BB312">
        <v>15774.119999999999</v>
      </c>
      <c r="BC312">
        <v>10005.214939660167</v>
      </c>
      <c r="BD312">
        <v>83977.454939660151</v>
      </c>
      <c r="BE312">
        <v>29.810953120220145</v>
      </c>
      <c r="BF312">
        <v>2817</v>
      </c>
      <c r="BG312">
        <v>0</v>
      </c>
      <c r="BH312" t="s">
        <v>1665</v>
      </c>
      <c r="BI312" t="s">
        <v>1666</v>
      </c>
      <c r="BJ312" t="s">
        <v>939</v>
      </c>
    </row>
    <row r="313" spans="1:62" x14ac:dyDescent="0.25">
      <c r="A313" t="s">
        <v>298</v>
      </c>
      <c r="B313" t="s">
        <v>1516</v>
      </c>
      <c r="C313" t="s">
        <v>1517</v>
      </c>
      <c r="D313" t="s">
        <v>1357</v>
      </c>
      <c r="E313" t="s">
        <v>1358</v>
      </c>
      <c r="F313" t="s">
        <v>1359</v>
      </c>
      <c r="G313" t="s">
        <v>240</v>
      </c>
      <c r="H313" t="s">
        <v>935</v>
      </c>
      <c r="I313" t="s">
        <v>2673</v>
      </c>
      <c r="J313">
        <v>1714.09</v>
      </c>
      <c r="K313">
        <v>167.9</v>
      </c>
      <c r="L313">
        <v>0</v>
      </c>
      <c r="M313">
        <v>280</v>
      </c>
      <c r="N313">
        <v>0</v>
      </c>
      <c r="O313">
        <v>1220</v>
      </c>
      <c r="P313">
        <v>2240</v>
      </c>
      <c r="Q313">
        <v>3688</v>
      </c>
      <c r="R313">
        <v>9309.99</v>
      </c>
      <c r="S313">
        <v>1527.08</v>
      </c>
      <c r="T313">
        <v>552.04999999999995</v>
      </c>
      <c r="U313">
        <v>0</v>
      </c>
      <c r="V313">
        <v>82.1</v>
      </c>
      <c r="W313">
        <v>84</v>
      </c>
      <c r="X313">
        <v>531.02</v>
      </c>
      <c r="Y313">
        <v>120.7</v>
      </c>
      <c r="Z313">
        <v>2481.4709683064425</v>
      </c>
      <c r="AA313">
        <v>5378.4209683064419</v>
      </c>
      <c r="AB313">
        <v>14688.410968306442</v>
      </c>
      <c r="AD313">
        <v>4067.38</v>
      </c>
      <c r="AE313">
        <v>8000</v>
      </c>
      <c r="AF313">
        <v>0</v>
      </c>
      <c r="AG313">
        <v>0</v>
      </c>
      <c r="AH313">
        <v>0</v>
      </c>
      <c r="AI313">
        <v>1200</v>
      </c>
      <c r="AJ313">
        <v>0</v>
      </c>
      <c r="AK313">
        <v>1000</v>
      </c>
      <c r="AL313">
        <v>14267.380000000001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7308.55</v>
      </c>
      <c r="AW313">
        <v>8719.9500000000007</v>
      </c>
      <c r="AX313">
        <v>0</v>
      </c>
      <c r="AY313">
        <v>362.1</v>
      </c>
      <c r="AZ313">
        <v>84</v>
      </c>
      <c r="BA313">
        <v>2951.02</v>
      </c>
      <c r="BB313">
        <v>2360.6999999999998</v>
      </c>
      <c r="BC313">
        <v>7169.470968306443</v>
      </c>
      <c r="BD313">
        <v>28955.790968306443</v>
      </c>
      <c r="BE313">
        <v>11.210139747698971</v>
      </c>
      <c r="BF313">
        <v>2583</v>
      </c>
      <c r="BG313">
        <v>0</v>
      </c>
      <c r="BH313" t="s">
        <v>1518</v>
      </c>
      <c r="BI313" t="s">
        <v>1519</v>
      </c>
      <c r="BJ313" t="s">
        <v>939</v>
      </c>
    </row>
    <row r="314" spans="1:62" x14ac:dyDescent="0.25">
      <c r="A314" t="s">
        <v>684</v>
      </c>
      <c r="B314" t="s">
        <v>961</v>
      </c>
      <c r="C314" t="s">
        <v>962</v>
      </c>
      <c r="D314" t="s">
        <v>931</v>
      </c>
      <c r="E314" t="s">
        <v>932</v>
      </c>
      <c r="F314" t="s">
        <v>963</v>
      </c>
      <c r="G314" t="s">
        <v>964</v>
      </c>
      <c r="H314" t="s">
        <v>947</v>
      </c>
      <c r="I314" t="s">
        <v>2674</v>
      </c>
      <c r="J314">
        <v>6759.6399999999994</v>
      </c>
      <c r="K314">
        <v>360</v>
      </c>
      <c r="L314">
        <v>0</v>
      </c>
      <c r="M314">
        <v>2421</v>
      </c>
      <c r="N314">
        <v>2491</v>
      </c>
      <c r="O314">
        <v>14898.5</v>
      </c>
      <c r="P314">
        <v>3088</v>
      </c>
      <c r="Q314">
        <v>28130.51</v>
      </c>
      <c r="R314">
        <v>58148.649999999994</v>
      </c>
      <c r="S314">
        <v>4927.0199999999995</v>
      </c>
      <c r="T314">
        <v>409.95</v>
      </c>
      <c r="U314">
        <v>0</v>
      </c>
      <c r="V314">
        <v>3009.51</v>
      </c>
      <c r="W314">
        <v>4275.2700000000004</v>
      </c>
      <c r="X314">
        <v>3110.4</v>
      </c>
      <c r="Y314">
        <v>3894.47</v>
      </c>
      <c r="Z314">
        <v>4310.491497109344</v>
      </c>
      <c r="AA314">
        <v>23937.111497109341</v>
      </c>
      <c r="AB314">
        <v>82085.761497109343</v>
      </c>
      <c r="AD314">
        <v>14117.44</v>
      </c>
      <c r="AE314">
        <v>1350.68</v>
      </c>
      <c r="AF314">
        <v>0</v>
      </c>
      <c r="AG314">
        <v>5054.0200000000004</v>
      </c>
      <c r="AH314">
        <v>6225</v>
      </c>
      <c r="AI314">
        <v>21406</v>
      </c>
      <c r="AJ314">
        <v>8410</v>
      </c>
      <c r="AK314">
        <v>14032.93</v>
      </c>
      <c r="AL314">
        <v>70596.070000000007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25804.1</v>
      </c>
      <c r="AW314">
        <v>2120.63</v>
      </c>
      <c r="AX314">
        <v>0</v>
      </c>
      <c r="AY314">
        <v>10484.530000000001</v>
      </c>
      <c r="AZ314">
        <v>12991.27</v>
      </c>
      <c r="BA314">
        <v>39414.9</v>
      </c>
      <c r="BB314">
        <v>15392.47</v>
      </c>
      <c r="BC314">
        <v>46473.931497109341</v>
      </c>
      <c r="BD314">
        <v>152681.83149710932</v>
      </c>
      <c r="BE314">
        <v>12.238043563410494</v>
      </c>
      <c r="BF314">
        <v>12476</v>
      </c>
      <c r="BG314">
        <v>0</v>
      </c>
      <c r="BH314" t="s">
        <v>965</v>
      </c>
      <c r="BI314" t="s">
        <v>966</v>
      </c>
      <c r="BJ314" t="s">
        <v>939</v>
      </c>
    </row>
    <row r="315" spans="1:62" x14ac:dyDescent="0.25">
      <c r="A315" t="s">
        <v>636</v>
      </c>
      <c r="B315" t="s">
        <v>2099</v>
      </c>
      <c r="C315" t="s">
        <v>2100</v>
      </c>
      <c r="D315" t="s">
        <v>2045</v>
      </c>
      <c r="E315" t="s">
        <v>2046</v>
      </c>
      <c r="F315" t="s">
        <v>2047</v>
      </c>
      <c r="G315" t="s">
        <v>2048</v>
      </c>
      <c r="H315" t="s">
        <v>935</v>
      </c>
      <c r="I315" t="s">
        <v>2674</v>
      </c>
      <c r="J315">
        <v>2638.54</v>
      </c>
      <c r="K315">
        <v>0</v>
      </c>
      <c r="L315">
        <v>1610</v>
      </c>
      <c r="M315">
        <v>0</v>
      </c>
      <c r="N315">
        <v>0</v>
      </c>
      <c r="O315">
        <v>0</v>
      </c>
      <c r="P315">
        <v>0</v>
      </c>
      <c r="Q315">
        <v>1500</v>
      </c>
      <c r="R315">
        <v>5748.54</v>
      </c>
      <c r="S315">
        <v>3121.21</v>
      </c>
      <c r="T315">
        <v>0</v>
      </c>
      <c r="U315">
        <v>1264.8499999999999</v>
      </c>
      <c r="V315">
        <v>132.05000000000001</v>
      </c>
      <c r="W315">
        <v>0</v>
      </c>
      <c r="X315">
        <v>0</v>
      </c>
      <c r="Y315">
        <v>0</v>
      </c>
      <c r="Z315">
        <v>1173.5165340746612</v>
      </c>
      <c r="AA315">
        <v>5691.6265340746613</v>
      </c>
      <c r="AB315">
        <v>11440.166534074662</v>
      </c>
      <c r="AD315">
        <v>4672.18</v>
      </c>
      <c r="AE315">
        <v>0</v>
      </c>
      <c r="AF315">
        <v>4929.8</v>
      </c>
      <c r="AG315">
        <v>0</v>
      </c>
      <c r="AH315">
        <v>0</v>
      </c>
      <c r="AI315">
        <v>0</v>
      </c>
      <c r="AJ315">
        <v>0</v>
      </c>
      <c r="AK315">
        <v>1211</v>
      </c>
      <c r="AL315">
        <v>10812.98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10431.93</v>
      </c>
      <c r="AW315">
        <v>0</v>
      </c>
      <c r="AX315">
        <v>7804.65</v>
      </c>
      <c r="AY315">
        <v>132.05000000000001</v>
      </c>
      <c r="AZ315">
        <v>0</v>
      </c>
      <c r="BA315">
        <v>0</v>
      </c>
      <c r="BB315">
        <v>0</v>
      </c>
      <c r="BC315">
        <v>3884.5165340746612</v>
      </c>
      <c r="BD315">
        <v>22253.146534074662</v>
      </c>
      <c r="BE315">
        <v>13.635506454702611</v>
      </c>
      <c r="BF315">
        <v>1632</v>
      </c>
      <c r="BG315">
        <v>0</v>
      </c>
      <c r="BH315" t="s">
        <v>2101</v>
      </c>
      <c r="BI315" t="s">
        <v>2102</v>
      </c>
      <c r="BJ315" t="s">
        <v>939</v>
      </c>
    </row>
    <row r="316" spans="1:62" x14ac:dyDescent="0.25">
      <c r="A316" t="s">
        <v>200</v>
      </c>
      <c r="B316" t="s">
        <v>1312</v>
      </c>
      <c r="C316" t="s">
        <v>1313</v>
      </c>
      <c r="D316" t="s">
        <v>1010</v>
      </c>
      <c r="E316" t="s">
        <v>1011</v>
      </c>
      <c r="F316" t="s">
        <v>1236</v>
      </c>
      <c r="G316" t="s">
        <v>164</v>
      </c>
      <c r="H316" t="s">
        <v>947</v>
      </c>
      <c r="I316" t="s">
        <v>2673</v>
      </c>
      <c r="J316">
        <v>15113.019999999999</v>
      </c>
      <c r="K316">
        <v>2568.12</v>
      </c>
      <c r="L316">
        <v>0</v>
      </c>
      <c r="M316">
        <v>2819</v>
      </c>
      <c r="N316">
        <v>25751.7</v>
      </c>
      <c r="O316">
        <v>150</v>
      </c>
      <c r="P316">
        <v>10392.36</v>
      </c>
      <c r="Q316">
        <v>26615</v>
      </c>
      <c r="R316">
        <v>83409.2</v>
      </c>
      <c r="S316">
        <v>12002.21</v>
      </c>
      <c r="T316">
        <v>3509.56</v>
      </c>
      <c r="U316">
        <v>0</v>
      </c>
      <c r="V316">
        <v>2291.29</v>
      </c>
      <c r="W316">
        <v>5445.71</v>
      </c>
      <c r="X316">
        <v>599.71</v>
      </c>
      <c r="Y316">
        <v>2662.34</v>
      </c>
      <c r="Z316">
        <v>13268.543232918149</v>
      </c>
      <c r="AA316">
        <v>39779.363232918142</v>
      </c>
      <c r="AB316">
        <v>123188.56323291814</v>
      </c>
      <c r="AD316">
        <v>27948.07</v>
      </c>
      <c r="AE316">
        <v>16000</v>
      </c>
      <c r="AF316">
        <v>0</v>
      </c>
      <c r="AG316">
        <v>3800</v>
      </c>
      <c r="AH316">
        <v>19300</v>
      </c>
      <c r="AI316">
        <v>2200</v>
      </c>
      <c r="AJ316">
        <v>8400</v>
      </c>
      <c r="AK316">
        <v>4500</v>
      </c>
      <c r="AL316">
        <v>82148.070000000007</v>
      </c>
      <c r="AM316">
        <v>0</v>
      </c>
      <c r="AN316">
        <v>0</v>
      </c>
      <c r="AO316">
        <v>0</v>
      </c>
      <c r="AP316">
        <v>0</v>
      </c>
      <c r="AQ316">
        <v>74618.7</v>
      </c>
      <c r="AR316">
        <v>0</v>
      </c>
      <c r="AS316">
        <v>0</v>
      </c>
      <c r="AT316">
        <v>0</v>
      </c>
      <c r="AU316">
        <v>74618.7</v>
      </c>
      <c r="AV316">
        <v>55063.299999999996</v>
      </c>
      <c r="AW316">
        <v>22077.68</v>
      </c>
      <c r="AX316">
        <v>0</v>
      </c>
      <c r="AY316">
        <v>8910.2900000000009</v>
      </c>
      <c r="AZ316">
        <v>125116.11</v>
      </c>
      <c r="BA316">
        <v>2949.71</v>
      </c>
      <c r="BB316">
        <v>21454.7</v>
      </c>
      <c r="BC316">
        <v>44383.543232918149</v>
      </c>
      <c r="BD316">
        <v>279955.33323291817</v>
      </c>
      <c r="BE316">
        <v>13.290070412196448</v>
      </c>
      <c r="BF316">
        <v>21065</v>
      </c>
      <c r="BG316">
        <v>0</v>
      </c>
      <c r="BH316" t="s">
        <v>1314</v>
      </c>
      <c r="BI316" t="s">
        <v>1315</v>
      </c>
      <c r="BJ316" t="s">
        <v>939</v>
      </c>
    </row>
    <row r="317" spans="1:62" x14ac:dyDescent="0.25">
      <c r="A317" t="s">
        <v>460</v>
      </c>
      <c r="B317" t="s">
        <v>1820</v>
      </c>
      <c r="C317" t="s">
        <v>1821</v>
      </c>
      <c r="D317" t="s">
        <v>1696</v>
      </c>
      <c r="E317" t="s">
        <v>1697</v>
      </c>
      <c r="F317" t="s">
        <v>1712</v>
      </c>
      <c r="G317" t="s">
        <v>412</v>
      </c>
      <c r="H317" t="s">
        <v>935</v>
      </c>
      <c r="I317" t="s">
        <v>2673</v>
      </c>
      <c r="J317">
        <v>2502.41</v>
      </c>
      <c r="K317">
        <v>665</v>
      </c>
      <c r="L317">
        <v>0</v>
      </c>
      <c r="M317">
        <v>790</v>
      </c>
      <c r="N317">
        <v>365</v>
      </c>
      <c r="O317">
        <v>0</v>
      </c>
      <c r="P317">
        <v>705</v>
      </c>
      <c r="Q317">
        <v>2060</v>
      </c>
      <c r="R317">
        <v>7087.41</v>
      </c>
      <c r="S317">
        <v>3346.2999999999997</v>
      </c>
      <c r="T317">
        <v>3184.71</v>
      </c>
      <c r="U317">
        <v>0</v>
      </c>
      <c r="V317">
        <v>1467.38</v>
      </c>
      <c r="W317">
        <v>585.81999999999994</v>
      </c>
      <c r="X317">
        <v>420.35</v>
      </c>
      <c r="Y317">
        <v>1018.35</v>
      </c>
      <c r="Z317">
        <v>3435.4202920856455</v>
      </c>
      <c r="AA317">
        <v>13458.330292085648</v>
      </c>
      <c r="AB317">
        <v>20545.740292085648</v>
      </c>
      <c r="AD317">
        <v>2029.8</v>
      </c>
      <c r="AE317">
        <v>1000</v>
      </c>
      <c r="AF317">
        <v>0</v>
      </c>
      <c r="AG317">
        <v>1000</v>
      </c>
      <c r="AH317">
        <v>0</v>
      </c>
      <c r="AI317">
        <v>500</v>
      </c>
      <c r="AJ317">
        <v>500</v>
      </c>
      <c r="AK317">
        <v>0</v>
      </c>
      <c r="AL317">
        <v>5029.8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7878.5099999999993</v>
      </c>
      <c r="AW317">
        <v>4849.71</v>
      </c>
      <c r="AX317">
        <v>0</v>
      </c>
      <c r="AY317">
        <v>3257.38</v>
      </c>
      <c r="AZ317">
        <v>950.81999999999994</v>
      </c>
      <c r="BA317">
        <v>920.35</v>
      </c>
      <c r="BB317">
        <v>2223.35</v>
      </c>
      <c r="BC317">
        <v>5495.420292085646</v>
      </c>
      <c r="BD317">
        <v>25575.540292085643</v>
      </c>
      <c r="BE317">
        <v>22.573292402546905</v>
      </c>
      <c r="BF317">
        <v>1133</v>
      </c>
      <c r="BG317">
        <v>0</v>
      </c>
      <c r="BH317" t="s">
        <v>1822</v>
      </c>
      <c r="BI317" t="s">
        <v>1823</v>
      </c>
      <c r="BJ317" t="s">
        <v>939</v>
      </c>
    </row>
    <row r="318" spans="1:62" x14ac:dyDescent="0.25">
      <c r="A318" t="s">
        <v>734</v>
      </c>
      <c r="B318" t="s">
        <v>2206</v>
      </c>
      <c r="C318" t="s">
        <v>2207</v>
      </c>
      <c r="D318" t="s">
        <v>931</v>
      </c>
      <c r="E318" t="s">
        <v>932</v>
      </c>
      <c r="F318" t="s">
        <v>2225</v>
      </c>
      <c r="G318" t="s">
        <v>740</v>
      </c>
      <c r="H318" t="s">
        <v>947</v>
      </c>
      <c r="I318" t="s">
        <v>2674</v>
      </c>
      <c r="J318">
        <v>12380.849999999999</v>
      </c>
      <c r="K318">
        <v>470</v>
      </c>
      <c r="L318">
        <v>0</v>
      </c>
      <c r="M318">
        <v>1621.84</v>
      </c>
      <c r="N318">
        <v>2123</v>
      </c>
      <c r="O318">
        <v>4462.91</v>
      </c>
      <c r="P318">
        <v>6846.3</v>
      </c>
      <c r="Q318">
        <v>1067297.3899999999</v>
      </c>
      <c r="R318">
        <v>1095202.2899999998</v>
      </c>
      <c r="S318">
        <v>21659.260000000002</v>
      </c>
      <c r="T318">
        <v>329.13</v>
      </c>
      <c r="U318">
        <v>0</v>
      </c>
      <c r="V318">
        <v>3935.1</v>
      </c>
      <c r="W318">
        <v>0</v>
      </c>
      <c r="X318">
        <v>383.36</v>
      </c>
      <c r="Y318">
        <v>8730.1299999999992</v>
      </c>
      <c r="Z318">
        <v>15001.378856572328</v>
      </c>
      <c r="AA318">
        <v>50038.358856572333</v>
      </c>
      <c r="AB318">
        <v>1145240.6488565721</v>
      </c>
      <c r="AD318">
        <v>95093.51</v>
      </c>
      <c r="AE318">
        <v>0</v>
      </c>
      <c r="AF318">
        <v>0</v>
      </c>
      <c r="AG318">
        <v>8903.1200000000008</v>
      </c>
      <c r="AH318">
        <v>0</v>
      </c>
      <c r="AI318">
        <v>0</v>
      </c>
      <c r="AJ318">
        <v>0</v>
      </c>
      <c r="AK318">
        <v>34453.06</v>
      </c>
      <c r="AL318">
        <v>138449.69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129133.62</v>
      </c>
      <c r="AW318">
        <v>799.13</v>
      </c>
      <c r="AX318">
        <v>0</v>
      </c>
      <c r="AY318">
        <v>14460.060000000001</v>
      </c>
      <c r="AZ318">
        <v>2123</v>
      </c>
      <c r="BA318">
        <v>4846.2699999999995</v>
      </c>
      <c r="BB318">
        <v>15576.43</v>
      </c>
      <c r="BC318">
        <v>1116751.8288565723</v>
      </c>
      <c r="BD318">
        <v>1283690.3388565723</v>
      </c>
      <c r="BE318">
        <v>73.804998496899458</v>
      </c>
      <c r="BF318">
        <v>17393</v>
      </c>
      <c r="BG318">
        <v>0</v>
      </c>
      <c r="BH318" t="s">
        <v>2179</v>
      </c>
      <c r="BI318" t="s">
        <v>2180</v>
      </c>
      <c r="BJ318" t="s">
        <v>939</v>
      </c>
    </row>
    <row r="319" spans="1:62" x14ac:dyDescent="0.25">
      <c r="A319" t="s">
        <v>300</v>
      </c>
      <c r="B319" t="s">
        <v>1520</v>
      </c>
      <c r="C319" t="s">
        <v>1521</v>
      </c>
      <c r="D319" t="s">
        <v>1357</v>
      </c>
      <c r="E319" t="s">
        <v>1358</v>
      </c>
      <c r="F319" t="s">
        <v>1422</v>
      </c>
      <c r="G319" t="s">
        <v>300</v>
      </c>
      <c r="H319" t="s">
        <v>947</v>
      </c>
      <c r="I319" t="s">
        <v>2673</v>
      </c>
      <c r="J319">
        <v>67788.429999999993</v>
      </c>
      <c r="K319">
        <v>1091.0999999999999</v>
      </c>
      <c r="L319">
        <v>0</v>
      </c>
      <c r="M319">
        <v>2567.85</v>
      </c>
      <c r="N319">
        <v>11350</v>
      </c>
      <c r="O319">
        <v>2983</v>
      </c>
      <c r="P319">
        <v>9927</v>
      </c>
      <c r="Q319">
        <v>60608.600000000013</v>
      </c>
      <c r="R319">
        <v>156315.98000000001</v>
      </c>
      <c r="S319">
        <v>41799.57</v>
      </c>
      <c r="T319">
        <v>942.1</v>
      </c>
      <c r="U319">
        <v>0</v>
      </c>
      <c r="V319">
        <v>1986.7</v>
      </c>
      <c r="W319">
        <v>1269.69</v>
      </c>
      <c r="X319">
        <v>2168.09</v>
      </c>
      <c r="Y319">
        <v>4730.13</v>
      </c>
      <c r="Z319">
        <v>13841.794908228345</v>
      </c>
      <c r="AA319">
        <v>66738.074908228329</v>
      </c>
      <c r="AB319">
        <v>223054.05490822834</v>
      </c>
      <c r="AD319">
        <v>90220.92</v>
      </c>
      <c r="AE319">
        <v>1500</v>
      </c>
      <c r="AF319">
        <v>0</v>
      </c>
      <c r="AG319">
        <v>10000</v>
      </c>
      <c r="AH319">
        <v>18000</v>
      </c>
      <c r="AI319">
        <v>6000</v>
      </c>
      <c r="AJ319">
        <v>12000</v>
      </c>
      <c r="AK319">
        <v>18000</v>
      </c>
      <c r="AL319">
        <v>155720.91999999998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199808.91999999998</v>
      </c>
      <c r="AW319">
        <v>3533.2</v>
      </c>
      <c r="AX319">
        <v>0</v>
      </c>
      <c r="AY319">
        <v>14554.55</v>
      </c>
      <c r="AZ319">
        <v>30619.690000000002</v>
      </c>
      <c r="BA319">
        <v>11151.09</v>
      </c>
      <c r="BB319">
        <v>26657.13</v>
      </c>
      <c r="BC319">
        <v>92450.394908228365</v>
      </c>
      <c r="BD319">
        <v>378774.97490822832</v>
      </c>
      <c r="BE319">
        <v>8.0213247264612839</v>
      </c>
      <c r="BF319">
        <v>47221</v>
      </c>
      <c r="BG319">
        <v>0</v>
      </c>
      <c r="BH319" t="s">
        <v>1522</v>
      </c>
      <c r="BI319" t="s">
        <v>1523</v>
      </c>
      <c r="BJ319" t="s">
        <v>939</v>
      </c>
    </row>
    <row r="320" spans="1:62" x14ac:dyDescent="0.25">
      <c r="A320" t="s">
        <v>378</v>
      </c>
      <c r="B320" t="s">
        <v>1667</v>
      </c>
      <c r="C320" t="s">
        <v>1668</v>
      </c>
      <c r="D320" t="s">
        <v>1481</v>
      </c>
      <c r="E320" t="s">
        <v>1482</v>
      </c>
      <c r="F320" t="s">
        <v>1607</v>
      </c>
      <c r="G320" t="s">
        <v>342</v>
      </c>
      <c r="H320" t="s">
        <v>935</v>
      </c>
      <c r="I320" t="s">
        <v>2673</v>
      </c>
      <c r="J320">
        <v>2525.1999999999998</v>
      </c>
      <c r="K320">
        <v>355</v>
      </c>
      <c r="L320">
        <v>0</v>
      </c>
      <c r="M320">
        <v>740</v>
      </c>
      <c r="N320">
        <v>11522.619999999999</v>
      </c>
      <c r="O320">
        <v>400</v>
      </c>
      <c r="P320">
        <v>820</v>
      </c>
      <c r="Q320">
        <v>5117</v>
      </c>
      <c r="R320">
        <v>21479.82</v>
      </c>
      <c r="S320">
        <v>11011.49</v>
      </c>
      <c r="T320">
        <v>588.29999999999995</v>
      </c>
      <c r="U320">
        <v>0</v>
      </c>
      <c r="V320">
        <v>1791.57</v>
      </c>
      <c r="W320">
        <v>1362.5</v>
      </c>
      <c r="X320">
        <v>487.9</v>
      </c>
      <c r="Y320">
        <v>3959.1</v>
      </c>
      <c r="Z320">
        <v>5658.4423931870297</v>
      </c>
      <c r="AA320">
        <v>24859.302393187027</v>
      </c>
      <c r="AB320">
        <v>46339.122393187026</v>
      </c>
      <c r="AD320">
        <v>13109.59</v>
      </c>
      <c r="AE320">
        <v>0</v>
      </c>
      <c r="AF320">
        <v>0</v>
      </c>
      <c r="AG320">
        <v>3000</v>
      </c>
      <c r="AH320">
        <v>1000</v>
      </c>
      <c r="AI320">
        <v>0</v>
      </c>
      <c r="AJ320">
        <v>3000</v>
      </c>
      <c r="AK320">
        <v>0</v>
      </c>
      <c r="AL320">
        <v>20109.59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26646.28</v>
      </c>
      <c r="AW320">
        <v>943.3</v>
      </c>
      <c r="AX320">
        <v>0</v>
      </c>
      <c r="AY320">
        <v>5531.57</v>
      </c>
      <c r="AZ320">
        <v>13885.119999999999</v>
      </c>
      <c r="BA320">
        <v>887.9</v>
      </c>
      <c r="BB320">
        <v>7779.1</v>
      </c>
      <c r="BC320">
        <v>10775.44239318703</v>
      </c>
      <c r="BD320">
        <v>66448.712393187016</v>
      </c>
      <c r="BE320">
        <v>15.809829263189869</v>
      </c>
      <c r="BF320">
        <v>4203</v>
      </c>
      <c r="BG320">
        <v>0</v>
      </c>
      <c r="BH320" t="s">
        <v>1669</v>
      </c>
      <c r="BI320" t="s">
        <v>1670</v>
      </c>
      <c r="BJ320" t="s">
        <v>939</v>
      </c>
    </row>
    <row r="321" spans="1:62" x14ac:dyDescent="0.25">
      <c r="A321" t="s">
        <v>380</v>
      </c>
      <c r="B321" t="s">
        <v>986</v>
      </c>
      <c r="C321" t="s">
        <v>987</v>
      </c>
      <c r="D321" t="s">
        <v>931</v>
      </c>
      <c r="E321" t="s">
        <v>932</v>
      </c>
      <c r="F321" t="s">
        <v>933</v>
      </c>
      <c r="G321" t="s">
        <v>934</v>
      </c>
      <c r="H321" t="s">
        <v>947</v>
      </c>
      <c r="I321" t="s">
        <v>2674</v>
      </c>
      <c r="J321">
        <v>1042.5900000000001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61.05</v>
      </c>
      <c r="Q321">
        <v>2124</v>
      </c>
      <c r="R321">
        <v>3227.6400000000003</v>
      </c>
      <c r="S321">
        <v>1398.1</v>
      </c>
      <c r="T321">
        <v>173.9</v>
      </c>
      <c r="U321">
        <v>0</v>
      </c>
      <c r="V321">
        <v>40.9</v>
      </c>
      <c r="W321">
        <v>84.35</v>
      </c>
      <c r="X321">
        <v>15.1</v>
      </c>
      <c r="Y321">
        <v>40</v>
      </c>
      <c r="Z321">
        <v>2007.2239782951506</v>
      </c>
      <c r="AA321">
        <v>3759.5739782951505</v>
      </c>
      <c r="AB321">
        <v>6987.2139782951508</v>
      </c>
      <c r="AD321">
        <v>5048.38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5048.38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7489.07</v>
      </c>
      <c r="AW321">
        <v>173.9</v>
      </c>
      <c r="AX321">
        <v>0</v>
      </c>
      <c r="AY321">
        <v>40.9</v>
      </c>
      <c r="AZ321">
        <v>84.35</v>
      </c>
      <c r="BA321">
        <v>15.1</v>
      </c>
      <c r="BB321">
        <v>101.05</v>
      </c>
      <c r="BC321">
        <v>4131.223978295151</v>
      </c>
      <c r="BD321">
        <v>12035.59397829515</v>
      </c>
      <c r="BE321">
        <v>6.4499431823661038</v>
      </c>
      <c r="BF321">
        <v>1866</v>
      </c>
      <c r="BG321">
        <v>0</v>
      </c>
      <c r="BH321" t="s">
        <v>995</v>
      </c>
      <c r="BI321" t="s">
        <v>996</v>
      </c>
      <c r="BJ321" t="s">
        <v>939</v>
      </c>
    </row>
    <row r="322" spans="1:62" x14ac:dyDescent="0.25">
      <c r="A322" t="s">
        <v>202</v>
      </c>
      <c r="B322" t="s">
        <v>1316</v>
      </c>
      <c r="C322" t="s">
        <v>1317</v>
      </c>
      <c r="D322" t="s">
        <v>1010</v>
      </c>
      <c r="E322" t="s">
        <v>1011</v>
      </c>
      <c r="F322" t="s">
        <v>1270</v>
      </c>
      <c r="G322" t="s">
        <v>202</v>
      </c>
      <c r="H322" t="s">
        <v>935</v>
      </c>
      <c r="I322" t="s">
        <v>2673</v>
      </c>
      <c r="J322">
        <v>1719.86</v>
      </c>
      <c r="K322">
        <v>1200</v>
      </c>
      <c r="L322">
        <v>0</v>
      </c>
      <c r="M322">
        <v>710</v>
      </c>
      <c r="N322">
        <v>495</v>
      </c>
      <c r="O322">
        <v>3835</v>
      </c>
      <c r="P322">
        <v>45</v>
      </c>
      <c r="Q322">
        <v>5121.84</v>
      </c>
      <c r="R322">
        <v>13126.7</v>
      </c>
      <c r="S322">
        <v>4389.47</v>
      </c>
      <c r="T322">
        <v>1361.62</v>
      </c>
      <c r="U322">
        <v>0</v>
      </c>
      <c r="V322">
        <v>104.6</v>
      </c>
      <c r="W322">
        <v>758.6</v>
      </c>
      <c r="X322">
        <v>1259.43</v>
      </c>
      <c r="Y322">
        <v>529.29999999999995</v>
      </c>
      <c r="Z322">
        <v>3889.6851098674051</v>
      </c>
      <c r="AA322">
        <v>12292.705109867406</v>
      </c>
      <c r="AB322">
        <v>25419.405109867406</v>
      </c>
      <c r="AD322">
        <v>7594.36</v>
      </c>
      <c r="AE322">
        <v>1600</v>
      </c>
      <c r="AF322">
        <v>0</v>
      </c>
      <c r="AG322">
        <v>1100</v>
      </c>
      <c r="AH322">
        <v>0</v>
      </c>
      <c r="AI322">
        <v>2500</v>
      </c>
      <c r="AJ322">
        <v>500</v>
      </c>
      <c r="AK322">
        <v>500</v>
      </c>
      <c r="AL322">
        <v>13794.36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13703.689999999999</v>
      </c>
      <c r="AW322">
        <v>4161.62</v>
      </c>
      <c r="AX322">
        <v>0</v>
      </c>
      <c r="AY322">
        <v>1914.6</v>
      </c>
      <c r="AZ322">
        <v>1253.5999999999999</v>
      </c>
      <c r="BA322">
        <v>7594.43</v>
      </c>
      <c r="BB322">
        <v>1074.3</v>
      </c>
      <c r="BC322">
        <v>9511.5251098674053</v>
      </c>
      <c r="BD322">
        <v>39213.765109867396</v>
      </c>
      <c r="BE322">
        <v>10.910897359451139</v>
      </c>
      <c r="BF322">
        <v>3594</v>
      </c>
      <c r="BG322">
        <v>0</v>
      </c>
      <c r="BH322" t="s">
        <v>1318</v>
      </c>
      <c r="BI322" t="s">
        <v>1319</v>
      </c>
      <c r="BJ322" t="s">
        <v>939</v>
      </c>
    </row>
    <row r="323" spans="1:62" x14ac:dyDescent="0.25">
      <c r="A323" t="s">
        <v>116</v>
      </c>
      <c r="B323" t="s">
        <v>1173</v>
      </c>
      <c r="C323" t="s">
        <v>1174</v>
      </c>
      <c r="D323" t="s">
        <v>1041</v>
      </c>
      <c r="E323" t="s">
        <v>1042</v>
      </c>
      <c r="F323" t="s">
        <v>1082</v>
      </c>
      <c r="G323" t="s">
        <v>90</v>
      </c>
      <c r="H323" t="s">
        <v>935</v>
      </c>
      <c r="I323" t="s">
        <v>2673</v>
      </c>
      <c r="J323">
        <v>1546.6599999999999</v>
      </c>
      <c r="K323">
        <v>199.65</v>
      </c>
      <c r="L323">
        <v>0</v>
      </c>
      <c r="M323">
        <v>385</v>
      </c>
      <c r="N323">
        <v>392.5</v>
      </c>
      <c r="O323">
        <v>0</v>
      </c>
      <c r="P323">
        <v>190</v>
      </c>
      <c r="Q323">
        <v>5707</v>
      </c>
      <c r="R323">
        <v>8420.81</v>
      </c>
      <c r="S323">
        <v>6288.13</v>
      </c>
      <c r="T323">
        <v>5379.2</v>
      </c>
      <c r="U323">
        <v>0</v>
      </c>
      <c r="V323">
        <v>132.80000000000001</v>
      </c>
      <c r="W323">
        <v>166.75</v>
      </c>
      <c r="X323">
        <v>129.4</v>
      </c>
      <c r="Y323">
        <v>174.8</v>
      </c>
      <c r="Z323">
        <v>2540.9567538752458</v>
      </c>
      <c r="AA323">
        <v>14812.036753875243</v>
      </c>
      <c r="AB323">
        <v>23232.846753875245</v>
      </c>
      <c r="AD323">
        <v>3127.4</v>
      </c>
      <c r="AE323">
        <v>3000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2500</v>
      </c>
      <c r="AL323">
        <v>8627.4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10962.19</v>
      </c>
      <c r="AW323">
        <v>8578.8499999999985</v>
      </c>
      <c r="AX323">
        <v>0</v>
      </c>
      <c r="AY323">
        <v>517.79999999999995</v>
      </c>
      <c r="AZ323">
        <v>559.25</v>
      </c>
      <c r="BA323">
        <v>129.4</v>
      </c>
      <c r="BB323">
        <v>364.8</v>
      </c>
      <c r="BC323">
        <v>10747.956753875245</v>
      </c>
      <c r="BD323">
        <v>31860.246753875246</v>
      </c>
      <c r="BE323">
        <v>6.3466626999751483</v>
      </c>
      <c r="BF323">
        <v>5020</v>
      </c>
      <c r="BG323">
        <v>0</v>
      </c>
      <c r="BH323" t="s">
        <v>1175</v>
      </c>
      <c r="BI323" t="s">
        <v>1176</v>
      </c>
      <c r="BJ323" t="s">
        <v>939</v>
      </c>
    </row>
    <row r="324" spans="1:62" x14ac:dyDescent="0.25">
      <c r="A324" t="s">
        <v>118</v>
      </c>
      <c r="B324" t="s">
        <v>1111</v>
      </c>
      <c r="C324" t="s">
        <v>1112</v>
      </c>
      <c r="D324" t="s">
        <v>1041</v>
      </c>
      <c r="E324" t="s">
        <v>1042</v>
      </c>
      <c r="F324" t="s">
        <v>1082</v>
      </c>
      <c r="G324" t="s">
        <v>90</v>
      </c>
      <c r="H324" t="s">
        <v>947</v>
      </c>
      <c r="I324" t="s">
        <v>2674</v>
      </c>
      <c r="J324">
        <v>2515.7500000000005</v>
      </c>
      <c r="K324">
        <v>910</v>
      </c>
      <c r="L324">
        <v>0</v>
      </c>
      <c r="M324">
        <v>0</v>
      </c>
      <c r="N324">
        <v>193</v>
      </c>
      <c r="O324">
        <v>0</v>
      </c>
      <c r="P324">
        <v>500</v>
      </c>
      <c r="Q324">
        <v>2687</v>
      </c>
      <c r="R324">
        <v>6805.75</v>
      </c>
      <c r="S324">
        <v>3479.5</v>
      </c>
      <c r="T324">
        <v>129.80000000000001</v>
      </c>
      <c r="U324">
        <v>0</v>
      </c>
      <c r="V324">
        <v>245.4</v>
      </c>
      <c r="W324">
        <v>68.7</v>
      </c>
      <c r="X324">
        <v>106.25</v>
      </c>
      <c r="Y324">
        <v>237.2</v>
      </c>
      <c r="Z324">
        <v>2567.5221447858453</v>
      </c>
      <c r="AA324">
        <v>6834.3721447858461</v>
      </c>
      <c r="AB324">
        <v>13640.122144785846</v>
      </c>
      <c r="AD324">
        <v>1545.13</v>
      </c>
      <c r="AE324">
        <v>0</v>
      </c>
      <c r="AF324">
        <v>0</v>
      </c>
      <c r="AG324">
        <v>845</v>
      </c>
      <c r="AH324">
        <v>0</v>
      </c>
      <c r="AI324">
        <v>0</v>
      </c>
      <c r="AJ324">
        <v>0</v>
      </c>
      <c r="AK324">
        <v>2160</v>
      </c>
      <c r="AL324">
        <v>4550.13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7540.38</v>
      </c>
      <c r="AW324">
        <v>1039.8</v>
      </c>
      <c r="AX324">
        <v>0</v>
      </c>
      <c r="AY324">
        <v>1090.4000000000001</v>
      </c>
      <c r="AZ324">
        <v>261.7</v>
      </c>
      <c r="BA324">
        <v>106.25</v>
      </c>
      <c r="BB324">
        <v>737.2</v>
      </c>
      <c r="BC324">
        <v>7414.5221447858457</v>
      </c>
      <c r="BD324">
        <v>18190.252144785845</v>
      </c>
      <c r="BE324">
        <v>10.612749209326632</v>
      </c>
      <c r="BF324">
        <v>1714</v>
      </c>
      <c r="BG324">
        <v>0</v>
      </c>
      <c r="BH324" t="s">
        <v>1113</v>
      </c>
      <c r="BI324" t="s">
        <v>1114</v>
      </c>
      <c r="BJ324" t="s">
        <v>939</v>
      </c>
    </row>
    <row r="325" spans="1:62" x14ac:dyDescent="0.25">
      <c r="A325" t="s">
        <v>542</v>
      </c>
      <c r="B325" t="s">
        <v>1992</v>
      </c>
      <c r="C325" t="s">
        <v>1993</v>
      </c>
      <c r="D325" t="s">
        <v>1870</v>
      </c>
      <c r="E325" t="s">
        <v>1871</v>
      </c>
      <c r="F325" t="s">
        <v>1912</v>
      </c>
      <c r="G325" t="s">
        <v>1913</v>
      </c>
      <c r="H325" t="s">
        <v>947</v>
      </c>
      <c r="I325" t="s">
        <v>2673</v>
      </c>
      <c r="J325">
        <v>12197.25</v>
      </c>
      <c r="K325">
        <v>4342.45</v>
      </c>
      <c r="L325">
        <v>0</v>
      </c>
      <c r="M325">
        <v>636</v>
      </c>
      <c r="N325">
        <v>1004.87</v>
      </c>
      <c r="O325">
        <v>3570</v>
      </c>
      <c r="P325">
        <v>2040</v>
      </c>
      <c r="Q325">
        <v>13501.160000000002</v>
      </c>
      <c r="R325">
        <v>37291.730000000003</v>
      </c>
      <c r="S325">
        <v>11542.119999999999</v>
      </c>
      <c r="T325">
        <v>10490.41</v>
      </c>
      <c r="U325">
        <v>0</v>
      </c>
      <c r="V325">
        <v>850.91</v>
      </c>
      <c r="W325">
        <v>5059.41</v>
      </c>
      <c r="X325">
        <v>10571</v>
      </c>
      <c r="Y325">
        <v>774.15</v>
      </c>
      <c r="Z325">
        <v>9734.8808644935616</v>
      </c>
      <c r="AA325">
        <v>49022.880864493563</v>
      </c>
      <c r="AB325">
        <v>86314.610864493559</v>
      </c>
      <c r="AD325">
        <v>13086</v>
      </c>
      <c r="AE325">
        <v>1567.5</v>
      </c>
      <c r="AF325">
        <v>0</v>
      </c>
      <c r="AG325">
        <v>1995</v>
      </c>
      <c r="AH325">
        <v>1995</v>
      </c>
      <c r="AI325">
        <v>6555</v>
      </c>
      <c r="AJ325">
        <v>1995</v>
      </c>
      <c r="AK325">
        <v>4000</v>
      </c>
      <c r="AL325">
        <v>31193.5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36825.369999999995</v>
      </c>
      <c r="AW325">
        <v>16400.36</v>
      </c>
      <c r="AX325">
        <v>0</v>
      </c>
      <c r="AY325">
        <v>3481.91</v>
      </c>
      <c r="AZ325">
        <v>8059.28</v>
      </c>
      <c r="BA325">
        <v>20696</v>
      </c>
      <c r="BB325">
        <v>4809.1499999999996</v>
      </c>
      <c r="BC325">
        <v>27236.040864493563</v>
      </c>
      <c r="BD325">
        <v>117508.11086449356</v>
      </c>
      <c r="BE325">
        <v>11.783805742528436</v>
      </c>
      <c r="BF325">
        <v>9972</v>
      </c>
      <c r="BG325">
        <v>0</v>
      </c>
      <c r="BH325" t="s">
        <v>1994</v>
      </c>
      <c r="BI325" t="s">
        <v>1995</v>
      </c>
      <c r="BJ325" t="s">
        <v>939</v>
      </c>
    </row>
    <row r="326" spans="1:62" x14ac:dyDescent="0.25">
      <c r="A326" t="s">
        <v>302</v>
      </c>
      <c r="B326" t="s">
        <v>1524</v>
      </c>
      <c r="C326" t="s">
        <v>1525</v>
      </c>
      <c r="D326" t="s">
        <v>1357</v>
      </c>
      <c r="E326" t="s">
        <v>1358</v>
      </c>
      <c r="F326" t="s">
        <v>1422</v>
      </c>
      <c r="G326" t="s">
        <v>300</v>
      </c>
      <c r="H326" t="s">
        <v>935</v>
      </c>
      <c r="I326" t="s">
        <v>2673</v>
      </c>
      <c r="J326">
        <v>922.78</v>
      </c>
      <c r="K326">
        <v>170</v>
      </c>
      <c r="L326">
        <v>0</v>
      </c>
      <c r="M326">
        <v>251</v>
      </c>
      <c r="N326">
        <v>50</v>
      </c>
      <c r="O326">
        <v>0</v>
      </c>
      <c r="P326">
        <v>4401.55</v>
      </c>
      <c r="Q326">
        <v>1840</v>
      </c>
      <c r="R326">
        <v>7635.33</v>
      </c>
      <c r="S326">
        <v>1642.99</v>
      </c>
      <c r="T326">
        <v>96.05</v>
      </c>
      <c r="U326">
        <v>0</v>
      </c>
      <c r="V326">
        <v>135.94999999999999</v>
      </c>
      <c r="W326">
        <v>1733.4</v>
      </c>
      <c r="X326">
        <v>102.1</v>
      </c>
      <c r="Y326">
        <v>0</v>
      </c>
      <c r="Z326">
        <v>1502.3707269240197</v>
      </c>
      <c r="AA326">
        <v>5212.8607269240201</v>
      </c>
      <c r="AB326">
        <v>12848.19072692402</v>
      </c>
      <c r="AD326">
        <v>1124.83</v>
      </c>
      <c r="AE326">
        <v>0</v>
      </c>
      <c r="AF326">
        <v>0</v>
      </c>
      <c r="AG326">
        <v>600</v>
      </c>
      <c r="AH326">
        <v>3600</v>
      </c>
      <c r="AI326">
        <v>0</v>
      </c>
      <c r="AJ326">
        <v>0</v>
      </c>
      <c r="AK326">
        <v>0</v>
      </c>
      <c r="AL326">
        <v>5324.83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3690.6</v>
      </c>
      <c r="AW326">
        <v>266.05</v>
      </c>
      <c r="AX326">
        <v>0</v>
      </c>
      <c r="AY326">
        <v>986.95</v>
      </c>
      <c r="AZ326">
        <v>5383.4</v>
      </c>
      <c r="BA326">
        <v>102.1</v>
      </c>
      <c r="BB326">
        <v>4401.55</v>
      </c>
      <c r="BC326">
        <v>3342.3707269240194</v>
      </c>
      <c r="BD326">
        <v>18173.02072692402</v>
      </c>
      <c r="BE326">
        <v>6.3078864029587018</v>
      </c>
      <c r="BF326">
        <v>2881</v>
      </c>
      <c r="BG326">
        <v>0</v>
      </c>
      <c r="BH326" t="s">
        <v>1526</v>
      </c>
      <c r="BI326" t="s">
        <v>1527</v>
      </c>
      <c r="BJ326" t="s">
        <v>939</v>
      </c>
    </row>
    <row r="327" spans="1:62" x14ac:dyDescent="0.25">
      <c r="A327" t="s">
        <v>808</v>
      </c>
      <c r="B327" t="s">
        <v>2266</v>
      </c>
      <c r="C327" t="s">
        <v>2267</v>
      </c>
      <c r="D327" t="s">
        <v>1041</v>
      </c>
      <c r="E327" t="s">
        <v>1042</v>
      </c>
      <c r="F327" t="s">
        <v>1043</v>
      </c>
      <c r="G327" t="s">
        <v>94</v>
      </c>
      <c r="H327" t="s">
        <v>947</v>
      </c>
      <c r="I327" t="s">
        <v>2673</v>
      </c>
      <c r="J327">
        <v>36374.229999999996</v>
      </c>
      <c r="K327">
        <v>2293.8000000000002</v>
      </c>
      <c r="L327">
        <v>0</v>
      </c>
      <c r="M327">
        <v>2825</v>
      </c>
      <c r="N327">
        <v>11921.9</v>
      </c>
      <c r="O327">
        <v>4602</v>
      </c>
      <c r="P327">
        <v>21432</v>
      </c>
      <c r="Q327">
        <v>47366</v>
      </c>
      <c r="R327">
        <v>126814.93</v>
      </c>
      <c r="S327">
        <v>64697.920000000006</v>
      </c>
      <c r="T327">
        <v>1992.57</v>
      </c>
      <c r="U327">
        <v>0</v>
      </c>
      <c r="V327">
        <v>1939.29</v>
      </c>
      <c r="W327">
        <v>9336.57</v>
      </c>
      <c r="X327">
        <v>10298.08</v>
      </c>
      <c r="Y327">
        <v>6156.96</v>
      </c>
      <c r="Z327">
        <v>19849.224354481186</v>
      </c>
      <c r="AA327">
        <v>114270.61435448119</v>
      </c>
      <c r="AB327">
        <v>241085.54435448119</v>
      </c>
      <c r="AD327">
        <v>69571.02</v>
      </c>
      <c r="AE327">
        <v>840</v>
      </c>
      <c r="AF327">
        <v>0</v>
      </c>
      <c r="AG327">
        <v>2500</v>
      </c>
      <c r="AH327">
        <v>18500</v>
      </c>
      <c r="AI327">
        <v>5000</v>
      </c>
      <c r="AJ327">
        <v>12000</v>
      </c>
      <c r="AK327">
        <v>0</v>
      </c>
      <c r="AL327">
        <v>108411.02</v>
      </c>
      <c r="AM327">
        <v>9488.17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9488.17</v>
      </c>
      <c r="AV327">
        <v>180131.34</v>
      </c>
      <c r="AW327">
        <v>5126.37</v>
      </c>
      <c r="AX327">
        <v>0</v>
      </c>
      <c r="AY327">
        <v>7264.29</v>
      </c>
      <c r="AZ327">
        <v>39758.47</v>
      </c>
      <c r="BA327">
        <v>19900.080000000002</v>
      </c>
      <c r="BB327">
        <v>39588.959999999999</v>
      </c>
      <c r="BC327">
        <v>67215.224354481179</v>
      </c>
      <c r="BD327">
        <v>358984.73435448122</v>
      </c>
      <c r="BE327">
        <v>8.8448206163175698</v>
      </c>
      <c r="BF327">
        <v>40587</v>
      </c>
      <c r="BG327">
        <v>0</v>
      </c>
      <c r="BH327" t="s">
        <v>2268</v>
      </c>
      <c r="BI327" t="s">
        <v>2269</v>
      </c>
      <c r="BJ327" t="s">
        <v>939</v>
      </c>
    </row>
    <row r="328" spans="1:62" x14ac:dyDescent="0.25">
      <c r="A328" t="s">
        <v>182</v>
      </c>
      <c r="B328" t="s">
        <v>1279</v>
      </c>
      <c r="C328" t="s">
        <v>1280</v>
      </c>
      <c r="D328" t="s">
        <v>1010</v>
      </c>
      <c r="E328" t="s">
        <v>1011</v>
      </c>
      <c r="F328" t="s">
        <v>1012</v>
      </c>
      <c r="G328" t="s">
        <v>156</v>
      </c>
      <c r="H328" t="s">
        <v>947</v>
      </c>
      <c r="I328" t="s">
        <v>2674</v>
      </c>
      <c r="J328">
        <v>5989.81</v>
      </c>
      <c r="K328">
        <v>9566.2999999999993</v>
      </c>
      <c r="L328">
        <v>0</v>
      </c>
      <c r="M328">
        <v>2143</v>
      </c>
      <c r="N328">
        <v>13392.974999999999</v>
      </c>
      <c r="O328">
        <v>9731</v>
      </c>
      <c r="P328">
        <v>2345</v>
      </c>
      <c r="Q328">
        <v>24969</v>
      </c>
      <c r="R328">
        <v>68137.084999999992</v>
      </c>
      <c r="S328">
        <v>11842.929999999998</v>
      </c>
      <c r="T328">
        <v>217.2</v>
      </c>
      <c r="U328">
        <v>0</v>
      </c>
      <c r="V328">
        <v>988.48</v>
      </c>
      <c r="W328">
        <v>3113.15</v>
      </c>
      <c r="X328">
        <v>2960.31</v>
      </c>
      <c r="Y328">
        <v>311</v>
      </c>
      <c r="Z328">
        <v>8343.5239891179554</v>
      </c>
      <c r="AA328">
        <v>27776.593989117955</v>
      </c>
      <c r="AB328">
        <v>95913.678989117951</v>
      </c>
      <c r="AD328">
        <v>24107.9</v>
      </c>
      <c r="AE328">
        <v>662</v>
      </c>
      <c r="AF328">
        <v>0</v>
      </c>
      <c r="AG328">
        <v>3966</v>
      </c>
      <c r="AH328">
        <v>10909</v>
      </c>
      <c r="AI328">
        <v>13884</v>
      </c>
      <c r="AJ328">
        <v>1983</v>
      </c>
      <c r="AK328">
        <v>24453</v>
      </c>
      <c r="AL328">
        <v>79964.899999999994</v>
      </c>
      <c r="AM328">
        <v>64344.79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3000</v>
      </c>
      <c r="AU328">
        <v>67344.790000000008</v>
      </c>
      <c r="AV328">
        <v>106285.43</v>
      </c>
      <c r="AW328">
        <v>10445.5</v>
      </c>
      <c r="AX328">
        <v>0</v>
      </c>
      <c r="AY328">
        <v>7097.48</v>
      </c>
      <c r="AZ328">
        <v>27415.125</v>
      </c>
      <c r="BA328">
        <v>26575.309999999998</v>
      </c>
      <c r="BB328">
        <v>4639</v>
      </c>
      <c r="BC328">
        <v>60765.523989117952</v>
      </c>
      <c r="BD328">
        <v>243223.36898911791</v>
      </c>
      <c r="BE328">
        <v>20.847121709875537</v>
      </c>
      <c r="BF328">
        <v>11667</v>
      </c>
      <c r="BG328">
        <v>0</v>
      </c>
      <c r="BH328" t="s">
        <v>1281</v>
      </c>
      <c r="BI328" t="s">
        <v>1282</v>
      </c>
      <c r="BJ328" t="s">
        <v>939</v>
      </c>
    </row>
    <row r="329" spans="1:62" x14ac:dyDescent="0.25">
      <c r="A329" t="s">
        <v>638</v>
      </c>
      <c r="B329" t="s">
        <v>2146</v>
      </c>
      <c r="C329" t="s">
        <v>2147</v>
      </c>
      <c r="D329" t="s">
        <v>2045</v>
      </c>
      <c r="E329" t="s">
        <v>2046</v>
      </c>
      <c r="F329" t="s">
        <v>2056</v>
      </c>
      <c r="G329" t="s">
        <v>2057</v>
      </c>
      <c r="H329" t="s">
        <v>935</v>
      </c>
      <c r="I329" t="s">
        <v>2673</v>
      </c>
      <c r="J329">
        <v>719.31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724</v>
      </c>
      <c r="R329">
        <v>1443.31</v>
      </c>
      <c r="S329">
        <v>1145.8399999999999</v>
      </c>
      <c r="T329">
        <v>0</v>
      </c>
      <c r="U329">
        <v>216.64</v>
      </c>
      <c r="V329">
        <v>76.8</v>
      </c>
      <c r="W329">
        <v>0</v>
      </c>
      <c r="X329">
        <v>0</v>
      </c>
      <c r="Y329">
        <v>0</v>
      </c>
      <c r="Z329">
        <v>770.7574570633609</v>
      </c>
      <c r="AA329">
        <v>2210.0374570633608</v>
      </c>
      <c r="AB329">
        <v>3653.3474570633607</v>
      </c>
      <c r="AD329">
        <v>847.64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680</v>
      </c>
      <c r="AL329">
        <v>1527.6399999999999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2712.79</v>
      </c>
      <c r="AW329">
        <v>0</v>
      </c>
      <c r="AX329">
        <v>216.64</v>
      </c>
      <c r="AY329">
        <v>76.8</v>
      </c>
      <c r="AZ329">
        <v>0</v>
      </c>
      <c r="BA329">
        <v>0</v>
      </c>
      <c r="BB329">
        <v>0</v>
      </c>
      <c r="BC329">
        <v>2174.757457063361</v>
      </c>
      <c r="BD329">
        <v>5180.987457063361</v>
      </c>
      <c r="BE329">
        <v>3.3318247312304572</v>
      </c>
      <c r="BF329">
        <v>1555</v>
      </c>
      <c r="BG329">
        <v>0</v>
      </c>
      <c r="BH329" t="s">
        <v>2148</v>
      </c>
      <c r="BI329" t="s">
        <v>2149</v>
      </c>
      <c r="BJ329" t="s">
        <v>939</v>
      </c>
    </row>
    <row r="330" spans="1:62" x14ac:dyDescent="0.25">
      <c r="A330" t="s">
        <v>688</v>
      </c>
      <c r="B330" t="s">
        <v>1615</v>
      </c>
      <c r="C330" t="s">
        <v>1616</v>
      </c>
      <c r="D330" t="s">
        <v>1481</v>
      </c>
      <c r="E330" t="s">
        <v>1482</v>
      </c>
      <c r="F330" t="s">
        <v>1617</v>
      </c>
      <c r="G330" t="s">
        <v>360</v>
      </c>
      <c r="H330" t="s">
        <v>947</v>
      </c>
      <c r="I330" t="s">
        <v>2674</v>
      </c>
      <c r="J330">
        <v>3702.37</v>
      </c>
      <c r="K330">
        <v>1351</v>
      </c>
      <c r="L330">
        <v>0</v>
      </c>
      <c r="M330">
        <v>2195</v>
      </c>
      <c r="N330">
        <v>5619.2</v>
      </c>
      <c r="O330">
        <v>4229</v>
      </c>
      <c r="P330">
        <v>75</v>
      </c>
      <c r="Q330">
        <v>11348</v>
      </c>
      <c r="R330">
        <v>28519.57</v>
      </c>
      <c r="S330">
        <v>7800.5399999999991</v>
      </c>
      <c r="T330">
        <v>2983</v>
      </c>
      <c r="U330">
        <v>0</v>
      </c>
      <c r="V330">
        <v>678.22</v>
      </c>
      <c r="W330">
        <v>4440.09</v>
      </c>
      <c r="X330">
        <v>2592.2199999999998</v>
      </c>
      <c r="Y330">
        <v>1897.6</v>
      </c>
      <c r="Z330">
        <v>3543.7937262333535</v>
      </c>
      <c r="AA330">
        <v>23935.463726233353</v>
      </c>
      <c r="AB330">
        <v>52455.033726233349</v>
      </c>
      <c r="AD330">
        <v>14231.28</v>
      </c>
      <c r="AE330">
        <v>700</v>
      </c>
      <c r="AF330">
        <v>0</v>
      </c>
      <c r="AG330">
        <v>500</v>
      </c>
      <c r="AH330">
        <v>6000</v>
      </c>
      <c r="AI330">
        <v>3000</v>
      </c>
      <c r="AJ330">
        <v>800</v>
      </c>
      <c r="AK330">
        <v>4487.6000000000004</v>
      </c>
      <c r="AL330">
        <v>29718.879999999997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25734.190000000002</v>
      </c>
      <c r="AW330">
        <v>5034</v>
      </c>
      <c r="AX330">
        <v>0</v>
      </c>
      <c r="AY330">
        <v>3373.2200000000003</v>
      </c>
      <c r="AZ330">
        <v>16059.29</v>
      </c>
      <c r="BA330">
        <v>9821.2199999999993</v>
      </c>
      <c r="BB330">
        <v>2772.6</v>
      </c>
      <c r="BC330">
        <v>19379.393726233357</v>
      </c>
      <c r="BD330">
        <v>82173.913726233353</v>
      </c>
      <c r="BE330">
        <v>9.2434098679677561</v>
      </c>
      <c r="BF330">
        <v>8890</v>
      </c>
      <c r="BG330">
        <v>0</v>
      </c>
      <c r="BH330" t="s">
        <v>1618</v>
      </c>
      <c r="BI330" t="s">
        <v>1619</v>
      </c>
      <c r="BJ330" t="s">
        <v>939</v>
      </c>
    </row>
    <row r="331" spans="1:62" x14ac:dyDescent="0.25">
      <c r="A331" t="s">
        <v>812</v>
      </c>
      <c r="B331" t="s">
        <v>2274</v>
      </c>
      <c r="C331" t="s">
        <v>2275</v>
      </c>
      <c r="D331" t="s">
        <v>1041</v>
      </c>
      <c r="E331" t="s">
        <v>1042</v>
      </c>
      <c r="F331" t="s">
        <v>1062</v>
      </c>
      <c r="G331" t="s">
        <v>1063</v>
      </c>
      <c r="H331" t="s">
        <v>947</v>
      </c>
      <c r="I331" t="s">
        <v>2673</v>
      </c>
      <c r="J331">
        <v>14777.01</v>
      </c>
      <c r="K331">
        <v>55741.03</v>
      </c>
      <c r="L331">
        <v>0</v>
      </c>
      <c r="M331">
        <v>6182.32</v>
      </c>
      <c r="N331">
        <v>30872</v>
      </c>
      <c r="O331">
        <v>5226</v>
      </c>
      <c r="P331">
        <v>7686</v>
      </c>
      <c r="Q331">
        <v>29681.67</v>
      </c>
      <c r="R331">
        <v>150166.02999999997</v>
      </c>
      <c r="S331">
        <v>21538.66</v>
      </c>
      <c r="T331">
        <v>13246.24</v>
      </c>
      <c r="U331">
        <v>0</v>
      </c>
      <c r="V331">
        <v>2186.4899999999998</v>
      </c>
      <c r="W331">
        <v>4796.58</v>
      </c>
      <c r="X331">
        <v>3906.18</v>
      </c>
      <c r="Y331">
        <v>2193</v>
      </c>
      <c r="Z331">
        <v>22645.551784802527</v>
      </c>
      <c r="AA331">
        <v>70512.701784802528</v>
      </c>
      <c r="AB331">
        <v>220678.73178480251</v>
      </c>
      <c r="AD331">
        <v>4757.0600000000004</v>
      </c>
      <c r="AE331">
        <v>5312</v>
      </c>
      <c r="AF331">
        <v>0</v>
      </c>
      <c r="AG331">
        <v>1062</v>
      </c>
      <c r="AH331">
        <v>3190</v>
      </c>
      <c r="AI331">
        <v>1062</v>
      </c>
      <c r="AJ331">
        <v>1062</v>
      </c>
      <c r="AK331">
        <v>1062</v>
      </c>
      <c r="AL331">
        <v>17507.060000000001</v>
      </c>
      <c r="AM331">
        <v>15529.8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15529.8</v>
      </c>
      <c r="AV331">
        <v>56602.53</v>
      </c>
      <c r="AW331">
        <v>74299.27</v>
      </c>
      <c r="AX331">
        <v>0</v>
      </c>
      <c r="AY331">
        <v>9430.81</v>
      </c>
      <c r="AZ331">
        <v>38858.58</v>
      </c>
      <c r="BA331">
        <v>10194.18</v>
      </c>
      <c r="BB331">
        <v>10941</v>
      </c>
      <c r="BC331">
        <v>53389.221784802525</v>
      </c>
      <c r="BD331">
        <v>253715.59178480253</v>
      </c>
      <c r="BE331">
        <v>13.039140291129742</v>
      </c>
      <c r="BF331">
        <v>19458</v>
      </c>
      <c r="BG331">
        <v>0</v>
      </c>
      <c r="BH331" t="s">
        <v>2276</v>
      </c>
      <c r="BI331" t="s">
        <v>2277</v>
      </c>
      <c r="BJ331" t="s">
        <v>939</v>
      </c>
    </row>
    <row r="332" spans="1:62" x14ac:dyDescent="0.25">
      <c r="A332" t="s">
        <v>120</v>
      </c>
      <c r="B332" t="s">
        <v>1178</v>
      </c>
      <c r="C332" t="s">
        <v>1179</v>
      </c>
      <c r="D332" t="s">
        <v>1041</v>
      </c>
      <c r="E332" t="s">
        <v>1042</v>
      </c>
      <c r="F332" t="s">
        <v>1043</v>
      </c>
      <c r="G332" t="s">
        <v>94</v>
      </c>
      <c r="H332" t="s">
        <v>935</v>
      </c>
      <c r="I332" t="s">
        <v>2673</v>
      </c>
      <c r="J332">
        <v>1550.72</v>
      </c>
      <c r="K332">
        <v>0</v>
      </c>
      <c r="L332">
        <v>0</v>
      </c>
      <c r="M332">
        <v>75</v>
      </c>
      <c r="N332">
        <v>1458.1499999999999</v>
      </c>
      <c r="O332">
        <v>0</v>
      </c>
      <c r="P332">
        <v>520</v>
      </c>
      <c r="Q332">
        <v>4485</v>
      </c>
      <c r="R332">
        <v>8088.87</v>
      </c>
      <c r="S332">
        <v>3432.19</v>
      </c>
      <c r="T332">
        <v>47.4</v>
      </c>
      <c r="U332">
        <v>0</v>
      </c>
      <c r="V332">
        <v>217.95</v>
      </c>
      <c r="W332">
        <v>67.72</v>
      </c>
      <c r="X332">
        <v>62</v>
      </c>
      <c r="Y332">
        <v>270</v>
      </c>
      <c r="Z332">
        <v>1997.005841529814</v>
      </c>
      <c r="AA332">
        <v>6094.2658415298138</v>
      </c>
      <c r="AB332">
        <v>14183.135841529813</v>
      </c>
      <c r="AD332">
        <v>3210.09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3210.09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8193</v>
      </c>
      <c r="AW332">
        <v>47.4</v>
      </c>
      <c r="AX332">
        <v>0</v>
      </c>
      <c r="AY332">
        <v>292.95</v>
      </c>
      <c r="AZ332">
        <v>1525.87</v>
      </c>
      <c r="BA332">
        <v>62</v>
      </c>
      <c r="BB332">
        <v>790</v>
      </c>
      <c r="BC332">
        <v>6482.0058415298136</v>
      </c>
      <c r="BD332">
        <v>17393.225841529813</v>
      </c>
      <c r="BE332">
        <v>7.4809573511956184</v>
      </c>
      <c r="BF332">
        <v>2325</v>
      </c>
      <c r="BG332">
        <v>0</v>
      </c>
      <c r="BH332" t="s">
        <v>1180</v>
      </c>
      <c r="BI332" t="s">
        <v>1181</v>
      </c>
      <c r="BJ332" t="s">
        <v>939</v>
      </c>
    </row>
    <row r="333" spans="1:62" x14ac:dyDescent="0.25">
      <c r="A333" t="s">
        <v>382</v>
      </c>
      <c r="B333" t="s">
        <v>1672</v>
      </c>
      <c r="C333" t="s">
        <v>1673</v>
      </c>
      <c r="D333" t="s">
        <v>1481</v>
      </c>
      <c r="E333" t="s">
        <v>1482</v>
      </c>
      <c r="F333" t="s">
        <v>1617</v>
      </c>
      <c r="G333" t="s">
        <v>360</v>
      </c>
      <c r="H333" t="s">
        <v>935</v>
      </c>
      <c r="I333" t="s">
        <v>2673</v>
      </c>
      <c r="J333">
        <v>4554.01</v>
      </c>
      <c r="K333">
        <v>50</v>
      </c>
      <c r="L333">
        <v>0</v>
      </c>
      <c r="M333">
        <v>920</v>
      </c>
      <c r="N333">
        <v>1304.4000000000001</v>
      </c>
      <c r="O333">
        <v>8204</v>
      </c>
      <c r="P333">
        <v>2080</v>
      </c>
      <c r="Q333">
        <v>8282.9</v>
      </c>
      <c r="R333">
        <v>25395.309999999998</v>
      </c>
      <c r="S333">
        <v>17556.620000000003</v>
      </c>
      <c r="T333">
        <v>1860.45</v>
      </c>
      <c r="U333">
        <v>0</v>
      </c>
      <c r="V333">
        <v>2339.15</v>
      </c>
      <c r="W333">
        <v>5946.56</v>
      </c>
      <c r="X333">
        <v>15293.34</v>
      </c>
      <c r="Y333">
        <v>242.15</v>
      </c>
      <c r="Z333">
        <v>7076.5148731585996</v>
      </c>
      <c r="AA333">
        <v>50314.784873158613</v>
      </c>
      <c r="AB333">
        <v>75710.09487315861</v>
      </c>
      <c r="AD333">
        <v>6080.17</v>
      </c>
      <c r="AE333">
        <v>1000</v>
      </c>
      <c r="AF333">
        <v>0</v>
      </c>
      <c r="AG333">
        <v>0</v>
      </c>
      <c r="AH333">
        <v>2000</v>
      </c>
      <c r="AI333">
        <v>5000</v>
      </c>
      <c r="AJ333">
        <v>0</v>
      </c>
      <c r="AK333">
        <v>3000</v>
      </c>
      <c r="AL333">
        <v>17080.169999999998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28190.800000000003</v>
      </c>
      <c r="AW333">
        <v>2910.45</v>
      </c>
      <c r="AX333">
        <v>0</v>
      </c>
      <c r="AY333">
        <v>3259.15</v>
      </c>
      <c r="AZ333">
        <v>9250.9600000000009</v>
      </c>
      <c r="BA333">
        <v>28497.34</v>
      </c>
      <c r="BB333">
        <v>2322.15</v>
      </c>
      <c r="BC333">
        <v>18359.414873158599</v>
      </c>
      <c r="BD333">
        <v>92790.264873158594</v>
      </c>
      <c r="BE333">
        <v>30.343448290764748</v>
      </c>
      <c r="BF333">
        <v>3058</v>
      </c>
      <c r="BG333">
        <v>0</v>
      </c>
      <c r="BH333" t="s">
        <v>1674</v>
      </c>
      <c r="BI333" t="s">
        <v>1675</v>
      </c>
      <c r="BJ333" t="s">
        <v>939</v>
      </c>
    </row>
    <row r="334" spans="1:62" x14ac:dyDescent="0.25">
      <c r="A334" t="s">
        <v>832</v>
      </c>
      <c r="B334" t="s">
        <v>2298</v>
      </c>
      <c r="C334" t="s">
        <v>2299</v>
      </c>
      <c r="D334" t="s">
        <v>1481</v>
      </c>
      <c r="E334" t="s">
        <v>1482</v>
      </c>
      <c r="F334" t="s">
        <v>1630</v>
      </c>
      <c r="G334" t="s">
        <v>832</v>
      </c>
      <c r="H334" t="s">
        <v>947</v>
      </c>
      <c r="I334" t="s">
        <v>2673</v>
      </c>
      <c r="J334">
        <v>25602.690000000002</v>
      </c>
      <c r="K334">
        <v>2721.83</v>
      </c>
      <c r="L334">
        <v>0</v>
      </c>
      <c r="M334">
        <v>4244</v>
      </c>
      <c r="N334">
        <v>29720</v>
      </c>
      <c r="O334">
        <v>24711</v>
      </c>
      <c r="P334">
        <v>14057.2</v>
      </c>
      <c r="Q334">
        <v>47073</v>
      </c>
      <c r="R334">
        <v>148129.72</v>
      </c>
      <c r="S334">
        <v>32752.850000000002</v>
      </c>
      <c r="T334">
        <v>9355.23</v>
      </c>
      <c r="U334">
        <v>0</v>
      </c>
      <c r="V334">
        <v>13296.55</v>
      </c>
      <c r="W334">
        <v>26337.07</v>
      </c>
      <c r="X334">
        <v>9584.8799999999992</v>
      </c>
      <c r="Y334">
        <v>28501.35</v>
      </c>
      <c r="Z334">
        <v>26040.812206144488</v>
      </c>
      <c r="AA334">
        <v>145868.7422061445</v>
      </c>
      <c r="AB334">
        <v>293998.46220614447</v>
      </c>
      <c r="AD334">
        <v>63126.49</v>
      </c>
      <c r="AE334">
        <v>8631.82</v>
      </c>
      <c r="AF334">
        <v>0</v>
      </c>
      <c r="AG334">
        <v>7069.72</v>
      </c>
      <c r="AH334">
        <v>20525.689999999999</v>
      </c>
      <c r="AI334">
        <v>14806.31</v>
      </c>
      <c r="AJ334">
        <v>1874.53</v>
      </c>
      <c r="AK334">
        <v>0</v>
      </c>
      <c r="AL334">
        <v>116034.56</v>
      </c>
      <c r="AM334">
        <v>0</v>
      </c>
      <c r="AN334">
        <v>147034.51999999999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147034.51999999999</v>
      </c>
      <c r="AV334">
        <v>121482.03</v>
      </c>
      <c r="AW334">
        <v>167743.4</v>
      </c>
      <c r="AX334">
        <v>0</v>
      </c>
      <c r="AY334">
        <v>24610.27</v>
      </c>
      <c r="AZ334">
        <v>76582.759999999995</v>
      </c>
      <c r="BA334">
        <v>49102.189999999995</v>
      </c>
      <c r="BB334">
        <v>44433.08</v>
      </c>
      <c r="BC334">
        <v>73113.812206144488</v>
      </c>
      <c r="BD334">
        <v>557067.54220614454</v>
      </c>
      <c r="BE334">
        <v>18.103654161585407</v>
      </c>
      <c r="BF334">
        <v>30771</v>
      </c>
      <c r="BG334">
        <v>0</v>
      </c>
      <c r="BH334" t="s">
        <v>2300</v>
      </c>
      <c r="BI334" t="s">
        <v>2301</v>
      </c>
      <c r="BJ334" t="s">
        <v>939</v>
      </c>
    </row>
    <row r="335" spans="1:62" x14ac:dyDescent="0.25">
      <c r="A335" t="s">
        <v>544</v>
      </c>
      <c r="B335" t="s">
        <v>1996</v>
      </c>
      <c r="C335" t="s">
        <v>1997</v>
      </c>
      <c r="D335" t="s">
        <v>1870</v>
      </c>
      <c r="E335" t="s">
        <v>1871</v>
      </c>
      <c r="F335" t="s">
        <v>1878</v>
      </c>
      <c r="G335" t="s">
        <v>1879</v>
      </c>
      <c r="H335" t="s">
        <v>947</v>
      </c>
      <c r="I335" t="s">
        <v>2673</v>
      </c>
      <c r="J335">
        <v>55705.17</v>
      </c>
      <c r="K335">
        <v>36212.75</v>
      </c>
      <c r="L335">
        <v>0</v>
      </c>
      <c r="M335">
        <v>6717.5</v>
      </c>
      <c r="N335">
        <v>65083.427500000005</v>
      </c>
      <c r="O335">
        <v>7433.74</v>
      </c>
      <c r="P335">
        <v>11894.67</v>
      </c>
      <c r="Q335">
        <v>66204</v>
      </c>
      <c r="R335">
        <v>249251.25750000001</v>
      </c>
      <c r="S335">
        <v>43697.89</v>
      </c>
      <c r="T335">
        <v>20631.68</v>
      </c>
      <c r="U335">
        <v>0</v>
      </c>
      <c r="V335">
        <v>5688.82</v>
      </c>
      <c r="W335">
        <v>13712.630000000001</v>
      </c>
      <c r="X335">
        <v>4368.8</v>
      </c>
      <c r="Y335">
        <v>10826.45</v>
      </c>
      <c r="Z335">
        <v>44157.06869920982</v>
      </c>
      <c r="AA335">
        <v>143083.33869920982</v>
      </c>
      <c r="AB335">
        <v>392334.5961992098</v>
      </c>
      <c r="AD335">
        <v>71108.3</v>
      </c>
      <c r="AE335">
        <v>54367.53</v>
      </c>
      <c r="AF335">
        <v>0</v>
      </c>
      <c r="AG335">
        <v>15708.28</v>
      </c>
      <c r="AH335">
        <v>56387.45</v>
      </c>
      <c r="AI335">
        <v>9292.0499999999993</v>
      </c>
      <c r="AJ335">
        <v>22815.73</v>
      </c>
      <c r="AK335">
        <v>32000</v>
      </c>
      <c r="AL335">
        <v>261679.34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70000</v>
      </c>
      <c r="AU335">
        <v>70000</v>
      </c>
      <c r="AV335">
        <v>170511.35999999999</v>
      </c>
      <c r="AW335">
        <v>111211.95999999999</v>
      </c>
      <c r="AX335">
        <v>0</v>
      </c>
      <c r="AY335">
        <v>28114.6</v>
      </c>
      <c r="AZ335">
        <v>135183.50750000001</v>
      </c>
      <c r="BA335">
        <v>21094.59</v>
      </c>
      <c r="BB335">
        <v>45536.850000000006</v>
      </c>
      <c r="BC335">
        <v>212361.06869920983</v>
      </c>
      <c r="BD335">
        <v>724013.93619920977</v>
      </c>
      <c r="BE335">
        <v>14.007118268862035</v>
      </c>
      <c r="BF335">
        <v>51689</v>
      </c>
      <c r="BG335">
        <v>0</v>
      </c>
      <c r="BH335" t="s">
        <v>1998</v>
      </c>
      <c r="BI335" t="s">
        <v>1999</v>
      </c>
      <c r="BJ335" t="s">
        <v>939</v>
      </c>
    </row>
    <row r="336" spans="1:62" x14ac:dyDescent="0.25">
      <c r="A336" t="s">
        <v>640</v>
      </c>
      <c r="B336" t="s">
        <v>2151</v>
      </c>
      <c r="C336" t="s">
        <v>2152</v>
      </c>
      <c r="D336" t="s">
        <v>2045</v>
      </c>
      <c r="E336" t="s">
        <v>2046</v>
      </c>
      <c r="F336" t="s">
        <v>2052</v>
      </c>
      <c r="G336" t="s">
        <v>2053</v>
      </c>
      <c r="H336" t="s">
        <v>935</v>
      </c>
      <c r="I336" t="s">
        <v>2674</v>
      </c>
      <c r="J336">
        <v>10780.689999999999</v>
      </c>
      <c r="K336">
        <v>0</v>
      </c>
      <c r="L336">
        <v>4255</v>
      </c>
      <c r="M336">
        <v>40</v>
      </c>
      <c r="N336">
        <v>0</v>
      </c>
      <c r="O336">
        <v>0</v>
      </c>
      <c r="P336">
        <v>0</v>
      </c>
      <c r="Q336">
        <v>11220.16</v>
      </c>
      <c r="R336">
        <v>26295.85</v>
      </c>
      <c r="S336">
        <v>13509.4</v>
      </c>
      <c r="T336">
        <v>0</v>
      </c>
      <c r="U336">
        <v>279.01</v>
      </c>
      <c r="V336">
        <v>414.49</v>
      </c>
      <c r="W336">
        <v>0</v>
      </c>
      <c r="X336">
        <v>0</v>
      </c>
      <c r="Y336">
        <v>0</v>
      </c>
      <c r="Z336">
        <v>8384.4054245867501</v>
      </c>
      <c r="AA336">
        <v>22587.30542458675</v>
      </c>
      <c r="AB336">
        <v>48883.155424586745</v>
      </c>
      <c r="AD336">
        <v>10146.73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6000</v>
      </c>
      <c r="AL336">
        <v>16146.73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34436.819999999992</v>
      </c>
      <c r="AW336">
        <v>0</v>
      </c>
      <c r="AX336">
        <v>4534.01</v>
      </c>
      <c r="AY336">
        <v>454.49</v>
      </c>
      <c r="AZ336">
        <v>0</v>
      </c>
      <c r="BA336">
        <v>0</v>
      </c>
      <c r="BB336">
        <v>0</v>
      </c>
      <c r="BC336">
        <v>25604.565424586748</v>
      </c>
      <c r="BD336">
        <v>65029.885424586741</v>
      </c>
      <c r="BE336">
        <v>11.463050489086328</v>
      </c>
      <c r="BF336">
        <v>5673</v>
      </c>
      <c r="BG336">
        <v>0</v>
      </c>
      <c r="BH336" t="s">
        <v>2153</v>
      </c>
      <c r="BI336" t="s">
        <v>2154</v>
      </c>
      <c r="BJ336" t="s">
        <v>939</v>
      </c>
    </row>
    <row r="337" spans="1:62" x14ac:dyDescent="0.25">
      <c r="A337" t="s">
        <v>304</v>
      </c>
      <c r="B337" t="s">
        <v>1528</v>
      </c>
      <c r="C337" t="s">
        <v>1529</v>
      </c>
      <c r="D337" t="s">
        <v>1357</v>
      </c>
      <c r="E337" t="s">
        <v>1358</v>
      </c>
      <c r="F337" t="s">
        <v>1359</v>
      </c>
      <c r="G337" t="s">
        <v>240</v>
      </c>
      <c r="H337" t="s">
        <v>935</v>
      </c>
      <c r="I337" t="s">
        <v>2673</v>
      </c>
      <c r="J337">
        <v>1908.71</v>
      </c>
      <c r="K337">
        <v>300</v>
      </c>
      <c r="L337">
        <v>0</v>
      </c>
      <c r="M337">
        <v>160</v>
      </c>
      <c r="N337">
        <v>20</v>
      </c>
      <c r="O337">
        <v>550</v>
      </c>
      <c r="P337">
        <v>0</v>
      </c>
      <c r="Q337">
        <v>2787</v>
      </c>
      <c r="R337">
        <v>5725.71</v>
      </c>
      <c r="S337">
        <v>5748.25</v>
      </c>
      <c r="T337">
        <v>148.6</v>
      </c>
      <c r="U337">
        <v>0</v>
      </c>
      <c r="V337">
        <v>75.3</v>
      </c>
      <c r="W337">
        <v>67.05</v>
      </c>
      <c r="X337">
        <v>71.27</v>
      </c>
      <c r="Y337">
        <v>78.05</v>
      </c>
      <c r="Z337">
        <v>2239.2316322278521</v>
      </c>
      <c r="AA337">
        <v>8427.7516322278534</v>
      </c>
      <c r="AB337">
        <v>14153.461632227853</v>
      </c>
      <c r="AD337">
        <v>6997.39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6997.39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14654.35</v>
      </c>
      <c r="AW337">
        <v>448.6</v>
      </c>
      <c r="AX337">
        <v>0</v>
      </c>
      <c r="AY337">
        <v>235.3</v>
      </c>
      <c r="AZ337">
        <v>87.05</v>
      </c>
      <c r="BA337">
        <v>621.27</v>
      </c>
      <c r="BB337">
        <v>78.05</v>
      </c>
      <c r="BC337">
        <v>5026.2316322278521</v>
      </c>
      <c r="BD337">
        <v>21150.851632227852</v>
      </c>
      <c r="BE337">
        <v>4.6628861623077276</v>
      </c>
      <c r="BF337">
        <v>4536</v>
      </c>
      <c r="BG337">
        <v>0</v>
      </c>
      <c r="BH337" t="s">
        <v>1530</v>
      </c>
      <c r="BI337" t="s">
        <v>1531</v>
      </c>
      <c r="BJ337" t="s">
        <v>939</v>
      </c>
    </row>
    <row r="338" spans="1:62" x14ac:dyDescent="0.25">
      <c r="A338" t="s">
        <v>122</v>
      </c>
      <c r="B338" t="s">
        <v>1182</v>
      </c>
      <c r="C338" t="s">
        <v>1183</v>
      </c>
      <c r="D338" t="s">
        <v>1041</v>
      </c>
      <c r="E338" t="s">
        <v>1042</v>
      </c>
      <c r="F338" t="s">
        <v>1068</v>
      </c>
      <c r="G338" t="s">
        <v>1069</v>
      </c>
      <c r="H338" t="s">
        <v>935</v>
      </c>
      <c r="I338" t="s">
        <v>2673</v>
      </c>
      <c r="J338">
        <v>961.94999999999993</v>
      </c>
      <c r="K338">
        <v>0</v>
      </c>
      <c r="L338">
        <v>0</v>
      </c>
      <c r="M338">
        <v>50</v>
      </c>
      <c r="N338">
        <v>2705</v>
      </c>
      <c r="O338">
        <v>265</v>
      </c>
      <c r="P338">
        <v>10</v>
      </c>
      <c r="Q338">
        <v>1391</v>
      </c>
      <c r="R338">
        <v>5382.95</v>
      </c>
      <c r="S338">
        <v>299.3</v>
      </c>
      <c r="T338">
        <v>0</v>
      </c>
      <c r="U338">
        <v>0</v>
      </c>
      <c r="V338">
        <v>47.1</v>
      </c>
      <c r="W338">
        <v>98.3</v>
      </c>
      <c r="X338">
        <v>148.19999999999999</v>
      </c>
      <c r="Y338">
        <v>0</v>
      </c>
      <c r="Z338">
        <v>906.39795643471302</v>
      </c>
      <c r="AA338">
        <v>1499.2979564347131</v>
      </c>
      <c r="AB338">
        <v>6882.2479564347132</v>
      </c>
      <c r="AD338">
        <v>2032.38</v>
      </c>
      <c r="AE338">
        <v>0</v>
      </c>
      <c r="AF338">
        <v>0</v>
      </c>
      <c r="AG338">
        <v>333</v>
      </c>
      <c r="AH338">
        <v>2000</v>
      </c>
      <c r="AI338">
        <v>0</v>
      </c>
      <c r="AJ338">
        <v>1350</v>
      </c>
      <c r="AK338">
        <v>400</v>
      </c>
      <c r="AL338">
        <v>6115.38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3293.63</v>
      </c>
      <c r="AW338">
        <v>0</v>
      </c>
      <c r="AX338">
        <v>0</v>
      </c>
      <c r="AY338">
        <v>430.1</v>
      </c>
      <c r="AZ338">
        <v>4803.3</v>
      </c>
      <c r="BA338">
        <v>413.2</v>
      </c>
      <c r="BB338">
        <v>1360</v>
      </c>
      <c r="BC338">
        <v>2697.3979564347128</v>
      </c>
      <c r="BD338">
        <v>12997.627956434713</v>
      </c>
      <c r="BE338">
        <v>10.53292378965536</v>
      </c>
      <c r="BF338">
        <v>1234</v>
      </c>
      <c r="BG338">
        <v>0</v>
      </c>
      <c r="BH338" t="s">
        <v>1184</v>
      </c>
      <c r="BI338" t="s">
        <v>1185</v>
      </c>
      <c r="BJ338" t="s">
        <v>939</v>
      </c>
    </row>
    <row r="339" spans="1:62" x14ac:dyDescent="0.25">
      <c r="A339" t="s">
        <v>750</v>
      </c>
      <c r="B339" t="s">
        <v>2252</v>
      </c>
      <c r="C339" t="s">
        <v>2253</v>
      </c>
      <c r="D339" t="s">
        <v>1357</v>
      </c>
      <c r="E339" t="s">
        <v>1358</v>
      </c>
      <c r="F339" t="s">
        <v>1509</v>
      </c>
      <c r="G339" t="s">
        <v>294</v>
      </c>
      <c r="H339" t="s">
        <v>935</v>
      </c>
      <c r="I339" t="s">
        <v>2673</v>
      </c>
      <c r="J339">
        <v>2949.56</v>
      </c>
      <c r="K339">
        <v>970</v>
      </c>
      <c r="L339">
        <v>0</v>
      </c>
      <c r="M339">
        <v>1772.9</v>
      </c>
      <c r="N339">
        <v>425</v>
      </c>
      <c r="O339">
        <v>740</v>
      </c>
      <c r="P339">
        <v>620</v>
      </c>
      <c r="Q339">
        <v>5058</v>
      </c>
      <c r="R339">
        <v>12535.46</v>
      </c>
      <c r="S339">
        <v>7788.91</v>
      </c>
      <c r="T339">
        <v>1682.63</v>
      </c>
      <c r="U339">
        <v>0</v>
      </c>
      <c r="V339">
        <v>409.35</v>
      </c>
      <c r="W339">
        <v>1865.3</v>
      </c>
      <c r="X339">
        <v>455.39</v>
      </c>
      <c r="Y339">
        <v>112.2</v>
      </c>
      <c r="Z339">
        <v>3297.3245178896332</v>
      </c>
      <c r="AA339">
        <v>15611.104517889635</v>
      </c>
      <c r="AB339">
        <v>28146.564517889634</v>
      </c>
      <c r="AD339">
        <v>4058.63</v>
      </c>
      <c r="AE339">
        <v>700</v>
      </c>
      <c r="AF339">
        <v>0</v>
      </c>
      <c r="AG339">
        <v>1200</v>
      </c>
      <c r="AH339">
        <v>400</v>
      </c>
      <c r="AI339">
        <v>0</v>
      </c>
      <c r="AJ339">
        <v>0</v>
      </c>
      <c r="AK339">
        <v>800</v>
      </c>
      <c r="AL339">
        <v>7158.63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14797.099999999999</v>
      </c>
      <c r="AW339">
        <v>3352.63</v>
      </c>
      <c r="AX339">
        <v>0</v>
      </c>
      <c r="AY339">
        <v>3382.25</v>
      </c>
      <c r="AZ339">
        <v>2690.3</v>
      </c>
      <c r="BA339">
        <v>1195.3899999999999</v>
      </c>
      <c r="BB339">
        <v>732.2</v>
      </c>
      <c r="BC339">
        <v>9155.3245178896323</v>
      </c>
      <c r="BD339">
        <v>35305.194517889628</v>
      </c>
      <c r="BE339">
        <v>5.8724541779590202</v>
      </c>
      <c r="BF339">
        <v>6012</v>
      </c>
      <c r="BG339">
        <v>0</v>
      </c>
      <c r="BH339" t="s">
        <v>2254</v>
      </c>
      <c r="BI339" t="s">
        <v>2255</v>
      </c>
      <c r="BJ339" t="s">
        <v>939</v>
      </c>
    </row>
    <row r="340" spans="1:62" x14ac:dyDescent="0.25">
      <c r="A340" t="s">
        <v>462</v>
      </c>
      <c r="B340" t="s">
        <v>1824</v>
      </c>
      <c r="C340" t="s">
        <v>1825</v>
      </c>
      <c r="D340" t="s">
        <v>1696</v>
      </c>
      <c r="E340" t="s">
        <v>1697</v>
      </c>
      <c r="F340" t="s">
        <v>1740</v>
      </c>
      <c r="G340" t="s">
        <v>462</v>
      </c>
      <c r="H340" t="s">
        <v>935</v>
      </c>
      <c r="I340" t="s">
        <v>2673</v>
      </c>
      <c r="J340">
        <v>10001.98</v>
      </c>
      <c r="K340">
        <v>762.5</v>
      </c>
      <c r="L340">
        <v>0</v>
      </c>
      <c r="M340">
        <v>575</v>
      </c>
      <c r="N340">
        <v>11198.672500000001</v>
      </c>
      <c r="O340">
        <v>2410</v>
      </c>
      <c r="P340">
        <v>200</v>
      </c>
      <c r="Q340">
        <v>67563</v>
      </c>
      <c r="R340">
        <v>92711.152499999997</v>
      </c>
      <c r="S340">
        <v>14908.140000000001</v>
      </c>
      <c r="T340">
        <v>1499.02</v>
      </c>
      <c r="U340">
        <v>0</v>
      </c>
      <c r="V340">
        <v>1412.75</v>
      </c>
      <c r="W340">
        <v>3136.95</v>
      </c>
      <c r="X340">
        <v>1817.19</v>
      </c>
      <c r="Y340">
        <v>1703.1</v>
      </c>
      <c r="Z340">
        <v>12217.374832810907</v>
      </c>
      <c r="AA340">
        <v>36694.524832810901</v>
      </c>
      <c r="AB340">
        <v>129405.6773328109</v>
      </c>
      <c r="AD340">
        <v>37438.400000000001</v>
      </c>
      <c r="AE340">
        <v>10000</v>
      </c>
      <c r="AF340">
        <v>0</v>
      </c>
      <c r="AG340">
        <v>6000</v>
      </c>
      <c r="AH340">
        <v>20000</v>
      </c>
      <c r="AI340">
        <v>10000</v>
      </c>
      <c r="AJ340">
        <v>6000</v>
      </c>
      <c r="AK340">
        <v>9000</v>
      </c>
      <c r="AL340">
        <v>98438.399999999994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62348.520000000004</v>
      </c>
      <c r="AW340">
        <v>12261.52</v>
      </c>
      <c r="AX340">
        <v>0</v>
      </c>
      <c r="AY340">
        <v>7987.75</v>
      </c>
      <c r="AZ340">
        <v>34335.622499999998</v>
      </c>
      <c r="BA340">
        <v>14227.19</v>
      </c>
      <c r="BB340">
        <v>7903.1</v>
      </c>
      <c r="BC340">
        <v>88780.374832810907</v>
      </c>
      <c r="BD340">
        <v>227844.07733281091</v>
      </c>
      <c r="BE340">
        <v>13.461188546189939</v>
      </c>
      <c r="BF340">
        <v>16926</v>
      </c>
      <c r="BG340">
        <v>0</v>
      </c>
      <c r="BH340" t="s">
        <v>1826</v>
      </c>
      <c r="BI340" t="s">
        <v>1827</v>
      </c>
      <c r="BJ340" t="s">
        <v>939</v>
      </c>
    </row>
    <row r="341" spans="1:62" x14ac:dyDescent="0.25">
      <c r="A341" t="s">
        <v>306</v>
      </c>
      <c r="B341" t="s">
        <v>1532</v>
      </c>
      <c r="C341" t="s">
        <v>1533</v>
      </c>
      <c r="D341" t="s">
        <v>1357</v>
      </c>
      <c r="E341" t="s">
        <v>1358</v>
      </c>
      <c r="F341" t="s">
        <v>1412</v>
      </c>
      <c r="G341" t="s">
        <v>1413</v>
      </c>
      <c r="H341" t="s">
        <v>935</v>
      </c>
      <c r="I341" t="s">
        <v>2673</v>
      </c>
      <c r="J341">
        <v>354.47999999999996</v>
      </c>
      <c r="K341">
        <v>0</v>
      </c>
      <c r="L341">
        <v>0</v>
      </c>
      <c r="M341">
        <v>30</v>
      </c>
      <c r="N341">
        <v>540</v>
      </c>
      <c r="O341">
        <v>120</v>
      </c>
      <c r="P341">
        <v>0</v>
      </c>
      <c r="Q341">
        <v>1321</v>
      </c>
      <c r="R341">
        <v>2365.48</v>
      </c>
      <c r="S341">
        <v>1597.17</v>
      </c>
      <c r="T341">
        <v>838.27</v>
      </c>
      <c r="U341">
        <v>0</v>
      </c>
      <c r="V341">
        <v>42.95</v>
      </c>
      <c r="W341">
        <v>982.59</v>
      </c>
      <c r="X341">
        <v>41.22</v>
      </c>
      <c r="Y341">
        <v>38.65</v>
      </c>
      <c r="Z341">
        <v>1561.1232426482884</v>
      </c>
      <c r="AA341">
        <v>5101.9732426482879</v>
      </c>
      <c r="AB341">
        <v>7467.4532426482874</v>
      </c>
      <c r="AD341">
        <v>1716.3</v>
      </c>
      <c r="AE341">
        <v>2200</v>
      </c>
      <c r="AF341">
        <v>0</v>
      </c>
      <c r="AG341">
        <v>550</v>
      </c>
      <c r="AH341">
        <v>4400</v>
      </c>
      <c r="AI341">
        <v>0</v>
      </c>
      <c r="AJ341">
        <v>0</v>
      </c>
      <c r="AK341">
        <v>200</v>
      </c>
      <c r="AL341">
        <v>9066.2999999999993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3667.95</v>
      </c>
      <c r="AW341">
        <v>3038.27</v>
      </c>
      <c r="AX341">
        <v>0</v>
      </c>
      <c r="AY341">
        <v>622.95000000000005</v>
      </c>
      <c r="AZ341">
        <v>5922.59</v>
      </c>
      <c r="BA341">
        <v>161.22</v>
      </c>
      <c r="BB341">
        <v>38.65</v>
      </c>
      <c r="BC341">
        <v>3082.1232426482884</v>
      </c>
      <c r="BD341">
        <v>16533.753242648287</v>
      </c>
      <c r="BE341">
        <v>6.5480210861973411</v>
      </c>
      <c r="BF341">
        <v>2525</v>
      </c>
      <c r="BG341">
        <v>0</v>
      </c>
      <c r="BH341" t="s">
        <v>1534</v>
      </c>
      <c r="BI341" t="s">
        <v>1535</v>
      </c>
      <c r="BJ341" t="s">
        <v>939</v>
      </c>
    </row>
    <row r="342" spans="1:62" x14ac:dyDescent="0.25">
      <c r="A342" t="s">
        <v>788</v>
      </c>
      <c r="B342" t="s">
        <v>2151</v>
      </c>
      <c r="C342" t="s">
        <v>2152</v>
      </c>
      <c r="D342" t="s">
        <v>931</v>
      </c>
      <c r="E342" t="s">
        <v>932</v>
      </c>
      <c r="F342" t="s">
        <v>933</v>
      </c>
      <c r="G342" t="s">
        <v>934</v>
      </c>
      <c r="H342" t="s">
        <v>935</v>
      </c>
      <c r="I342" t="s">
        <v>2674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2525</v>
      </c>
      <c r="BH342" t="s">
        <v>2153</v>
      </c>
      <c r="BI342" t="s">
        <v>2154</v>
      </c>
      <c r="BJ342" t="s">
        <v>939</v>
      </c>
    </row>
    <row r="343" spans="1:62" x14ac:dyDescent="0.25">
      <c r="A343" t="s">
        <v>664</v>
      </c>
      <c r="B343" t="s">
        <v>2151</v>
      </c>
      <c r="C343" t="s">
        <v>2152</v>
      </c>
      <c r="D343" t="s">
        <v>931</v>
      </c>
      <c r="E343" t="s">
        <v>932</v>
      </c>
      <c r="F343" t="s">
        <v>933</v>
      </c>
      <c r="G343" t="s">
        <v>934</v>
      </c>
      <c r="H343" t="s">
        <v>935</v>
      </c>
      <c r="I343" t="s">
        <v>2674</v>
      </c>
      <c r="J343">
        <v>6204.95</v>
      </c>
      <c r="K343">
        <v>890</v>
      </c>
      <c r="L343">
        <v>0</v>
      </c>
      <c r="M343">
        <v>250</v>
      </c>
      <c r="N343">
        <v>4340.5</v>
      </c>
      <c r="O343">
        <v>1130</v>
      </c>
      <c r="P343">
        <v>1525</v>
      </c>
      <c r="Q343">
        <v>32596.000000000004</v>
      </c>
      <c r="R343">
        <v>46936.450000000004</v>
      </c>
      <c r="S343">
        <v>11884.82</v>
      </c>
      <c r="T343">
        <v>252.17</v>
      </c>
      <c r="U343">
        <v>0</v>
      </c>
      <c r="V343">
        <v>99</v>
      </c>
      <c r="W343">
        <v>2460.87</v>
      </c>
      <c r="X343">
        <v>70</v>
      </c>
      <c r="Y343">
        <v>122.86</v>
      </c>
      <c r="Z343">
        <v>7334.4275639422085</v>
      </c>
      <c r="AA343">
        <v>22224.14756394221</v>
      </c>
      <c r="AB343">
        <v>69160.59756394221</v>
      </c>
      <c r="AD343">
        <v>14626.98</v>
      </c>
      <c r="AE343">
        <v>0</v>
      </c>
      <c r="AF343">
        <v>0</v>
      </c>
      <c r="AG343">
        <v>1500</v>
      </c>
      <c r="AH343">
        <v>3600</v>
      </c>
      <c r="AI343">
        <v>0</v>
      </c>
      <c r="AJ343">
        <v>0</v>
      </c>
      <c r="AK343">
        <v>5000</v>
      </c>
      <c r="AL343">
        <v>24726.98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32716.75</v>
      </c>
      <c r="AW343">
        <v>1142.17</v>
      </c>
      <c r="AX343">
        <v>0</v>
      </c>
      <c r="AY343">
        <v>1849</v>
      </c>
      <c r="AZ343">
        <v>10401.369999999999</v>
      </c>
      <c r="BA343">
        <v>1200</v>
      </c>
      <c r="BB343">
        <v>1647.86</v>
      </c>
      <c r="BC343">
        <v>44930.427563942212</v>
      </c>
      <c r="BD343">
        <v>93887.577563942206</v>
      </c>
      <c r="BE343">
        <v>10.470344325185927</v>
      </c>
      <c r="BF343">
        <v>8967</v>
      </c>
      <c r="BG343">
        <v>0</v>
      </c>
      <c r="BH343" t="s">
        <v>2153</v>
      </c>
      <c r="BI343" t="s">
        <v>2154</v>
      </c>
      <c r="BJ343" t="s">
        <v>939</v>
      </c>
    </row>
    <row r="344" spans="1:62" x14ac:dyDescent="0.25">
      <c r="A344" t="s">
        <v>806</v>
      </c>
      <c r="B344" t="s">
        <v>2156</v>
      </c>
      <c r="C344" t="s">
        <v>2157</v>
      </c>
      <c r="D344" t="s">
        <v>943</v>
      </c>
      <c r="E344" t="s">
        <v>944</v>
      </c>
      <c r="F344" t="s">
        <v>957</v>
      </c>
      <c r="G344" t="s">
        <v>26</v>
      </c>
      <c r="H344" t="s">
        <v>935</v>
      </c>
      <c r="I344" t="s">
        <v>2674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4274</v>
      </c>
      <c r="BH344" t="s">
        <v>2158</v>
      </c>
      <c r="BI344" t="s">
        <v>2159</v>
      </c>
      <c r="BJ344" t="s">
        <v>939</v>
      </c>
    </row>
    <row r="345" spans="1:62" x14ac:dyDescent="0.25">
      <c r="A345" t="s">
        <v>756</v>
      </c>
      <c r="B345" t="s">
        <v>2156</v>
      </c>
      <c r="C345" t="s">
        <v>2157</v>
      </c>
      <c r="D345" t="s">
        <v>943</v>
      </c>
      <c r="E345" t="s">
        <v>944</v>
      </c>
      <c r="F345" t="s">
        <v>957</v>
      </c>
      <c r="G345" t="s">
        <v>26</v>
      </c>
      <c r="H345" t="s">
        <v>935</v>
      </c>
      <c r="I345" t="s">
        <v>2674</v>
      </c>
      <c r="J345">
        <v>4498.8600000000006</v>
      </c>
      <c r="K345">
        <v>0</v>
      </c>
      <c r="L345">
        <v>0</v>
      </c>
      <c r="M345">
        <v>0</v>
      </c>
      <c r="N345">
        <v>20</v>
      </c>
      <c r="O345">
        <v>0</v>
      </c>
      <c r="P345">
        <v>250</v>
      </c>
      <c r="Q345">
        <v>5106</v>
      </c>
      <c r="R345">
        <v>9874.86</v>
      </c>
      <c r="S345">
        <v>3025.54</v>
      </c>
      <c r="T345">
        <v>0</v>
      </c>
      <c r="U345">
        <v>0</v>
      </c>
      <c r="V345">
        <v>77.95</v>
      </c>
      <c r="W345">
        <v>21.02</v>
      </c>
      <c r="X345">
        <v>64.5</v>
      </c>
      <c r="Y345">
        <v>31.05</v>
      </c>
      <c r="Z345">
        <v>772.07069711919098</v>
      </c>
      <c r="AA345">
        <v>3992.1306971191907</v>
      </c>
      <c r="AB345">
        <v>13866.990697119192</v>
      </c>
      <c r="AD345">
        <v>4471.9799999999996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2700</v>
      </c>
      <c r="AL345">
        <v>7171.98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11996.380000000001</v>
      </c>
      <c r="AW345">
        <v>0</v>
      </c>
      <c r="AX345">
        <v>0</v>
      </c>
      <c r="AY345">
        <v>77.95</v>
      </c>
      <c r="AZ345">
        <v>41.019999999999996</v>
      </c>
      <c r="BA345">
        <v>64.5</v>
      </c>
      <c r="BB345">
        <v>281.05</v>
      </c>
      <c r="BC345">
        <v>8578.0706971191903</v>
      </c>
      <c r="BD345">
        <v>21038.970697119192</v>
      </c>
      <c r="BE345">
        <v>7.503199250042508</v>
      </c>
      <c r="BF345">
        <v>2804</v>
      </c>
      <c r="BG345">
        <v>0</v>
      </c>
      <c r="BH345" t="s">
        <v>2158</v>
      </c>
      <c r="BI345" t="s">
        <v>2159</v>
      </c>
      <c r="BJ345" t="s">
        <v>939</v>
      </c>
    </row>
    <row r="346" spans="1:62" x14ac:dyDescent="0.25">
      <c r="A346" t="s">
        <v>642</v>
      </c>
      <c r="B346" t="s">
        <v>2156</v>
      </c>
      <c r="C346" t="s">
        <v>2157</v>
      </c>
      <c r="D346" t="s">
        <v>2045</v>
      </c>
      <c r="E346" t="s">
        <v>2046</v>
      </c>
      <c r="F346" t="s">
        <v>2081</v>
      </c>
      <c r="G346" t="s">
        <v>2082</v>
      </c>
      <c r="H346" t="s">
        <v>935</v>
      </c>
      <c r="I346" t="s">
        <v>2674</v>
      </c>
      <c r="J346">
        <v>746.07</v>
      </c>
      <c r="K346">
        <v>0</v>
      </c>
      <c r="L346">
        <v>0</v>
      </c>
      <c r="M346">
        <v>10</v>
      </c>
      <c r="N346">
        <v>0</v>
      </c>
      <c r="O346">
        <v>0</v>
      </c>
      <c r="P346">
        <v>0</v>
      </c>
      <c r="Q346">
        <v>1249</v>
      </c>
      <c r="R346">
        <v>2005.0700000000002</v>
      </c>
      <c r="S346">
        <v>1653.6599999999999</v>
      </c>
      <c r="T346">
        <v>0</v>
      </c>
      <c r="U346">
        <v>240.25</v>
      </c>
      <c r="V346">
        <v>43.9</v>
      </c>
      <c r="W346">
        <v>0</v>
      </c>
      <c r="X346">
        <v>0</v>
      </c>
      <c r="Y346">
        <v>0</v>
      </c>
      <c r="Z346">
        <v>1368.9524920527601</v>
      </c>
      <c r="AA346">
        <v>3306.7624920527601</v>
      </c>
      <c r="AB346">
        <v>5311.8324920527602</v>
      </c>
      <c r="AD346">
        <v>3038.71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1500</v>
      </c>
      <c r="AL346">
        <v>4538.71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5438.4400000000005</v>
      </c>
      <c r="AW346">
        <v>0</v>
      </c>
      <c r="AX346">
        <v>240.25</v>
      </c>
      <c r="AY346">
        <v>53.9</v>
      </c>
      <c r="AZ346">
        <v>0</v>
      </c>
      <c r="BA346">
        <v>0</v>
      </c>
      <c r="BB346">
        <v>0</v>
      </c>
      <c r="BC346">
        <v>4117.9524920527601</v>
      </c>
      <c r="BD346">
        <v>9850.5424920527603</v>
      </c>
      <c r="BE346">
        <v>6.7010493143216054</v>
      </c>
      <c r="BF346">
        <v>1470</v>
      </c>
      <c r="BG346">
        <v>0</v>
      </c>
      <c r="BH346" t="s">
        <v>2158</v>
      </c>
      <c r="BI346" t="s">
        <v>2159</v>
      </c>
      <c r="BJ346" t="s">
        <v>939</v>
      </c>
    </row>
    <row r="347" spans="1:62" x14ac:dyDescent="0.25">
      <c r="A347" t="s">
        <v>308</v>
      </c>
      <c r="B347" t="s">
        <v>1536</v>
      </c>
      <c r="C347" t="s">
        <v>1537</v>
      </c>
      <c r="D347" t="s">
        <v>1357</v>
      </c>
      <c r="E347" t="s">
        <v>1358</v>
      </c>
      <c r="F347" t="s">
        <v>1364</v>
      </c>
      <c r="G347" t="s">
        <v>1365</v>
      </c>
      <c r="H347" t="s">
        <v>935</v>
      </c>
      <c r="I347" t="s">
        <v>2673</v>
      </c>
      <c r="J347">
        <v>1384.4</v>
      </c>
      <c r="K347">
        <v>0</v>
      </c>
      <c r="L347">
        <v>0</v>
      </c>
      <c r="M347">
        <v>50</v>
      </c>
      <c r="N347">
        <v>133</v>
      </c>
      <c r="O347">
        <v>585</v>
      </c>
      <c r="P347">
        <v>1240</v>
      </c>
      <c r="Q347">
        <v>5388</v>
      </c>
      <c r="R347">
        <v>8780.4</v>
      </c>
      <c r="S347">
        <v>7608.98</v>
      </c>
      <c r="T347">
        <v>119.2</v>
      </c>
      <c r="U347">
        <v>0</v>
      </c>
      <c r="V347">
        <v>255.05</v>
      </c>
      <c r="W347">
        <v>71.7</v>
      </c>
      <c r="X347">
        <v>63.4</v>
      </c>
      <c r="Y347">
        <v>125.8</v>
      </c>
      <c r="Z347">
        <v>2860.1045982217947</v>
      </c>
      <c r="AA347">
        <v>11104.234598221794</v>
      </c>
      <c r="AB347">
        <v>19884.634598221794</v>
      </c>
      <c r="AD347">
        <v>5186.3100000000004</v>
      </c>
      <c r="AE347">
        <v>0</v>
      </c>
      <c r="AF347">
        <v>0</v>
      </c>
      <c r="AG347">
        <v>1700</v>
      </c>
      <c r="AH347">
        <v>0</v>
      </c>
      <c r="AI347">
        <v>5000</v>
      </c>
      <c r="AJ347">
        <v>0</v>
      </c>
      <c r="AK347">
        <v>1600</v>
      </c>
      <c r="AL347">
        <v>13486.310000000001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14179.689999999999</v>
      </c>
      <c r="AW347">
        <v>119.2</v>
      </c>
      <c r="AX347">
        <v>0</v>
      </c>
      <c r="AY347">
        <v>2005.05</v>
      </c>
      <c r="AZ347">
        <v>204.7</v>
      </c>
      <c r="BA347">
        <v>5648.4</v>
      </c>
      <c r="BB347">
        <v>1365.8</v>
      </c>
      <c r="BC347">
        <v>9848.1045982217947</v>
      </c>
      <c r="BD347">
        <v>33370.944598221795</v>
      </c>
      <c r="BE347">
        <v>4.7034453274449319</v>
      </c>
      <c r="BF347">
        <v>7095</v>
      </c>
      <c r="BG347">
        <v>0</v>
      </c>
      <c r="BH347" t="s">
        <v>1538</v>
      </c>
      <c r="BI347" t="s">
        <v>1539</v>
      </c>
      <c r="BJ347" t="s">
        <v>939</v>
      </c>
    </row>
    <row r="348" spans="1:62" x14ac:dyDescent="0.25">
      <c r="A348" t="s">
        <v>546</v>
      </c>
      <c r="B348" t="s">
        <v>2000</v>
      </c>
      <c r="C348" t="s">
        <v>2001</v>
      </c>
      <c r="D348" t="s">
        <v>1870</v>
      </c>
      <c r="E348" t="s">
        <v>1871</v>
      </c>
      <c r="F348" t="s">
        <v>1872</v>
      </c>
      <c r="G348" t="s">
        <v>1873</v>
      </c>
      <c r="H348" t="s">
        <v>935</v>
      </c>
      <c r="I348" t="s">
        <v>2673</v>
      </c>
      <c r="J348">
        <v>1131.77</v>
      </c>
      <c r="K348">
        <v>4109.6000000000004</v>
      </c>
      <c r="L348">
        <v>0</v>
      </c>
      <c r="M348">
        <v>235</v>
      </c>
      <c r="N348">
        <v>3063.4625000000001</v>
      </c>
      <c r="O348">
        <v>300</v>
      </c>
      <c r="P348">
        <v>586.65</v>
      </c>
      <c r="Q348">
        <v>1825</v>
      </c>
      <c r="R348">
        <v>11251.4825</v>
      </c>
      <c r="S348">
        <v>3678.48</v>
      </c>
      <c r="T348">
        <v>3145.95</v>
      </c>
      <c r="U348">
        <v>0</v>
      </c>
      <c r="V348">
        <v>475.75</v>
      </c>
      <c r="W348">
        <v>3523.59</v>
      </c>
      <c r="X348">
        <v>132.16999999999999</v>
      </c>
      <c r="Y348">
        <v>348.99</v>
      </c>
      <c r="Z348">
        <v>3960.7354907332729</v>
      </c>
      <c r="AA348">
        <v>15265.665490733274</v>
      </c>
      <c r="AB348">
        <v>26517.147990733276</v>
      </c>
      <c r="AD348">
        <v>1869.35</v>
      </c>
      <c r="AE348">
        <v>3640</v>
      </c>
      <c r="AF348">
        <v>0</v>
      </c>
      <c r="AG348">
        <v>850</v>
      </c>
      <c r="AH348">
        <v>3640</v>
      </c>
      <c r="AI348">
        <v>0</v>
      </c>
      <c r="AJ348">
        <v>500</v>
      </c>
      <c r="AK348">
        <v>700</v>
      </c>
      <c r="AL348">
        <v>11199.35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6679.6</v>
      </c>
      <c r="AW348">
        <v>10895.55</v>
      </c>
      <c r="AX348">
        <v>0</v>
      </c>
      <c r="AY348">
        <v>1560.75</v>
      </c>
      <c r="AZ348">
        <v>10227.0525</v>
      </c>
      <c r="BA348">
        <v>432.16999999999996</v>
      </c>
      <c r="BB348">
        <v>1435.6399999999999</v>
      </c>
      <c r="BC348">
        <v>6485.7354907332729</v>
      </c>
      <c r="BD348">
        <v>37716.497990733267</v>
      </c>
      <c r="BE348">
        <v>20.277687091792078</v>
      </c>
      <c r="BF348">
        <v>1860</v>
      </c>
      <c r="BG348">
        <v>0</v>
      </c>
      <c r="BH348" t="s">
        <v>2002</v>
      </c>
      <c r="BI348" t="s">
        <v>2003</v>
      </c>
      <c r="BJ348" t="s">
        <v>939</v>
      </c>
    </row>
    <row r="349" spans="1:62" x14ac:dyDescent="0.25">
      <c r="A349" t="s">
        <v>644</v>
      </c>
      <c r="B349" t="s">
        <v>2099</v>
      </c>
      <c r="C349" t="s">
        <v>2100</v>
      </c>
      <c r="D349" t="s">
        <v>2045</v>
      </c>
      <c r="E349" t="s">
        <v>2046</v>
      </c>
      <c r="F349" t="s">
        <v>2047</v>
      </c>
      <c r="G349" t="s">
        <v>2048</v>
      </c>
      <c r="H349" t="s">
        <v>935</v>
      </c>
      <c r="I349" t="s">
        <v>2674</v>
      </c>
      <c r="J349">
        <v>7908.34</v>
      </c>
      <c r="K349">
        <v>0</v>
      </c>
      <c r="L349">
        <v>0</v>
      </c>
      <c r="M349">
        <v>45</v>
      </c>
      <c r="N349">
        <v>0</v>
      </c>
      <c r="O349">
        <v>0</v>
      </c>
      <c r="P349">
        <v>0</v>
      </c>
      <c r="Q349">
        <v>3042</v>
      </c>
      <c r="R349">
        <v>10995.34</v>
      </c>
      <c r="S349">
        <v>2178.5500000000002</v>
      </c>
      <c r="T349">
        <v>0</v>
      </c>
      <c r="U349">
        <v>197.5</v>
      </c>
      <c r="V349">
        <v>156.47</v>
      </c>
      <c r="W349">
        <v>0</v>
      </c>
      <c r="X349">
        <v>0</v>
      </c>
      <c r="Y349">
        <v>0</v>
      </c>
      <c r="Z349">
        <v>2198.459486528317</v>
      </c>
      <c r="AA349">
        <v>4730.9794865283166</v>
      </c>
      <c r="AB349">
        <v>15726.319486528317</v>
      </c>
      <c r="AD349">
        <v>7877.5</v>
      </c>
      <c r="AE349">
        <v>0</v>
      </c>
      <c r="AF349">
        <v>662</v>
      </c>
      <c r="AG349">
        <v>0</v>
      </c>
      <c r="AH349">
        <v>0</v>
      </c>
      <c r="AI349">
        <v>0</v>
      </c>
      <c r="AJ349">
        <v>0</v>
      </c>
      <c r="AK349">
        <v>1312</v>
      </c>
      <c r="AL349">
        <v>9851.5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17964.39</v>
      </c>
      <c r="AW349">
        <v>0</v>
      </c>
      <c r="AX349">
        <v>859.5</v>
      </c>
      <c r="AY349">
        <v>201.47</v>
      </c>
      <c r="AZ349">
        <v>0</v>
      </c>
      <c r="BA349">
        <v>0</v>
      </c>
      <c r="BB349">
        <v>0</v>
      </c>
      <c r="BC349">
        <v>6552.459486528317</v>
      </c>
      <c r="BD349">
        <v>25577.819486528319</v>
      </c>
      <c r="BE349">
        <v>16.239885388271947</v>
      </c>
      <c r="BF349">
        <v>1575</v>
      </c>
      <c r="BG349">
        <v>0</v>
      </c>
      <c r="BH349" t="s">
        <v>2101</v>
      </c>
      <c r="BI349" t="s">
        <v>2102</v>
      </c>
      <c r="BJ349" t="s">
        <v>939</v>
      </c>
    </row>
    <row r="350" spans="1:62" x14ac:dyDescent="0.25">
      <c r="A350" t="s">
        <v>204</v>
      </c>
      <c r="B350" t="s">
        <v>1320</v>
      </c>
      <c r="C350" t="s">
        <v>1321</v>
      </c>
      <c r="D350" t="s">
        <v>1010</v>
      </c>
      <c r="E350" t="s">
        <v>1011</v>
      </c>
      <c r="F350" t="s">
        <v>1220</v>
      </c>
      <c r="G350" t="s">
        <v>208</v>
      </c>
      <c r="H350" t="s">
        <v>947</v>
      </c>
      <c r="I350" t="s">
        <v>2673</v>
      </c>
      <c r="J350">
        <v>2960.91</v>
      </c>
      <c r="K350">
        <v>230</v>
      </c>
      <c r="L350">
        <v>0</v>
      </c>
      <c r="M350">
        <v>1220.02</v>
      </c>
      <c r="N350">
        <v>50</v>
      </c>
      <c r="O350">
        <v>1440</v>
      </c>
      <c r="P350">
        <v>447.54</v>
      </c>
      <c r="Q350">
        <v>6488.7999999999993</v>
      </c>
      <c r="R350">
        <v>12837.27</v>
      </c>
      <c r="S350">
        <v>3333.51</v>
      </c>
      <c r="T350">
        <v>1819.88</v>
      </c>
      <c r="U350">
        <v>0</v>
      </c>
      <c r="V350">
        <v>136.44999999999999</v>
      </c>
      <c r="W350">
        <v>310.25</v>
      </c>
      <c r="X350">
        <v>94.04</v>
      </c>
      <c r="Y350">
        <v>146.57</v>
      </c>
      <c r="Z350">
        <v>2356.8194980041631</v>
      </c>
      <c r="AA350">
        <v>8197.5194980041633</v>
      </c>
      <c r="AB350">
        <v>21034.789498004164</v>
      </c>
      <c r="AD350">
        <v>10191.549999999999</v>
      </c>
      <c r="AE350">
        <v>5000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15191.55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16485.97</v>
      </c>
      <c r="AW350">
        <v>7049.88</v>
      </c>
      <c r="AX350">
        <v>0</v>
      </c>
      <c r="AY350">
        <v>1356.47</v>
      </c>
      <c r="AZ350">
        <v>360.25</v>
      </c>
      <c r="BA350">
        <v>1534.04</v>
      </c>
      <c r="BB350">
        <v>594.11</v>
      </c>
      <c r="BC350">
        <v>8845.6194980041619</v>
      </c>
      <c r="BD350">
        <v>36226.339498004163</v>
      </c>
      <c r="BE350">
        <v>4.9227258456317653</v>
      </c>
      <c r="BF350">
        <v>7359</v>
      </c>
      <c r="BG350">
        <v>0</v>
      </c>
      <c r="BH350" t="s">
        <v>1322</v>
      </c>
      <c r="BI350" t="s">
        <v>1323</v>
      </c>
      <c r="BJ350" t="s">
        <v>939</v>
      </c>
    </row>
    <row r="351" spans="1:62" x14ac:dyDescent="0.25">
      <c r="A351" t="s">
        <v>464</v>
      </c>
      <c r="B351" t="s">
        <v>1716</v>
      </c>
      <c r="C351" t="s">
        <v>1717</v>
      </c>
      <c r="D351" t="s">
        <v>1696</v>
      </c>
      <c r="E351" t="s">
        <v>1697</v>
      </c>
      <c r="F351" t="s">
        <v>1718</v>
      </c>
      <c r="G351" t="s">
        <v>402</v>
      </c>
      <c r="H351" t="s">
        <v>935</v>
      </c>
      <c r="I351" t="s">
        <v>2674</v>
      </c>
      <c r="J351">
        <v>1684.98</v>
      </c>
      <c r="K351">
        <v>0</v>
      </c>
      <c r="L351">
        <v>0</v>
      </c>
      <c r="M351">
        <v>200.16</v>
      </c>
      <c r="N351">
        <v>1096</v>
      </c>
      <c r="O351">
        <v>0</v>
      </c>
      <c r="P351">
        <v>525</v>
      </c>
      <c r="Q351">
        <v>2099</v>
      </c>
      <c r="R351">
        <v>5605.14</v>
      </c>
      <c r="S351">
        <v>11683.439999999999</v>
      </c>
      <c r="T351">
        <v>118.35</v>
      </c>
      <c r="U351">
        <v>0</v>
      </c>
      <c r="V351">
        <v>118.05</v>
      </c>
      <c r="W351">
        <v>2620.8100000000004</v>
      </c>
      <c r="X351">
        <v>150.30000000000001</v>
      </c>
      <c r="Y351">
        <v>123.85</v>
      </c>
      <c r="Z351">
        <v>2780.5348625413503</v>
      </c>
      <c r="AA351">
        <v>17595.334862541349</v>
      </c>
      <c r="AB351">
        <v>23200.474862541349</v>
      </c>
      <c r="AD351">
        <v>9689.7199999999993</v>
      </c>
      <c r="AE351">
        <v>0</v>
      </c>
      <c r="AF351">
        <v>0</v>
      </c>
      <c r="AG351">
        <v>0</v>
      </c>
      <c r="AH351">
        <v>3000</v>
      </c>
      <c r="AI351">
        <v>0</v>
      </c>
      <c r="AJ351">
        <v>0</v>
      </c>
      <c r="AK351">
        <v>500</v>
      </c>
      <c r="AL351">
        <v>13189.72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23058.14</v>
      </c>
      <c r="AW351">
        <v>118.35</v>
      </c>
      <c r="AX351">
        <v>0</v>
      </c>
      <c r="AY351">
        <v>318.20999999999998</v>
      </c>
      <c r="AZ351">
        <v>6716.81</v>
      </c>
      <c r="BA351">
        <v>150.30000000000001</v>
      </c>
      <c r="BB351">
        <v>648.85</v>
      </c>
      <c r="BC351">
        <v>5379.5348625413499</v>
      </c>
      <c r="BD351">
        <v>36390.19486254135</v>
      </c>
      <c r="BE351">
        <v>10.718761373355331</v>
      </c>
      <c r="BF351">
        <v>3395</v>
      </c>
      <c r="BG351">
        <v>0</v>
      </c>
      <c r="BH351" t="s">
        <v>1829</v>
      </c>
      <c r="BI351" t="s">
        <v>1830</v>
      </c>
      <c r="BJ351" t="s">
        <v>939</v>
      </c>
    </row>
    <row r="352" spans="1:62" x14ac:dyDescent="0.25">
      <c r="A352" t="s">
        <v>466</v>
      </c>
      <c r="B352" t="s">
        <v>1831</v>
      </c>
      <c r="C352" t="s">
        <v>1832</v>
      </c>
      <c r="D352" t="s">
        <v>1696</v>
      </c>
      <c r="E352" t="s">
        <v>1697</v>
      </c>
      <c r="F352" t="s">
        <v>1712</v>
      </c>
      <c r="G352" t="s">
        <v>412</v>
      </c>
      <c r="H352" t="s">
        <v>935</v>
      </c>
      <c r="I352" t="s">
        <v>2673</v>
      </c>
      <c r="J352">
        <v>5007.01</v>
      </c>
      <c r="K352">
        <v>0</v>
      </c>
      <c r="L352">
        <v>0</v>
      </c>
      <c r="M352">
        <v>835</v>
      </c>
      <c r="N352">
        <v>1412.5</v>
      </c>
      <c r="O352">
        <v>1614.5</v>
      </c>
      <c r="P352">
        <v>3214</v>
      </c>
      <c r="Q352">
        <v>7592</v>
      </c>
      <c r="R352">
        <v>19675.010000000002</v>
      </c>
      <c r="S352">
        <v>3770.3500000000004</v>
      </c>
      <c r="T352">
        <v>297.06</v>
      </c>
      <c r="U352">
        <v>0</v>
      </c>
      <c r="V352">
        <v>237</v>
      </c>
      <c r="W352">
        <v>1723.43</v>
      </c>
      <c r="X352">
        <v>879.47</v>
      </c>
      <c r="Y352">
        <v>395.95</v>
      </c>
      <c r="Z352">
        <v>6631.4277969810646</v>
      </c>
      <c r="AA352">
        <v>13934.687796981065</v>
      </c>
      <c r="AB352">
        <v>33609.697796981069</v>
      </c>
      <c r="AD352">
        <v>16272.52</v>
      </c>
      <c r="AE352">
        <v>0</v>
      </c>
      <c r="AF352">
        <v>0</v>
      </c>
      <c r="AG352">
        <v>3641.01</v>
      </c>
      <c r="AH352">
        <v>6000</v>
      </c>
      <c r="AI352">
        <v>146.15</v>
      </c>
      <c r="AJ352">
        <v>4833.3</v>
      </c>
      <c r="AK352">
        <v>1217.8900000000001</v>
      </c>
      <c r="AL352">
        <v>32110.87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25049.88</v>
      </c>
      <c r="AW352">
        <v>297.06</v>
      </c>
      <c r="AX352">
        <v>0</v>
      </c>
      <c r="AY352">
        <v>4713.01</v>
      </c>
      <c r="AZ352">
        <v>9135.93</v>
      </c>
      <c r="BA352">
        <v>2640.1200000000003</v>
      </c>
      <c r="BB352">
        <v>8443.25</v>
      </c>
      <c r="BC352">
        <v>15441.317796981064</v>
      </c>
      <c r="BD352">
        <v>65720.567796981079</v>
      </c>
      <c r="BE352">
        <v>7.692914409104656</v>
      </c>
      <c r="BF352">
        <v>8543</v>
      </c>
      <c r="BG352">
        <v>0</v>
      </c>
      <c r="BH352" t="s">
        <v>1833</v>
      </c>
      <c r="BI352" t="s">
        <v>1834</v>
      </c>
      <c r="BJ352" t="s">
        <v>939</v>
      </c>
    </row>
    <row r="353" spans="1:62" x14ac:dyDescent="0.25">
      <c r="A353" t="s">
        <v>384</v>
      </c>
      <c r="B353" t="s">
        <v>1676</v>
      </c>
      <c r="C353" t="s">
        <v>1677</v>
      </c>
      <c r="D353" t="s">
        <v>1481</v>
      </c>
      <c r="E353" t="s">
        <v>1482</v>
      </c>
      <c r="F353" t="s">
        <v>1630</v>
      </c>
      <c r="G353" t="s">
        <v>832</v>
      </c>
      <c r="H353" t="s">
        <v>935</v>
      </c>
      <c r="I353" t="s">
        <v>2673</v>
      </c>
      <c r="J353">
        <v>1711.1999999999998</v>
      </c>
      <c r="K353">
        <v>0</v>
      </c>
      <c r="L353">
        <v>0</v>
      </c>
      <c r="M353">
        <v>270</v>
      </c>
      <c r="N353">
        <v>4181</v>
      </c>
      <c r="O353">
        <v>350</v>
      </c>
      <c r="P353">
        <v>799.85</v>
      </c>
      <c r="Q353">
        <v>1163</v>
      </c>
      <c r="R353">
        <v>8475.0499999999993</v>
      </c>
      <c r="S353">
        <v>4697</v>
      </c>
      <c r="T353">
        <v>118.72</v>
      </c>
      <c r="U353">
        <v>0</v>
      </c>
      <c r="V353">
        <v>136.5</v>
      </c>
      <c r="W353">
        <v>3003.4500000000003</v>
      </c>
      <c r="X353">
        <v>2223.9899999999998</v>
      </c>
      <c r="Y353">
        <v>159.5</v>
      </c>
      <c r="Z353">
        <v>1917.1727482005806</v>
      </c>
      <c r="AA353">
        <v>12256.332748200581</v>
      </c>
      <c r="AB353">
        <v>20731.38274820058</v>
      </c>
      <c r="AD353">
        <v>2131.96</v>
      </c>
      <c r="AE353">
        <v>0</v>
      </c>
      <c r="AF353">
        <v>0</v>
      </c>
      <c r="AG353">
        <v>0</v>
      </c>
      <c r="AH353">
        <v>2000</v>
      </c>
      <c r="AI353">
        <v>2000</v>
      </c>
      <c r="AJ353">
        <v>300</v>
      </c>
      <c r="AK353">
        <v>0</v>
      </c>
      <c r="AL353">
        <v>6431.96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8540.16</v>
      </c>
      <c r="AW353">
        <v>118.72</v>
      </c>
      <c r="AX353">
        <v>0</v>
      </c>
      <c r="AY353">
        <v>406.5</v>
      </c>
      <c r="AZ353">
        <v>9184.4500000000007</v>
      </c>
      <c r="BA353">
        <v>4573.99</v>
      </c>
      <c r="BB353">
        <v>1259.3499999999999</v>
      </c>
      <c r="BC353">
        <v>3080.1727482005808</v>
      </c>
      <c r="BD353">
        <v>27163.342748200579</v>
      </c>
      <c r="BE353">
        <v>12.687222208407556</v>
      </c>
      <c r="BF353">
        <v>2141</v>
      </c>
      <c r="BG353">
        <v>0</v>
      </c>
      <c r="BH353" t="s">
        <v>1678</v>
      </c>
      <c r="BI353" t="s">
        <v>1679</v>
      </c>
      <c r="BJ353" t="s">
        <v>939</v>
      </c>
    </row>
    <row r="354" spans="1:62" x14ac:dyDescent="0.25">
      <c r="A354" t="s">
        <v>646</v>
      </c>
      <c r="B354" t="s">
        <v>2161</v>
      </c>
      <c r="C354" t="s">
        <v>2162</v>
      </c>
      <c r="D354" t="s">
        <v>2045</v>
      </c>
      <c r="E354" t="s">
        <v>2046</v>
      </c>
      <c r="F354" t="s">
        <v>2056</v>
      </c>
      <c r="G354" t="s">
        <v>2057</v>
      </c>
      <c r="H354" t="s">
        <v>935</v>
      </c>
      <c r="I354" t="s">
        <v>2673</v>
      </c>
      <c r="J354">
        <v>1166.6400000000001</v>
      </c>
      <c r="K354">
        <v>0</v>
      </c>
      <c r="L354">
        <v>1350.21</v>
      </c>
      <c r="M354">
        <v>0</v>
      </c>
      <c r="N354">
        <v>0</v>
      </c>
      <c r="O354">
        <v>0</v>
      </c>
      <c r="P354">
        <v>0</v>
      </c>
      <c r="Q354">
        <v>648</v>
      </c>
      <c r="R354">
        <v>3164.8500000000004</v>
      </c>
      <c r="S354">
        <v>712.36</v>
      </c>
      <c r="T354">
        <v>0</v>
      </c>
      <c r="U354">
        <v>273.86</v>
      </c>
      <c r="V354">
        <v>244.05</v>
      </c>
      <c r="W354">
        <v>0</v>
      </c>
      <c r="X354">
        <v>0</v>
      </c>
      <c r="Y354">
        <v>0</v>
      </c>
      <c r="Z354">
        <v>2151.9039549128929</v>
      </c>
      <c r="AA354">
        <v>3382.1739549128929</v>
      </c>
      <c r="AB354">
        <v>6547.0239549128928</v>
      </c>
      <c r="AD354">
        <v>29.52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29.52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1908.52</v>
      </c>
      <c r="AW354">
        <v>0</v>
      </c>
      <c r="AX354">
        <v>1624.0700000000002</v>
      </c>
      <c r="AY354">
        <v>244.05</v>
      </c>
      <c r="AZ354">
        <v>0</v>
      </c>
      <c r="BA354">
        <v>0</v>
      </c>
      <c r="BB354">
        <v>0</v>
      </c>
      <c r="BC354">
        <v>2799.9039549128929</v>
      </c>
      <c r="BD354">
        <v>6576.5439549128932</v>
      </c>
      <c r="BE354">
        <v>5.723711013849341</v>
      </c>
      <c r="BF354">
        <v>1149</v>
      </c>
      <c r="BG354">
        <v>0</v>
      </c>
      <c r="BH354" t="s">
        <v>2163</v>
      </c>
      <c r="BI354" t="s">
        <v>2164</v>
      </c>
      <c r="BJ354" t="s">
        <v>939</v>
      </c>
    </row>
    <row r="355" spans="1:62" x14ac:dyDescent="0.25">
      <c r="A355" t="s">
        <v>468</v>
      </c>
      <c r="B355" t="s">
        <v>1835</v>
      </c>
      <c r="C355" t="s">
        <v>1836</v>
      </c>
      <c r="D355" t="s">
        <v>1696</v>
      </c>
      <c r="E355" t="s">
        <v>1697</v>
      </c>
      <c r="F355" t="s">
        <v>1712</v>
      </c>
      <c r="G355" t="s">
        <v>412</v>
      </c>
      <c r="H355" t="s">
        <v>935</v>
      </c>
      <c r="I355" t="s">
        <v>2673</v>
      </c>
      <c r="J355">
        <v>3127.2200000000003</v>
      </c>
      <c r="K355">
        <v>1040</v>
      </c>
      <c r="L355">
        <v>0</v>
      </c>
      <c r="M355">
        <v>1200</v>
      </c>
      <c r="N355">
        <v>2865</v>
      </c>
      <c r="O355">
        <v>1700</v>
      </c>
      <c r="P355">
        <v>3609.9</v>
      </c>
      <c r="Q355">
        <v>6294.5</v>
      </c>
      <c r="R355">
        <v>19836.620000000003</v>
      </c>
      <c r="S355">
        <v>13169.09</v>
      </c>
      <c r="T355">
        <v>334.66</v>
      </c>
      <c r="U355">
        <v>0</v>
      </c>
      <c r="V355">
        <v>840.58</v>
      </c>
      <c r="W355">
        <v>3431.88</v>
      </c>
      <c r="X355">
        <v>238.8</v>
      </c>
      <c r="Y355">
        <v>376.2</v>
      </c>
      <c r="Z355">
        <v>5242.2719063570712</v>
      </c>
      <c r="AA355">
        <v>23633.481906357069</v>
      </c>
      <c r="AB355">
        <v>43470.101906357071</v>
      </c>
      <c r="AD355">
        <v>22181.95</v>
      </c>
      <c r="AE355">
        <v>0</v>
      </c>
      <c r="AF355">
        <v>0</v>
      </c>
      <c r="AG355">
        <v>4000</v>
      </c>
      <c r="AH355">
        <v>5000</v>
      </c>
      <c r="AI355">
        <v>0</v>
      </c>
      <c r="AJ355">
        <v>4000</v>
      </c>
      <c r="AK355">
        <v>10000</v>
      </c>
      <c r="AL355">
        <v>45181.95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38478.26</v>
      </c>
      <c r="AW355">
        <v>1374.66</v>
      </c>
      <c r="AX355">
        <v>0</v>
      </c>
      <c r="AY355">
        <v>6040.58</v>
      </c>
      <c r="AZ355">
        <v>11296.880000000001</v>
      </c>
      <c r="BA355">
        <v>1938.8</v>
      </c>
      <c r="BB355">
        <v>7986.1</v>
      </c>
      <c r="BC355">
        <v>21536.771906357069</v>
      </c>
      <c r="BD355">
        <v>88652.051906357083</v>
      </c>
      <c r="BE355">
        <v>12.76303655432725</v>
      </c>
      <c r="BF355">
        <v>6946</v>
      </c>
      <c r="BG355">
        <v>0</v>
      </c>
      <c r="BH355" t="s">
        <v>1837</v>
      </c>
      <c r="BI355" t="s">
        <v>1838</v>
      </c>
      <c r="BJ355" t="s">
        <v>939</v>
      </c>
    </row>
    <row r="356" spans="1:62" x14ac:dyDescent="0.25">
      <c r="A356" t="s">
        <v>470</v>
      </c>
      <c r="B356" t="s">
        <v>1839</v>
      </c>
      <c r="C356" t="s">
        <v>1840</v>
      </c>
      <c r="D356" t="s">
        <v>1696</v>
      </c>
      <c r="E356" t="s">
        <v>1697</v>
      </c>
      <c r="F356" t="s">
        <v>1703</v>
      </c>
      <c r="G356" t="s">
        <v>456</v>
      </c>
      <c r="H356" t="s">
        <v>947</v>
      </c>
      <c r="I356" t="s">
        <v>2673</v>
      </c>
      <c r="J356">
        <v>8702.01</v>
      </c>
      <c r="K356">
        <v>0</v>
      </c>
      <c r="L356">
        <v>0</v>
      </c>
      <c r="M356">
        <v>169</v>
      </c>
      <c r="N356">
        <v>863</v>
      </c>
      <c r="O356">
        <v>1430</v>
      </c>
      <c r="P356">
        <v>2220</v>
      </c>
      <c r="Q356">
        <v>5839</v>
      </c>
      <c r="R356">
        <v>19223.010000000002</v>
      </c>
      <c r="S356">
        <v>32724.449999999997</v>
      </c>
      <c r="T356">
        <v>402.55</v>
      </c>
      <c r="U356">
        <v>0</v>
      </c>
      <c r="V356">
        <v>148.35</v>
      </c>
      <c r="W356">
        <v>511.82</v>
      </c>
      <c r="X356">
        <v>165.7</v>
      </c>
      <c r="Y356">
        <v>273.55</v>
      </c>
      <c r="Z356">
        <v>5383.167282964705</v>
      </c>
      <c r="AA356">
        <v>39609.587282964705</v>
      </c>
      <c r="AB356">
        <v>58832.597282964707</v>
      </c>
      <c r="AD356">
        <v>20144.96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7400</v>
      </c>
      <c r="AL356">
        <v>27544.959999999999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61571.42</v>
      </c>
      <c r="AW356">
        <v>402.55</v>
      </c>
      <c r="AX356">
        <v>0</v>
      </c>
      <c r="AY356">
        <v>317.35000000000002</v>
      </c>
      <c r="AZ356">
        <v>1374.82</v>
      </c>
      <c r="BA356">
        <v>1595.7</v>
      </c>
      <c r="BB356">
        <v>2493.5500000000002</v>
      </c>
      <c r="BC356">
        <v>18622.167282964707</v>
      </c>
      <c r="BD356">
        <v>86377.557282964699</v>
      </c>
      <c r="BE356">
        <v>15.485399297770652</v>
      </c>
      <c r="BF356">
        <v>5578</v>
      </c>
      <c r="BG356">
        <v>0</v>
      </c>
      <c r="BH356" t="s">
        <v>1841</v>
      </c>
      <c r="BI356" t="s">
        <v>1842</v>
      </c>
      <c r="BJ356" t="s">
        <v>939</v>
      </c>
    </row>
    <row r="357" spans="1:62" x14ac:dyDescent="0.25">
      <c r="A357" t="s">
        <v>386</v>
      </c>
      <c r="B357" t="s">
        <v>1680</v>
      </c>
      <c r="C357" t="s">
        <v>1681</v>
      </c>
      <c r="D357" t="s">
        <v>1481</v>
      </c>
      <c r="E357" t="s">
        <v>1482</v>
      </c>
      <c r="F357" t="s">
        <v>1483</v>
      </c>
      <c r="G357" t="s">
        <v>280</v>
      </c>
      <c r="H357" t="s">
        <v>935</v>
      </c>
      <c r="I357" t="s">
        <v>2673</v>
      </c>
      <c r="J357">
        <v>3891.0899999999997</v>
      </c>
      <c r="K357">
        <v>0</v>
      </c>
      <c r="L357">
        <v>0</v>
      </c>
      <c r="M357">
        <v>1475</v>
      </c>
      <c r="N357">
        <v>876.59999999999991</v>
      </c>
      <c r="O357">
        <v>410</v>
      </c>
      <c r="P357">
        <v>150</v>
      </c>
      <c r="Q357">
        <v>7318</v>
      </c>
      <c r="R357">
        <v>14120.69</v>
      </c>
      <c r="S357">
        <v>3292.8499999999995</v>
      </c>
      <c r="T357">
        <v>579.75</v>
      </c>
      <c r="U357">
        <v>0</v>
      </c>
      <c r="V357">
        <v>136.55000000000001</v>
      </c>
      <c r="W357">
        <v>3078.19</v>
      </c>
      <c r="X357">
        <v>1984.29</v>
      </c>
      <c r="Y357">
        <v>2333.34</v>
      </c>
      <c r="Z357">
        <v>2783.0108749470687</v>
      </c>
      <c r="AA357">
        <v>14187.98087494707</v>
      </c>
      <c r="AB357">
        <v>28308.670874947071</v>
      </c>
      <c r="AD357">
        <v>3082.99</v>
      </c>
      <c r="AE357">
        <v>0</v>
      </c>
      <c r="AF357">
        <v>0</v>
      </c>
      <c r="AG357">
        <v>0</v>
      </c>
      <c r="AH357">
        <v>3000</v>
      </c>
      <c r="AI357">
        <v>3000</v>
      </c>
      <c r="AJ357">
        <v>3000</v>
      </c>
      <c r="AK357">
        <v>3000</v>
      </c>
      <c r="AL357">
        <v>15082.99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10266.929999999998</v>
      </c>
      <c r="AW357">
        <v>579.75</v>
      </c>
      <c r="AX357">
        <v>0</v>
      </c>
      <c r="AY357">
        <v>1611.55</v>
      </c>
      <c r="AZ357">
        <v>6954.79</v>
      </c>
      <c r="BA357">
        <v>5394.29</v>
      </c>
      <c r="BB357">
        <v>5483.34</v>
      </c>
      <c r="BC357">
        <v>13101.010874947069</v>
      </c>
      <c r="BD357">
        <v>43391.660874947069</v>
      </c>
      <c r="BE357">
        <v>13.80581001430069</v>
      </c>
      <c r="BF357">
        <v>3143</v>
      </c>
      <c r="BG357">
        <v>0</v>
      </c>
      <c r="BH357" t="s">
        <v>1682</v>
      </c>
      <c r="BI357" t="s">
        <v>1683</v>
      </c>
      <c r="BJ357" t="s">
        <v>939</v>
      </c>
    </row>
    <row r="358" spans="1:62" x14ac:dyDescent="0.25">
      <c r="A358" t="s">
        <v>850</v>
      </c>
      <c r="B358" t="s">
        <v>849</v>
      </c>
      <c r="C358" t="s">
        <v>850</v>
      </c>
      <c r="D358" t="s">
        <v>1041</v>
      </c>
      <c r="E358" t="s">
        <v>1042</v>
      </c>
      <c r="F358" t="s">
        <v>1057</v>
      </c>
      <c r="G358" t="s">
        <v>62</v>
      </c>
      <c r="H358" t="s">
        <v>935</v>
      </c>
      <c r="I358" t="s">
        <v>2673</v>
      </c>
      <c r="J358">
        <v>2915.38</v>
      </c>
      <c r="K358">
        <v>3600</v>
      </c>
      <c r="L358">
        <v>0</v>
      </c>
      <c r="M358">
        <v>3050</v>
      </c>
      <c r="N358">
        <v>120</v>
      </c>
      <c r="O358">
        <v>75</v>
      </c>
      <c r="P358">
        <v>2450.62</v>
      </c>
      <c r="Q358">
        <v>17729.679999999997</v>
      </c>
      <c r="R358">
        <v>29940.679999999997</v>
      </c>
      <c r="S358">
        <v>4362.71</v>
      </c>
      <c r="T358">
        <v>901.31</v>
      </c>
      <c r="U358">
        <v>0</v>
      </c>
      <c r="V358">
        <v>773.27</v>
      </c>
      <c r="W358">
        <v>379.27</v>
      </c>
      <c r="X358">
        <v>464.49</v>
      </c>
      <c r="Y358">
        <v>1800.55</v>
      </c>
      <c r="Z358">
        <v>4471.6672592551258</v>
      </c>
      <c r="AA358">
        <v>13153.267259255126</v>
      </c>
      <c r="AB358">
        <v>43093.947259255125</v>
      </c>
      <c r="AD358">
        <v>6252.98</v>
      </c>
      <c r="AE358">
        <v>0</v>
      </c>
      <c r="AF358">
        <v>0</v>
      </c>
      <c r="AG358">
        <v>1100</v>
      </c>
      <c r="AH358">
        <v>0</v>
      </c>
      <c r="AI358">
        <v>0</v>
      </c>
      <c r="AJ358">
        <v>3500</v>
      </c>
      <c r="AK358">
        <v>2000</v>
      </c>
      <c r="AL358">
        <v>12852.98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13531.07</v>
      </c>
      <c r="AW358">
        <v>4501.3099999999995</v>
      </c>
      <c r="AX358">
        <v>0</v>
      </c>
      <c r="AY358">
        <v>4923.2700000000004</v>
      </c>
      <c r="AZ358">
        <v>499.27</v>
      </c>
      <c r="BA358">
        <v>539.49</v>
      </c>
      <c r="BB358">
        <v>7751.17</v>
      </c>
      <c r="BC358">
        <v>24201.347259255122</v>
      </c>
      <c r="BD358">
        <v>55946.927259255128</v>
      </c>
      <c r="BE358">
        <v>9.5701209817405282</v>
      </c>
      <c r="BF358">
        <v>5846</v>
      </c>
      <c r="BG358">
        <v>0</v>
      </c>
      <c r="BH358" t="s">
        <v>2317</v>
      </c>
      <c r="BI358" t="s">
        <v>2318</v>
      </c>
      <c r="BJ358" t="s">
        <v>939</v>
      </c>
    </row>
    <row r="359" spans="1:62" x14ac:dyDescent="0.25">
      <c r="A359" t="s">
        <v>206</v>
      </c>
      <c r="B359" t="s">
        <v>1324</v>
      </c>
      <c r="C359" t="s">
        <v>1325</v>
      </c>
      <c r="D359" t="s">
        <v>1010</v>
      </c>
      <c r="E359" t="s">
        <v>1011</v>
      </c>
      <c r="F359" t="s">
        <v>1211</v>
      </c>
      <c r="G359" t="s">
        <v>206</v>
      </c>
      <c r="H359" t="s">
        <v>947</v>
      </c>
      <c r="I359" t="s">
        <v>2673</v>
      </c>
      <c r="J359">
        <v>8798.66</v>
      </c>
      <c r="K359">
        <v>2466.9499999999998</v>
      </c>
      <c r="L359">
        <v>0</v>
      </c>
      <c r="M359">
        <v>2010</v>
      </c>
      <c r="N359">
        <v>5750.52</v>
      </c>
      <c r="O359">
        <v>2812.25</v>
      </c>
      <c r="P359">
        <v>2270</v>
      </c>
      <c r="Q359">
        <v>23447.8</v>
      </c>
      <c r="R359">
        <v>47556.18</v>
      </c>
      <c r="S359">
        <v>14547.300000000001</v>
      </c>
      <c r="T359">
        <v>2642.91</v>
      </c>
      <c r="U359">
        <v>0</v>
      </c>
      <c r="V359">
        <v>1040.58</v>
      </c>
      <c r="W359">
        <v>792.62</v>
      </c>
      <c r="X359">
        <v>927.92</v>
      </c>
      <c r="Y359">
        <v>476.55</v>
      </c>
      <c r="Z359">
        <v>10607.908756860568</v>
      </c>
      <c r="AA359">
        <v>31035.788756860566</v>
      </c>
      <c r="AB359">
        <v>78591.968756860559</v>
      </c>
      <c r="AD359">
        <v>42404.05</v>
      </c>
      <c r="AE359">
        <v>8000</v>
      </c>
      <c r="AF359">
        <v>0</v>
      </c>
      <c r="AG359">
        <v>6000</v>
      </c>
      <c r="AH359">
        <v>10000</v>
      </c>
      <c r="AI359">
        <v>6000</v>
      </c>
      <c r="AJ359">
        <v>1500</v>
      </c>
      <c r="AK359">
        <v>13000</v>
      </c>
      <c r="AL359">
        <v>86904.05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65750.010000000009</v>
      </c>
      <c r="AW359">
        <v>13109.86</v>
      </c>
      <c r="AX359">
        <v>0</v>
      </c>
      <c r="AY359">
        <v>9050.58</v>
      </c>
      <c r="AZ359">
        <v>16543.14</v>
      </c>
      <c r="BA359">
        <v>9740.17</v>
      </c>
      <c r="BB359">
        <v>4246.55</v>
      </c>
      <c r="BC359">
        <v>47055.708756860564</v>
      </c>
      <c r="BD359">
        <v>165496.01875686058</v>
      </c>
      <c r="BE359">
        <v>10.655164740977375</v>
      </c>
      <c r="BF359">
        <v>15532</v>
      </c>
      <c r="BG359">
        <v>0</v>
      </c>
      <c r="BH359" t="s">
        <v>1326</v>
      </c>
      <c r="BI359" t="s">
        <v>1327</v>
      </c>
      <c r="BJ359" t="s">
        <v>939</v>
      </c>
    </row>
    <row r="360" spans="1:62" x14ac:dyDescent="0.25">
      <c r="A360" t="s">
        <v>388</v>
      </c>
      <c r="B360" t="s">
        <v>1684</v>
      </c>
      <c r="C360" t="s">
        <v>1685</v>
      </c>
      <c r="D360" t="s">
        <v>1481</v>
      </c>
      <c r="E360" t="s">
        <v>1482</v>
      </c>
      <c r="F360" t="s">
        <v>1617</v>
      </c>
      <c r="G360" t="s">
        <v>360</v>
      </c>
      <c r="H360" t="s">
        <v>935</v>
      </c>
      <c r="I360" t="s">
        <v>2673</v>
      </c>
      <c r="J360">
        <v>3029.69</v>
      </c>
      <c r="K360">
        <v>593.25</v>
      </c>
      <c r="L360">
        <v>0</v>
      </c>
      <c r="M360">
        <v>456.61</v>
      </c>
      <c r="N360">
        <v>551</v>
      </c>
      <c r="O360">
        <v>375</v>
      </c>
      <c r="P360">
        <v>1655</v>
      </c>
      <c r="Q360">
        <v>5586</v>
      </c>
      <c r="R360">
        <v>12246.55</v>
      </c>
      <c r="S360">
        <v>5628.6500000000005</v>
      </c>
      <c r="T360">
        <v>614.9</v>
      </c>
      <c r="U360">
        <v>0</v>
      </c>
      <c r="V360">
        <v>396.1</v>
      </c>
      <c r="W360">
        <v>907.5</v>
      </c>
      <c r="X360">
        <v>949.7</v>
      </c>
      <c r="Y360">
        <v>837.6</v>
      </c>
      <c r="Z360">
        <v>2583.4664077370553</v>
      </c>
      <c r="AA360">
        <v>11917.916407737055</v>
      </c>
      <c r="AB360">
        <v>24164.466407737054</v>
      </c>
      <c r="AD360">
        <v>5497.81</v>
      </c>
      <c r="AE360">
        <v>0</v>
      </c>
      <c r="AF360">
        <v>0</v>
      </c>
      <c r="AG360">
        <v>500</v>
      </c>
      <c r="AH360">
        <v>650</v>
      </c>
      <c r="AI360">
        <v>1150</v>
      </c>
      <c r="AJ360">
        <v>1150</v>
      </c>
      <c r="AK360">
        <v>1800</v>
      </c>
      <c r="AL360">
        <v>10747.810000000001</v>
      </c>
      <c r="AM360">
        <v>0</v>
      </c>
      <c r="AN360">
        <v>382.3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382.3</v>
      </c>
      <c r="AV360">
        <v>14156.150000000001</v>
      </c>
      <c r="AW360">
        <v>1590.45</v>
      </c>
      <c r="AX360">
        <v>0</v>
      </c>
      <c r="AY360">
        <v>1352.71</v>
      </c>
      <c r="AZ360">
        <v>2108.5</v>
      </c>
      <c r="BA360">
        <v>2474.6999999999998</v>
      </c>
      <c r="BB360">
        <v>3642.6</v>
      </c>
      <c r="BC360">
        <v>9969.4664077370544</v>
      </c>
      <c r="BD360">
        <v>35294.576407737055</v>
      </c>
      <c r="BE360">
        <v>9.49544697544715</v>
      </c>
      <c r="BF360">
        <v>3717</v>
      </c>
      <c r="BG360">
        <v>0</v>
      </c>
      <c r="BH360" t="s">
        <v>1686</v>
      </c>
      <c r="BI360" t="s">
        <v>1687</v>
      </c>
      <c r="BJ360" t="s">
        <v>939</v>
      </c>
    </row>
    <row r="361" spans="1:62" x14ac:dyDescent="0.25">
      <c r="A361" t="s">
        <v>310</v>
      </c>
      <c r="B361" t="s">
        <v>1540</v>
      </c>
      <c r="C361" t="s">
        <v>1541</v>
      </c>
      <c r="D361" t="s">
        <v>1357</v>
      </c>
      <c r="E361" t="s">
        <v>1358</v>
      </c>
      <c r="F361" t="s">
        <v>1445</v>
      </c>
      <c r="G361" t="s">
        <v>1446</v>
      </c>
      <c r="H361" t="s">
        <v>935</v>
      </c>
      <c r="I361" t="s">
        <v>2673</v>
      </c>
      <c r="J361">
        <v>1405.63</v>
      </c>
      <c r="K361">
        <v>0</v>
      </c>
      <c r="L361">
        <v>0</v>
      </c>
      <c r="M361">
        <v>211</v>
      </c>
      <c r="N361">
        <v>420</v>
      </c>
      <c r="O361">
        <v>600</v>
      </c>
      <c r="P361">
        <v>568</v>
      </c>
      <c r="Q361">
        <v>4307</v>
      </c>
      <c r="R361">
        <v>7511.63</v>
      </c>
      <c r="S361">
        <v>1669.1100000000001</v>
      </c>
      <c r="T361">
        <v>83.67</v>
      </c>
      <c r="U361">
        <v>0</v>
      </c>
      <c r="V361">
        <v>97.3</v>
      </c>
      <c r="W361">
        <v>91.25</v>
      </c>
      <c r="X361">
        <v>150.6</v>
      </c>
      <c r="Y361">
        <v>67.400000000000006</v>
      </c>
      <c r="Z361">
        <v>3373.0231988174937</v>
      </c>
      <c r="AA361">
        <v>5532.3531988174946</v>
      </c>
      <c r="AB361">
        <v>13043.983198817496</v>
      </c>
      <c r="AD361">
        <v>6692.1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3700</v>
      </c>
      <c r="AL361">
        <v>10392.1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9766.84</v>
      </c>
      <c r="AW361">
        <v>83.67</v>
      </c>
      <c r="AX361">
        <v>0</v>
      </c>
      <c r="AY361">
        <v>308.3</v>
      </c>
      <c r="AZ361">
        <v>511.25</v>
      </c>
      <c r="BA361">
        <v>750.6</v>
      </c>
      <c r="BB361">
        <v>635.4</v>
      </c>
      <c r="BC361">
        <v>11380.023198817493</v>
      </c>
      <c r="BD361">
        <v>23436.08319881749</v>
      </c>
      <c r="BE361">
        <v>6.5082152732067451</v>
      </c>
      <c r="BF361">
        <v>3601</v>
      </c>
      <c r="BG361">
        <v>0</v>
      </c>
      <c r="BH361" t="s">
        <v>1542</v>
      </c>
      <c r="BI361" t="s">
        <v>1543</v>
      </c>
      <c r="BJ361" t="s">
        <v>939</v>
      </c>
    </row>
    <row r="362" spans="1:62" x14ac:dyDescent="0.25">
      <c r="A362" t="s">
        <v>124</v>
      </c>
      <c r="B362" t="s">
        <v>1186</v>
      </c>
      <c r="C362" t="s">
        <v>1187</v>
      </c>
      <c r="D362" t="s">
        <v>1041</v>
      </c>
      <c r="E362" t="s">
        <v>1042</v>
      </c>
      <c r="F362" t="s">
        <v>1082</v>
      </c>
      <c r="G362" t="s">
        <v>90</v>
      </c>
      <c r="H362" t="s">
        <v>935</v>
      </c>
      <c r="I362" t="s">
        <v>2673</v>
      </c>
      <c r="J362">
        <v>309.43</v>
      </c>
      <c r="K362">
        <v>0</v>
      </c>
      <c r="L362">
        <v>0</v>
      </c>
      <c r="M362">
        <v>158</v>
      </c>
      <c r="N362">
        <v>297.5</v>
      </c>
      <c r="O362">
        <v>0</v>
      </c>
      <c r="P362">
        <v>40</v>
      </c>
      <c r="Q362">
        <v>1716</v>
      </c>
      <c r="R362">
        <v>2520.9300000000003</v>
      </c>
      <c r="S362">
        <v>10533.35</v>
      </c>
      <c r="T362">
        <v>99.5</v>
      </c>
      <c r="U362">
        <v>0</v>
      </c>
      <c r="V362">
        <v>35.4</v>
      </c>
      <c r="W362">
        <v>40.9</v>
      </c>
      <c r="X362">
        <v>45.85</v>
      </c>
      <c r="Y362">
        <v>21.55</v>
      </c>
      <c r="Z362">
        <v>1963.8863264084116</v>
      </c>
      <c r="AA362">
        <v>12740.436326408411</v>
      </c>
      <c r="AB362">
        <v>15261.366326408412</v>
      </c>
      <c r="AD362">
        <v>1833.66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450</v>
      </c>
      <c r="AL362">
        <v>2283.66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12676.44</v>
      </c>
      <c r="AW362">
        <v>99.5</v>
      </c>
      <c r="AX362">
        <v>0</v>
      </c>
      <c r="AY362">
        <v>193.4</v>
      </c>
      <c r="AZ362">
        <v>338.4</v>
      </c>
      <c r="BA362">
        <v>45.85</v>
      </c>
      <c r="BB362">
        <v>61.55</v>
      </c>
      <c r="BC362">
        <v>4129.8863264084121</v>
      </c>
      <c r="BD362">
        <v>17545.026326408413</v>
      </c>
      <c r="BE362">
        <v>13.311856089839464</v>
      </c>
      <c r="BF362">
        <v>1318</v>
      </c>
      <c r="BG362">
        <v>0</v>
      </c>
      <c r="BH362" t="s">
        <v>1188</v>
      </c>
      <c r="BI362" t="s">
        <v>1189</v>
      </c>
      <c r="BJ362" t="s">
        <v>939</v>
      </c>
    </row>
    <row r="363" spans="1:62" x14ac:dyDescent="0.25">
      <c r="A363" t="s">
        <v>208</v>
      </c>
      <c r="B363" t="s">
        <v>1328</v>
      </c>
      <c r="C363" t="s">
        <v>1329</v>
      </c>
      <c r="D363" t="s">
        <v>1010</v>
      </c>
      <c r="E363" t="s">
        <v>1011</v>
      </c>
      <c r="F363" t="s">
        <v>1220</v>
      </c>
      <c r="G363" t="s">
        <v>208</v>
      </c>
      <c r="H363" t="s">
        <v>935</v>
      </c>
      <c r="I363" t="s">
        <v>2673</v>
      </c>
      <c r="J363">
        <v>1953.7199999999998</v>
      </c>
      <c r="K363">
        <v>100</v>
      </c>
      <c r="L363">
        <v>0</v>
      </c>
      <c r="M363">
        <v>755</v>
      </c>
      <c r="N363">
        <v>225</v>
      </c>
      <c r="O363">
        <v>1300</v>
      </c>
      <c r="P363">
        <v>327.3</v>
      </c>
      <c r="Q363">
        <v>4654</v>
      </c>
      <c r="R363">
        <v>9315.02</v>
      </c>
      <c r="S363">
        <v>3166.13</v>
      </c>
      <c r="T363">
        <v>626.65</v>
      </c>
      <c r="U363">
        <v>0</v>
      </c>
      <c r="V363">
        <v>386.2</v>
      </c>
      <c r="W363">
        <v>450.67</v>
      </c>
      <c r="X363">
        <v>589.52</v>
      </c>
      <c r="Y363">
        <v>248.6</v>
      </c>
      <c r="Z363">
        <v>2938.9099880175499</v>
      </c>
      <c r="AA363">
        <v>8406.6799880175495</v>
      </c>
      <c r="AB363">
        <v>17721.69998801755</v>
      </c>
      <c r="AD363">
        <v>2987.21</v>
      </c>
      <c r="AE363">
        <v>0</v>
      </c>
      <c r="AF363">
        <v>0</v>
      </c>
      <c r="AG363">
        <v>1000</v>
      </c>
      <c r="AH363">
        <v>1000</v>
      </c>
      <c r="AI363">
        <v>2850</v>
      </c>
      <c r="AJ363">
        <v>12000</v>
      </c>
      <c r="AK363">
        <v>1000</v>
      </c>
      <c r="AL363">
        <v>20837.21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8107.06</v>
      </c>
      <c r="AW363">
        <v>726.65</v>
      </c>
      <c r="AX363">
        <v>0</v>
      </c>
      <c r="AY363">
        <v>2141.1999999999998</v>
      </c>
      <c r="AZ363">
        <v>1675.67</v>
      </c>
      <c r="BA363">
        <v>4739.5200000000004</v>
      </c>
      <c r="BB363">
        <v>12575.9</v>
      </c>
      <c r="BC363">
        <v>8592.909988017549</v>
      </c>
      <c r="BD363">
        <v>38558.909988017549</v>
      </c>
      <c r="BE363">
        <v>7.410899478765625</v>
      </c>
      <c r="BF363">
        <v>5203</v>
      </c>
      <c r="BG363">
        <v>0</v>
      </c>
      <c r="BH363" t="s">
        <v>1330</v>
      </c>
      <c r="BI363" t="s">
        <v>1331</v>
      </c>
      <c r="BJ363" t="s">
        <v>939</v>
      </c>
    </row>
    <row r="364" spans="1:62" x14ac:dyDescent="0.25">
      <c r="A364" t="s">
        <v>648</v>
      </c>
      <c r="B364" t="s">
        <v>1333</v>
      </c>
      <c r="C364" t="s">
        <v>790</v>
      </c>
      <c r="D364" t="s">
        <v>2045</v>
      </c>
      <c r="E364" t="s">
        <v>2046</v>
      </c>
      <c r="F364" t="s">
        <v>2061</v>
      </c>
      <c r="G364" t="s">
        <v>2062</v>
      </c>
      <c r="H364" t="s">
        <v>947</v>
      </c>
      <c r="I364" t="s">
        <v>2674</v>
      </c>
      <c r="J364">
        <v>653.97</v>
      </c>
      <c r="K364">
        <v>0</v>
      </c>
      <c r="L364">
        <v>15</v>
      </c>
      <c r="M364">
        <v>0</v>
      </c>
      <c r="N364">
        <v>0</v>
      </c>
      <c r="O364">
        <v>2380</v>
      </c>
      <c r="P364">
        <v>0</v>
      </c>
      <c r="Q364">
        <v>53713.21</v>
      </c>
      <c r="R364">
        <v>56762.18</v>
      </c>
      <c r="S364">
        <v>603.51</v>
      </c>
      <c r="T364">
        <v>0</v>
      </c>
      <c r="U364">
        <v>90.65</v>
      </c>
      <c r="V364">
        <v>38.200000000000003</v>
      </c>
      <c r="W364">
        <v>0</v>
      </c>
      <c r="X364">
        <v>0</v>
      </c>
      <c r="Y364">
        <v>0</v>
      </c>
      <c r="Z364">
        <v>3975.2789587663165</v>
      </c>
      <c r="AA364">
        <v>4707.6389587663161</v>
      </c>
      <c r="AB364">
        <v>61469.818958766315</v>
      </c>
      <c r="AD364">
        <v>3045.1</v>
      </c>
      <c r="AE364">
        <v>133.94</v>
      </c>
      <c r="AF364">
        <v>0</v>
      </c>
      <c r="AG364">
        <v>802.59</v>
      </c>
      <c r="AH364">
        <v>0</v>
      </c>
      <c r="AI364">
        <v>0</v>
      </c>
      <c r="AJ364">
        <v>0</v>
      </c>
      <c r="AK364">
        <v>434</v>
      </c>
      <c r="AL364">
        <v>4415.63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4302.58</v>
      </c>
      <c r="AW364">
        <v>133.94</v>
      </c>
      <c r="AX364">
        <v>105.65</v>
      </c>
      <c r="AY364">
        <v>840.79000000000008</v>
      </c>
      <c r="AZ364">
        <v>0</v>
      </c>
      <c r="BA364">
        <v>2380</v>
      </c>
      <c r="BB364">
        <v>0</v>
      </c>
      <c r="BC364">
        <v>58122.488958766313</v>
      </c>
      <c r="BD364">
        <v>65885.448958766312</v>
      </c>
      <c r="BE364">
        <v>72.641068311759994</v>
      </c>
      <c r="BF364">
        <v>907</v>
      </c>
      <c r="BG364">
        <v>0</v>
      </c>
      <c r="BH364" t="s">
        <v>1336</v>
      </c>
      <c r="BI364" t="s">
        <v>1337</v>
      </c>
      <c r="BJ364" t="s">
        <v>939</v>
      </c>
    </row>
    <row r="365" spans="1:62" x14ac:dyDescent="0.25">
      <c r="A365" t="s">
        <v>838</v>
      </c>
      <c r="B365" t="s">
        <v>1333</v>
      </c>
      <c r="C365" t="s">
        <v>790</v>
      </c>
      <c r="D365" t="s">
        <v>1010</v>
      </c>
      <c r="E365" t="s">
        <v>1011</v>
      </c>
      <c r="F365" t="s">
        <v>1334</v>
      </c>
      <c r="G365" t="s">
        <v>1335</v>
      </c>
      <c r="H365" t="s">
        <v>947</v>
      </c>
      <c r="I365" t="s">
        <v>2674</v>
      </c>
      <c r="J365">
        <v>16357.220000000001</v>
      </c>
      <c r="K365">
        <v>5603.75</v>
      </c>
      <c r="L365">
        <v>0</v>
      </c>
      <c r="M365">
        <v>1891.92</v>
      </c>
      <c r="N365">
        <v>26363.497500000001</v>
      </c>
      <c r="O365">
        <v>7892.75</v>
      </c>
      <c r="P365">
        <v>46307</v>
      </c>
      <c r="Q365">
        <v>63635.889999999992</v>
      </c>
      <c r="R365">
        <v>168052.0275</v>
      </c>
      <c r="S365">
        <v>11769.65</v>
      </c>
      <c r="T365">
        <v>10587.89</v>
      </c>
      <c r="U365">
        <v>0</v>
      </c>
      <c r="V365">
        <v>1468.78</v>
      </c>
      <c r="W365">
        <v>4139.09</v>
      </c>
      <c r="X365">
        <v>7596.79</v>
      </c>
      <c r="Y365">
        <v>3898.95</v>
      </c>
      <c r="Z365">
        <v>8422.6188461772836</v>
      </c>
      <c r="AA365">
        <v>47883.768846177278</v>
      </c>
      <c r="AB365">
        <v>215935.79634617729</v>
      </c>
      <c r="AD365">
        <v>77100.800000000003</v>
      </c>
      <c r="AE365">
        <v>5223.82</v>
      </c>
      <c r="AF365">
        <v>0</v>
      </c>
      <c r="AG365">
        <v>5304.57</v>
      </c>
      <c r="AH365">
        <v>0</v>
      </c>
      <c r="AI365">
        <v>23311</v>
      </c>
      <c r="AJ365">
        <v>12000</v>
      </c>
      <c r="AK365">
        <v>38214</v>
      </c>
      <c r="AL365">
        <v>161154.19</v>
      </c>
      <c r="AM365">
        <v>69352.509999999995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69352.509999999995</v>
      </c>
      <c r="AV365">
        <v>174580.18</v>
      </c>
      <c r="AW365">
        <v>21415.46</v>
      </c>
      <c r="AX365">
        <v>0</v>
      </c>
      <c r="AY365">
        <v>8665.27</v>
      </c>
      <c r="AZ365">
        <v>30502.587500000001</v>
      </c>
      <c r="BA365">
        <v>38800.54</v>
      </c>
      <c r="BB365">
        <v>62205.95</v>
      </c>
      <c r="BC365">
        <v>110272.50884617728</v>
      </c>
      <c r="BD365">
        <v>446442.4963461773</v>
      </c>
      <c r="BE365">
        <v>12.785088242680985</v>
      </c>
      <c r="BF365">
        <v>34919</v>
      </c>
      <c r="BG365">
        <v>0</v>
      </c>
      <c r="BH365" t="s">
        <v>1336</v>
      </c>
      <c r="BI365" t="s">
        <v>1337</v>
      </c>
      <c r="BJ365" t="s">
        <v>939</v>
      </c>
    </row>
    <row r="366" spans="1:62" x14ac:dyDescent="0.25">
      <c r="A366" t="s">
        <v>790</v>
      </c>
      <c r="B366" t="s">
        <v>1333</v>
      </c>
      <c r="C366" t="s">
        <v>790</v>
      </c>
      <c r="D366" t="s">
        <v>1010</v>
      </c>
      <c r="E366" t="s">
        <v>1011</v>
      </c>
      <c r="F366" t="s">
        <v>1334</v>
      </c>
      <c r="G366" t="s">
        <v>1335</v>
      </c>
      <c r="H366" t="s">
        <v>947</v>
      </c>
      <c r="I366" t="s">
        <v>2674</v>
      </c>
      <c r="J366">
        <v>0</v>
      </c>
      <c r="K366">
        <v>0</v>
      </c>
      <c r="L366">
        <v>0</v>
      </c>
      <c r="M366">
        <v>0</v>
      </c>
      <c r="N366">
        <v>500</v>
      </c>
      <c r="O366">
        <v>0</v>
      </c>
      <c r="P366">
        <v>0</v>
      </c>
      <c r="Q366">
        <v>0</v>
      </c>
      <c r="R366">
        <v>500</v>
      </c>
      <c r="S366">
        <v>0</v>
      </c>
      <c r="T366">
        <v>0</v>
      </c>
      <c r="U366">
        <v>0</v>
      </c>
      <c r="V366">
        <v>0</v>
      </c>
      <c r="W366">
        <v>735.17</v>
      </c>
      <c r="X366">
        <v>100</v>
      </c>
      <c r="Y366">
        <v>0</v>
      </c>
      <c r="Z366">
        <v>0</v>
      </c>
      <c r="AA366">
        <v>835.17</v>
      </c>
      <c r="AB366">
        <v>1335.17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1235.17</v>
      </c>
      <c r="BA366">
        <v>100</v>
      </c>
      <c r="BB366">
        <v>0</v>
      </c>
      <c r="BC366">
        <v>0</v>
      </c>
      <c r="BD366">
        <v>1335.17</v>
      </c>
      <c r="BE366">
        <v>9.1075716234652118E-3</v>
      </c>
      <c r="BF366">
        <v>0</v>
      </c>
      <c r="BG366">
        <v>146600</v>
      </c>
      <c r="BH366" t="s">
        <v>1336</v>
      </c>
      <c r="BI366" t="s">
        <v>1337</v>
      </c>
      <c r="BJ366" t="s">
        <v>939</v>
      </c>
    </row>
    <row r="367" spans="1:62" x14ac:dyDescent="0.25">
      <c r="A367" t="s">
        <v>210</v>
      </c>
      <c r="B367" t="s">
        <v>1333</v>
      </c>
      <c r="C367" t="s">
        <v>790</v>
      </c>
      <c r="D367" t="s">
        <v>1010</v>
      </c>
      <c r="E367" t="s">
        <v>1011</v>
      </c>
      <c r="F367" t="s">
        <v>1334</v>
      </c>
      <c r="G367" t="s">
        <v>1335</v>
      </c>
      <c r="H367" t="s">
        <v>947</v>
      </c>
      <c r="I367" t="s">
        <v>2674</v>
      </c>
      <c r="J367">
        <v>17851.55</v>
      </c>
      <c r="K367">
        <v>0</v>
      </c>
      <c r="L367">
        <v>0</v>
      </c>
      <c r="M367">
        <v>2790.5</v>
      </c>
      <c r="N367">
        <v>8656.2999999999993</v>
      </c>
      <c r="O367">
        <v>2945</v>
      </c>
      <c r="P367">
        <v>8834.7000000000007</v>
      </c>
      <c r="Q367">
        <v>59241.560000000005</v>
      </c>
      <c r="R367">
        <v>100319.61000000002</v>
      </c>
      <c r="S367">
        <v>18229.11</v>
      </c>
      <c r="T367">
        <v>597.04</v>
      </c>
      <c r="U367">
        <v>0</v>
      </c>
      <c r="V367">
        <v>1465.56</v>
      </c>
      <c r="W367">
        <v>1257.3499999999999</v>
      </c>
      <c r="X367">
        <v>2757.4</v>
      </c>
      <c r="Y367">
        <v>1509.66</v>
      </c>
      <c r="Z367">
        <v>14424.520609818675</v>
      </c>
      <c r="AA367">
        <v>40240.640609818678</v>
      </c>
      <c r="AB367">
        <v>140560.2506098187</v>
      </c>
      <c r="AD367">
        <v>79774.91</v>
      </c>
      <c r="AE367">
        <v>6480.31</v>
      </c>
      <c r="AF367">
        <v>0</v>
      </c>
      <c r="AG367">
        <v>2200.9499999999998</v>
      </c>
      <c r="AH367">
        <v>15527.7</v>
      </c>
      <c r="AI367">
        <v>15527.7</v>
      </c>
      <c r="AJ367">
        <v>0</v>
      </c>
      <c r="AK367">
        <v>59893.8</v>
      </c>
      <c r="AL367">
        <v>179405.37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115855.57</v>
      </c>
      <c r="AW367">
        <v>7077.35</v>
      </c>
      <c r="AX367">
        <v>0</v>
      </c>
      <c r="AY367">
        <v>6457.0099999999993</v>
      </c>
      <c r="AZ367">
        <v>25441.35</v>
      </c>
      <c r="BA367">
        <v>21230.1</v>
      </c>
      <c r="BB367">
        <v>10344.36</v>
      </c>
      <c r="BC367">
        <v>133559.88060981868</v>
      </c>
      <c r="BD367">
        <v>319965.62060981867</v>
      </c>
      <c r="BE367">
        <v>10.41520850915721</v>
      </c>
      <c r="BF367">
        <v>30721</v>
      </c>
      <c r="BG367">
        <v>0</v>
      </c>
      <c r="BH367" t="s">
        <v>1336</v>
      </c>
      <c r="BI367" t="s">
        <v>1337</v>
      </c>
      <c r="BJ367" t="s">
        <v>939</v>
      </c>
    </row>
    <row r="368" spans="1:62" x14ac:dyDescent="0.25">
      <c r="A368" t="s">
        <v>836</v>
      </c>
      <c r="B368" t="s">
        <v>1333</v>
      </c>
      <c r="C368" t="s">
        <v>790</v>
      </c>
      <c r="D368" t="s">
        <v>1010</v>
      </c>
      <c r="E368" t="s">
        <v>1011</v>
      </c>
      <c r="F368" t="s">
        <v>1334</v>
      </c>
      <c r="G368" t="s">
        <v>1335</v>
      </c>
      <c r="H368" t="s">
        <v>947</v>
      </c>
      <c r="I368" t="s">
        <v>2674</v>
      </c>
      <c r="J368">
        <v>93016.89</v>
      </c>
      <c r="K368">
        <v>27470.080000000002</v>
      </c>
      <c r="L368">
        <v>0</v>
      </c>
      <c r="M368">
        <v>9295.7199999999993</v>
      </c>
      <c r="N368">
        <v>33822.487999999998</v>
      </c>
      <c r="O368">
        <v>16359.8</v>
      </c>
      <c r="P368">
        <v>33126.550000000003</v>
      </c>
      <c r="Q368">
        <v>217186.98000000004</v>
      </c>
      <c r="R368">
        <v>430278.50800000003</v>
      </c>
      <c r="S368">
        <v>32954.520000000004</v>
      </c>
      <c r="T368">
        <v>1356.75</v>
      </c>
      <c r="U368">
        <v>0</v>
      </c>
      <c r="V368">
        <v>2470.69</v>
      </c>
      <c r="W368">
        <v>11151.880000000001</v>
      </c>
      <c r="X368">
        <v>1887.74</v>
      </c>
      <c r="Y368">
        <v>10341.02</v>
      </c>
      <c r="Z368">
        <v>25057.93596127654</v>
      </c>
      <c r="AA368">
        <v>85220.535961276546</v>
      </c>
      <c r="AB368">
        <v>515499.04396127659</v>
      </c>
      <c r="AD368">
        <v>125204.63</v>
      </c>
      <c r="AE368">
        <v>5893.54</v>
      </c>
      <c r="AF368">
        <v>0</v>
      </c>
      <c r="AG368">
        <v>18134.63</v>
      </c>
      <c r="AH368">
        <v>55587.05</v>
      </c>
      <c r="AI368">
        <v>0</v>
      </c>
      <c r="AJ368">
        <v>18343.8</v>
      </c>
      <c r="AK368">
        <v>90237</v>
      </c>
      <c r="AL368">
        <v>313400.65000000002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251176.04</v>
      </c>
      <c r="AW368">
        <v>34720.370000000003</v>
      </c>
      <c r="AX368">
        <v>0</v>
      </c>
      <c r="AY368">
        <v>29901.040000000001</v>
      </c>
      <c r="AZ368">
        <v>100561.41800000001</v>
      </c>
      <c r="BA368">
        <v>18247.54</v>
      </c>
      <c r="BB368">
        <v>61811.37000000001</v>
      </c>
      <c r="BC368">
        <v>332481.91596127657</v>
      </c>
      <c r="BD368">
        <v>828899.69396127656</v>
      </c>
      <c r="BE368">
        <v>21.312858530321829</v>
      </c>
      <c r="BF368">
        <v>38892</v>
      </c>
      <c r="BG368">
        <v>0</v>
      </c>
      <c r="BH368" t="s">
        <v>1336</v>
      </c>
      <c r="BI368" t="s">
        <v>1337</v>
      </c>
      <c r="BJ368" t="s">
        <v>939</v>
      </c>
    </row>
    <row r="369" spans="1:62" x14ac:dyDescent="0.25">
      <c r="A369" t="s">
        <v>10</v>
      </c>
      <c r="B369" t="s">
        <v>941</v>
      </c>
      <c r="C369" t="s">
        <v>942</v>
      </c>
      <c r="D369" t="s">
        <v>943</v>
      </c>
      <c r="E369" t="s">
        <v>944</v>
      </c>
      <c r="F369" t="s">
        <v>953</v>
      </c>
      <c r="G369" t="s">
        <v>10</v>
      </c>
      <c r="H369" t="s">
        <v>947</v>
      </c>
      <c r="I369" t="s">
        <v>2674</v>
      </c>
      <c r="J369">
        <v>21898.67</v>
      </c>
      <c r="K369">
        <v>6805</v>
      </c>
      <c r="L369">
        <v>0</v>
      </c>
      <c r="M369">
        <v>4172.76</v>
      </c>
      <c r="N369">
        <v>9240</v>
      </c>
      <c r="O369">
        <v>47184.68</v>
      </c>
      <c r="P369">
        <v>12233.24</v>
      </c>
      <c r="Q369">
        <v>192960.27000000002</v>
      </c>
      <c r="R369">
        <v>294494.62</v>
      </c>
      <c r="S369">
        <v>25106.7</v>
      </c>
      <c r="T369">
        <v>3132.57</v>
      </c>
      <c r="U369">
        <v>0</v>
      </c>
      <c r="V369">
        <v>2285.41</v>
      </c>
      <c r="W369">
        <v>9024</v>
      </c>
      <c r="X369">
        <v>7900.56</v>
      </c>
      <c r="Y369">
        <v>1183.01</v>
      </c>
      <c r="Z369">
        <v>16614.39672537299</v>
      </c>
      <c r="AA369">
        <v>65246.646725372993</v>
      </c>
      <c r="AB369">
        <v>359741.26672537299</v>
      </c>
      <c r="AD369">
        <v>76214.28</v>
      </c>
      <c r="AE369">
        <v>15979.06</v>
      </c>
      <c r="AF369">
        <v>0</v>
      </c>
      <c r="AG369">
        <v>7966.26</v>
      </c>
      <c r="AH369">
        <v>10000</v>
      </c>
      <c r="AI369">
        <v>12769</v>
      </c>
      <c r="AJ369">
        <v>13014.1</v>
      </c>
      <c r="AK369">
        <v>86424.23</v>
      </c>
      <c r="AL369">
        <v>222366.93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123219.65</v>
      </c>
      <c r="AW369">
        <v>25916.629999999997</v>
      </c>
      <c r="AX369">
        <v>0</v>
      </c>
      <c r="AY369">
        <v>14424.43</v>
      </c>
      <c r="AZ369">
        <v>28264</v>
      </c>
      <c r="BA369">
        <v>67854.239999999991</v>
      </c>
      <c r="BB369">
        <v>26430.35</v>
      </c>
      <c r="BC369">
        <v>295998.89672537299</v>
      </c>
      <c r="BD369">
        <v>582108.19672537292</v>
      </c>
      <c r="BE369">
        <v>25.94643176845879</v>
      </c>
      <c r="BF369">
        <v>22435</v>
      </c>
      <c r="BG369">
        <v>0</v>
      </c>
      <c r="BH369" t="s">
        <v>949</v>
      </c>
      <c r="BI369" t="s">
        <v>950</v>
      </c>
      <c r="BJ369" t="s">
        <v>939</v>
      </c>
    </row>
    <row r="370" spans="1:62" x14ac:dyDescent="0.25">
      <c r="A370" t="s">
        <v>104</v>
      </c>
      <c r="B370" t="s">
        <v>1090</v>
      </c>
      <c r="C370" t="s">
        <v>1152</v>
      </c>
      <c r="D370" t="s">
        <v>1041</v>
      </c>
      <c r="E370" t="s">
        <v>1042</v>
      </c>
      <c r="F370" t="s">
        <v>1068</v>
      </c>
      <c r="G370" t="s">
        <v>1069</v>
      </c>
      <c r="H370" t="s">
        <v>947</v>
      </c>
      <c r="I370" t="s">
        <v>2674</v>
      </c>
      <c r="J370">
        <v>8933.69</v>
      </c>
      <c r="K370">
        <v>7477.16</v>
      </c>
      <c r="L370">
        <v>0</v>
      </c>
      <c r="M370">
        <v>2367</v>
      </c>
      <c r="N370">
        <v>12618</v>
      </c>
      <c r="O370">
        <v>4235</v>
      </c>
      <c r="P370">
        <v>4225.7</v>
      </c>
      <c r="Q370">
        <v>26832.600000000002</v>
      </c>
      <c r="R370">
        <v>66689.149999999994</v>
      </c>
      <c r="S370">
        <v>8408.4500000000007</v>
      </c>
      <c r="T370">
        <v>401.67</v>
      </c>
      <c r="U370">
        <v>0</v>
      </c>
      <c r="V370">
        <v>1532.12</v>
      </c>
      <c r="W370">
        <v>1241.27</v>
      </c>
      <c r="X370">
        <v>4316.7299999999996</v>
      </c>
      <c r="Y370">
        <v>2859.87</v>
      </c>
      <c r="Z370">
        <v>6022.5882825910812</v>
      </c>
      <c r="AA370">
        <v>24782.698282591082</v>
      </c>
      <c r="AB370">
        <v>91471.848282591076</v>
      </c>
      <c r="AD370">
        <v>24906.02</v>
      </c>
      <c r="AE370">
        <v>9787.7800000000007</v>
      </c>
      <c r="AF370">
        <v>0</v>
      </c>
      <c r="AG370">
        <v>4006.7</v>
      </c>
      <c r="AH370">
        <v>28557.62</v>
      </c>
      <c r="AI370">
        <v>10546.38</v>
      </c>
      <c r="AJ370">
        <v>5073.79</v>
      </c>
      <c r="AK370">
        <v>7936.57</v>
      </c>
      <c r="AL370">
        <v>90814.859999999986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42248.160000000003</v>
      </c>
      <c r="AW370">
        <v>17666.61</v>
      </c>
      <c r="AX370">
        <v>0</v>
      </c>
      <c r="AY370">
        <v>7905.82</v>
      </c>
      <c r="AZ370">
        <v>42416.89</v>
      </c>
      <c r="BA370">
        <v>19098.11</v>
      </c>
      <c r="BB370">
        <v>12159.36</v>
      </c>
      <c r="BC370">
        <v>40791.758282591087</v>
      </c>
      <c r="BD370">
        <v>182286.70828259111</v>
      </c>
      <c r="BE370">
        <v>10.370752021539007</v>
      </c>
      <c r="BF370">
        <v>17577</v>
      </c>
      <c r="BG370">
        <v>0</v>
      </c>
      <c r="BH370" t="s">
        <v>1092</v>
      </c>
      <c r="BI370" t="s">
        <v>1093</v>
      </c>
      <c r="BJ370" t="s">
        <v>939</v>
      </c>
    </row>
    <row r="371" spans="1:62" x14ac:dyDescent="0.25">
      <c r="A371" t="s">
        <v>650</v>
      </c>
      <c r="B371" t="s">
        <v>2110</v>
      </c>
      <c r="C371" t="s">
        <v>2111</v>
      </c>
      <c r="D371" t="s">
        <v>2045</v>
      </c>
      <c r="E371" t="s">
        <v>2046</v>
      </c>
      <c r="F371" t="s">
        <v>2064</v>
      </c>
      <c r="G371" t="s">
        <v>2065</v>
      </c>
      <c r="H371" t="s">
        <v>935</v>
      </c>
      <c r="I371" t="s">
        <v>2674</v>
      </c>
      <c r="J371">
        <v>2984.79</v>
      </c>
      <c r="K371">
        <v>0</v>
      </c>
      <c r="L371">
        <v>14055.619999999999</v>
      </c>
      <c r="M371">
        <v>0</v>
      </c>
      <c r="N371">
        <v>10</v>
      </c>
      <c r="O371">
        <v>676.7</v>
      </c>
      <c r="P371">
        <v>0</v>
      </c>
      <c r="Q371">
        <v>2555</v>
      </c>
      <c r="R371">
        <v>20282.11</v>
      </c>
      <c r="S371">
        <v>5423.32</v>
      </c>
      <c r="T371">
        <v>0</v>
      </c>
      <c r="U371">
        <v>3297.29</v>
      </c>
      <c r="V371">
        <v>0</v>
      </c>
      <c r="W371">
        <v>0</v>
      </c>
      <c r="X371">
        <v>0</v>
      </c>
      <c r="Y371">
        <v>0</v>
      </c>
      <c r="Z371">
        <v>4764.0725690540448</v>
      </c>
      <c r="AA371">
        <v>13484.682569054046</v>
      </c>
      <c r="AB371">
        <v>33766.792569054043</v>
      </c>
      <c r="AD371">
        <v>1392.53</v>
      </c>
      <c r="AE371">
        <v>0</v>
      </c>
      <c r="AF371">
        <v>4792.57</v>
      </c>
      <c r="AG371">
        <v>0</v>
      </c>
      <c r="AH371">
        <v>0</v>
      </c>
      <c r="AI371">
        <v>0</v>
      </c>
      <c r="AJ371">
        <v>0</v>
      </c>
      <c r="AK371">
        <v>246.73</v>
      </c>
      <c r="AL371">
        <v>6431.829999999999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9800.6400000000012</v>
      </c>
      <c r="AW371">
        <v>0</v>
      </c>
      <c r="AX371">
        <v>22145.48</v>
      </c>
      <c r="AY371">
        <v>0</v>
      </c>
      <c r="AZ371">
        <v>10</v>
      </c>
      <c r="BA371">
        <v>676.7</v>
      </c>
      <c r="BB371">
        <v>0</v>
      </c>
      <c r="BC371">
        <v>7565.8025690540444</v>
      </c>
      <c r="BD371">
        <v>40198.622569054045</v>
      </c>
      <c r="BE371">
        <v>21.496589609119809</v>
      </c>
      <c r="BF371">
        <v>1870</v>
      </c>
      <c r="BG371">
        <v>0</v>
      </c>
      <c r="BH371" t="s">
        <v>2112</v>
      </c>
      <c r="BI371" t="s">
        <v>2113</v>
      </c>
      <c r="BJ371" t="s">
        <v>939</v>
      </c>
    </row>
    <row r="372" spans="1:62" x14ac:dyDescent="0.25">
      <c r="A372" t="s">
        <v>472</v>
      </c>
      <c r="B372" t="s">
        <v>1843</v>
      </c>
      <c r="C372" t="s">
        <v>1844</v>
      </c>
      <c r="D372" t="s">
        <v>1696</v>
      </c>
      <c r="E372" t="s">
        <v>1697</v>
      </c>
      <c r="F372" t="s">
        <v>1740</v>
      </c>
      <c r="G372" t="s">
        <v>462</v>
      </c>
      <c r="H372" t="s">
        <v>935</v>
      </c>
      <c r="I372" t="s">
        <v>2673</v>
      </c>
      <c r="J372">
        <v>978.72</v>
      </c>
      <c r="K372">
        <v>0</v>
      </c>
      <c r="L372">
        <v>0</v>
      </c>
      <c r="M372">
        <v>135</v>
      </c>
      <c r="N372">
        <v>416.25</v>
      </c>
      <c r="O372">
        <v>30</v>
      </c>
      <c r="P372">
        <v>0</v>
      </c>
      <c r="Q372">
        <v>1454</v>
      </c>
      <c r="R372">
        <v>3013.9700000000003</v>
      </c>
      <c r="S372">
        <v>2448.6799999999998</v>
      </c>
      <c r="T372">
        <v>99.1</v>
      </c>
      <c r="U372">
        <v>0</v>
      </c>
      <c r="V372">
        <v>70.150000000000006</v>
      </c>
      <c r="W372">
        <v>1869.3899999999999</v>
      </c>
      <c r="X372">
        <v>75.3</v>
      </c>
      <c r="Y372">
        <v>153</v>
      </c>
      <c r="Z372">
        <v>1916.3381787631729</v>
      </c>
      <c r="AA372">
        <v>6631.9581787631723</v>
      </c>
      <c r="AB372">
        <v>9645.9281787631735</v>
      </c>
      <c r="AD372">
        <v>4032.33</v>
      </c>
      <c r="AE372">
        <v>0</v>
      </c>
      <c r="AF372">
        <v>0</v>
      </c>
      <c r="AG372">
        <v>0</v>
      </c>
      <c r="AH372">
        <v>1000</v>
      </c>
      <c r="AI372">
        <v>0</v>
      </c>
      <c r="AJ372">
        <v>0</v>
      </c>
      <c r="AK372">
        <v>0</v>
      </c>
      <c r="AL372">
        <v>5032.33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7459.73</v>
      </c>
      <c r="AW372">
        <v>99.1</v>
      </c>
      <c r="AX372">
        <v>0</v>
      </c>
      <c r="AY372">
        <v>205.15</v>
      </c>
      <c r="AZ372">
        <v>3285.64</v>
      </c>
      <c r="BA372">
        <v>105.3</v>
      </c>
      <c r="BB372">
        <v>153</v>
      </c>
      <c r="BC372">
        <v>3370.3381787631729</v>
      </c>
      <c r="BD372">
        <v>14678.258178763172</v>
      </c>
      <c r="BE372">
        <v>11.923849048548474</v>
      </c>
      <c r="BF372">
        <v>1231</v>
      </c>
      <c r="BG372">
        <v>0</v>
      </c>
      <c r="BH372" t="s">
        <v>1845</v>
      </c>
      <c r="BI372" t="s">
        <v>1846</v>
      </c>
      <c r="BJ372" t="s">
        <v>939</v>
      </c>
    </row>
    <row r="373" spans="1:62" x14ac:dyDescent="0.25">
      <c r="A373" t="s">
        <v>312</v>
      </c>
      <c r="B373" t="s">
        <v>1544</v>
      </c>
      <c r="C373" t="s">
        <v>1545</v>
      </c>
      <c r="D373" t="s">
        <v>1357</v>
      </c>
      <c r="E373" t="s">
        <v>1358</v>
      </c>
      <c r="F373" t="s">
        <v>1412</v>
      </c>
      <c r="G373" t="s">
        <v>1413</v>
      </c>
      <c r="H373" t="s">
        <v>935</v>
      </c>
      <c r="I373" t="s">
        <v>2673</v>
      </c>
      <c r="J373">
        <v>1356.3000000000002</v>
      </c>
      <c r="K373">
        <v>850</v>
      </c>
      <c r="L373">
        <v>0</v>
      </c>
      <c r="M373">
        <v>695</v>
      </c>
      <c r="N373">
        <v>720</v>
      </c>
      <c r="O373">
        <v>0</v>
      </c>
      <c r="P373">
        <v>410</v>
      </c>
      <c r="Q373">
        <v>2744</v>
      </c>
      <c r="R373">
        <v>6775.3</v>
      </c>
      <c r="S373">
        <v>1053.04</v>
      </c>
      <c r="T373">
        <v>935.8</v>
      </c>
      <c r="U373">
        <v>0</v>
      </c>
      <c r="V373">
        <v>44.15</v>
      </c>
      <c r="W373">
        <v>5048.04</v>
      </c>
      <c r="X373">
        <v>18</v>
      </c>
      <c r="Y373">
        <v>318.92</v>
      </c>
      <c r="Z373">
        <v>2332.0030582415802</v>
      </c>
      <c r="AA373">
        <v>9749.9530582415791</v>
      </c>
      <c r="AB373">
        <v>16525.253058241578</v>
      </c>
      <c r="AD373">
        <v>65.56</v>
      </c>
      <c r="AE373">
        <v>1000</v>
      </c>
      <c r="AF373">
        <v>0</v>
      </c>
      <c r="AG373">
        <v>750</v>
      </c>
      <c r="AH373">
        <v>6000</v>
      </c>
      <c r="AI373">
        <v>0</v>
      </c>
      <c r="AJ373">
        <v>0</v>
      </c>
      <c r="AK373">
        <v>0</v>
      </c>
      <c r="AL373">
        <v>7815.5599999999995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2474.9</v>
      </c>
      <c r="AW373">
        <v>2785.8</v>
      </c>
      <c r="AX373">
        <v>0</v>
      </c>
      <c r="AY373">
        <v>1489.15</v>
      </c>
      <c r="AZ373">
        <v>11768.04</v>
      </c>
      <c r="BA373">
        <v>18</v>
      </c>
      <c r="BB373">
        <v>728.92000000000007</v>
      </c>
      <c r="BC373">
        <v>5076.0030582415802</v>
      </c>
      <c r="BD373">
        <v>24340.813058241576</v>
      </c>
      <c r="BE373">
        <v>9.7246556365327912</v>
      </c>
      <c r="BF373">
        <v>2503</v>
      </c>
      <c r="BG373">
        <v>0</v>
      </c>
      <c r="BH373" t="s">
        <v>1546</v>
      </c>
      <c r="BI373" t="s">
        <v>1547</v>
      </c>
      <c r="BJ373" t="s">
        <v>939</v>
      </c>
    </row>
    <row r="374" spans="1:62" x14ac:dyDescent="0.25">
      <c r="A374" t="s">
        <v>548</v>
      </c>
      <c r="B374" t="s">
        <v>2004</v>
      </c>
      <c r="C374" t="s">
        <v>2005</v>
      </c>
      <c r="D374" t="s">
        <v>1870</v>
      </c>
      <c r="E374" t="s">
        <v>1871</v>
      </c>
      <c r="F374" t="s">
        <v>1897</v>
      </c>
      <c r="G374" t="s">
        <v>506</v>
      </c>
      <c r="H374" t="s">
        <v>935</v>
      </c>
      <c r="I374" t="s">
        <v>2673</v>
      </c>
      <c r="J374">
        <v>1275</v>
      </c>
      <c r="K374">
        <v>963</v>
      </c>
      <c r="L374">
        <v>0</v>
      </c>
      <c r="M374">
        <v>1040</v>
      </c>
      <c r="N374">
        <v>9957.7875000000004</v>
      </c>
      <c r="O374">
        <v>555</v>
      </c>
      <c r="P374">
        <v>875</v>
      </c>
      <c r="Q374">
        <v>3815</v>
      </c>
      <c r="R374">
        <v>18480.787499999999</v>
      </c>
      <c r="S374">
        <v>2163.2799999999997</v>
      </c>
      <c r="T374">
        <v>577.29999999999995</v>
      </c>
      <c r="U374">
        <v>0</v>
      </c>
      <c r="V374">
        <v>104.45</v>
      </c>
      <c r="W374">
        <v>1271.8499999999999</v>
      </c>
      <c r="X374">
        <v>0</v>
      </c>
      <c r="Y374">
        <v>126.55</v>
      </c>
      <c r="Z374">
        <v>5655.6093511470208</v>
      </c>
      <c r="AA374">
        <v>9899.0393511470211</v>
      </c>
      <c r="AB374">
        <v>28379.82685114702</v>
      </c>
      <c r="AD374">
        <v>4000</v>
      </c>
      <c r="AE374">
        <v>5000</v>
      </c>
      <c r="AF374">
        <v>0</v>
      </c>
      <c r="AG374">
        <v>0</v>
      </c>
      <c r="AH374">
        <v>6000</v>
      </c>
      <c r="AI374">
        <v>1000</v>
      </c>
      <c r="AJ374">
        <v>0</v>
      </c>
      <c r="AK374">
        <v>1000</v>
      </c>
      <c r="AL374">
        <v>17000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7438.28</v>
      </c>
      <c r="AW374">
        <v>6540.3</v>
      </c>
      <c r="AX374">
        <v>0</v>
      </c>
      <c r="AY374">
        <v>1144.45</v>
      </c>
      <c r="AZ374">
        <v>17229.637500000001</v>
      </c>
      <c r="BA374">
        <v>1555</v>
      </c>
      <c r="BB374">
        <v>1001.55</v>
      </c>
      <c r="BC374">
        <v>10470.609351147021</v>
      </c>
      <c r="BD374">
        <v>45379.826851147023</v>
      </c>
      <c r="BE374">
        <v>9.9867576697066518</v>
      </c>
      <c r="BF374">
        <v>4544</v>
      </c>
      <c r="BG374">
        <v>0</v>
      </c>
      <c r="BH374" t="s">
        <v>2006</v>
      </c>
      <c r="BI374" t="s">
        <v>2007</v>
      </c>
      <c r="BJ374" t="s">
        <v>939</v>
      </c>
    </row>
    <row r="375" spans="1:62" x14ac:dyDescent="0.25">
      <c r="A375" t="s">
        <v>14</v>
      </c>
      <c r="B375" t="s">
        <v>961</v>
      </c>
      <c r="C375" t="s">
        <v>962</v>
      </c>
      <c r="D375" t="s">
        <v>931</v>
      </c>
      <c r="E375" t="s">
        <v>932</v>
      </c>
      <c r="F375" t="s">
        <v>963</v>
      </c>
      <c r="G375" t="s">
        <v>964</v>
      </c>
      <c r="H375" t="s">
        <v>947</v>
      </c>
      <c r="I375" t="s">
        <v>2674</v>
      </c>
      <c r="J375">
        <v>11206.59</v>
      </c>
      <c r="K375">
        <v>1335.02</v>
      </c>
      <c r="L375">
        <v>0</v>
      </c>
      <c r="M375">
        <v>644</v>
      </c>
      <c r="N375">
        <v>15888</v>
      </c>
      <c r="O375">
        <v>40212.519999999997</v>
      </c>
      <c r="P375">
        <v>8073.64</v>
      </c>
      <c r="Q375">
        <v>73032.350000000006</v>
      </c>
      <c r="R375">
        <v>150392.12</v>
      </c>
      <c r="S375">
        <v>10424.220000000001</v>
      </c>
      <c r="T375">
        <v>1244.55</v>
      </c>
      <c r="U375">
        <v>0</v>
      </c>
      <c r="V375">
        <v>5806.16</v>
      </c>
      <c r="W375">
        <v>2050.5700000000002</v>
      </c>
      <c r="X375">
        <v>3059.3</v>
      </c>
      <c r="Y375">
        <v>8089.78</v>
      </c>
      <c r="Z375">
        <v>9067.7914522836872</v>
      </c>
      <c r="AA375">
        <v>39742.371452283682</v>
      </c>
      <c r="AB375">
        <v>190134.49145228369</v>
      </c>
      <c r="AD375">
        <v>60674.01</v>
      </c>
      <c r="AE375">
        <v>5178.97</v>
      </c>
      <c r="AF375">
        <v>0</v>
      </c>
      <c r="AG375">
        <v>4244.01</v>
      </c>
      <c r="AH375">
        <v>30269</v>
      </c>
      <c r="AI375">
        <v>51593</v>
      </c>
      <c r="AJ375">
        <v>25933.77</v>
      </c>
      <c r="AK375">
        <v>25904.779999999995</v>
      </c>
      <c r="AL375">
        <v>203797.53999999998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479.66</v>
      </c>
      <c r="AS375">
        <v>0</v>
      </c>
      <c r="AT375">
        <v>0</v>
      </c>
      <c r="AU375">
        <v>479.66</v>
      </c>
      <c r="AV375">
        <v>82304.820000000007</v>
      </c>
      <c r="AW375">
        <v>7758.54</v>
      </c>
      <c r="AX375">
        <v>0</v>
      </c>
      <c r="AY375">
        <v>10694.17</v>
      </c>
      <c r="AZ375">
        <v>48207.57</v>
      </c>
      <c r="BA375">
        <v>95344.48000000001</v>
      </c>
      <c r="BB375">
        <v>42097.19</v>
      </c>
      <c r="BC375">
        <v>108004.92145228368</v>
      </c>
      <c r="BD375">
        <v>394411.6914522837</v>
      </c>
      <c r="BE375">
        <v>9.7004769289034094</v>
      </c>
      <c r="BF375">
        <v>40659</v>
      </c>
      <c r="BG375">
        <v>0</v>
      </c>
      <c r="BH375" t="s">
        <v>965</v>
      </c>
      <c r="BI375" t="s">
        <v>966</v>
      </c>
      <c r="BJ375" t="s">
        <v>939</v>
      </c>
    </row>
    <row r="376" spans="1:62" x14ac:dyDescent="0.25">
      <c r="A376" t="s">
        <v>390</v>
      </c>
      <c r="B376" t="s">
        <v>1688</v>
      </c>
      <c r="C376" t="s">
        <v>1689</v>
      </c>
      <c r="D376" t="s">
        <v>1481</v>
      </c>
      <c r="E376" t="s">
        <v>1482</v>
      </c>
      <c r="F376" t="s">
        <v>1630</v>
      </c>
      <c r="G376" t="s">
        <v>832</v>
      </c>
      <c r="H376" t="s">
        <v>935</v>
      </c>
      <c r="I376" t="s">
        <v>2673</v>
      </c>
      <c r="J376">
        <v>1723.8600000000001</v>
      </c>
      <c r="K376">
        <v>720</v>
      </c>
      <c r="L376">
        <v>0</v>
      </c>
      <c r="M376">
        <v>297.76</v>
      </c>
      <c r="N376">
        <v>3655</v>
      </c>
      <c r="O376">
        <v>160</v>
      </c>
      <c r="P376">
        <v>2049</v>
      </c>
      <c r="Q376">
        <v>6225</v>
      </c>
      <c r="R376">
        <v>14830.619999999999</v>
      </c>
      <c r="S376">
        <v>20177.050000000003</v>
      </c>
      <c r="T376">
        <v>314.95</v>
      </c>
      <c r="U376">
        <v>0</v>
      </c>
      <c r="V376">
        <v>173.64</v>
      </c>
      <c r="W376">
        <v>12247.71</v>
      </c>
      <c r="X376">
        <v>138.5</v>
      </c>
      <c r="Y376">
        <v>2960.25</v>
      </c>
      <c r="Z376">
        <v>4563.7016378996032</v>
      </c>
      <c r="AA376">
        <v>40575.801637899611</v>
      </c>
      <c r="AB376">
        <v>55406.421637899606</v>
      </c>
      <c r="AD376">
        <v>4841.21</v>
      </c>
      <c r="AE376">
        <v>0</v>
      </c>
      <c r="AF376">
        <v>0</v>
      </c>
      <c r="AG376">
        <v>1050</v>
      </c>
      <c r="AH376">
        <v>2850</v>
      </c>
      <c r="AI376">
        <v>0</v>
      </c>
      <c r="AJ376">
        <v>0</v>
      </c>
      <c r="AK376">
        <v>850</v>
      </c>
      <c r="AL376">
        <v>9591.2099999999991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26742.120000000003</v>
      </c>
      <c r="AW376">
        <v>1034.95</v>
      </c>
      <c r="AX376">
        <v>0</v>
      </c>
      <c r="AY376">
        <v>1521.4</v>
      </c>
      <c r="AZ376">
        <v>18752.71</v>
      </c>
      <c r="BA376">
        <v>298.5</v>
      </c>
      <c r="BB376">
        <v>5009.25</v>
      </c>
      <c r="BC376">
        <v>11638.701637899603</v>
      </c>
      <c r="BD376">
        <v>64997.631637899613</v>
      </c>
      <c r="BE376">
        <v>18.828977878881695</v>
      </c>
      <c r="BF376">
        <v>3452</v>
      </c>
      <c r="BG376">
        <v>0</v>
      </c>
      <c r="BH376" t="s">
        <v>1690</v>
      </c>
      <c r="BI376" t="s">
        <v>1691</v>
      </c>
      <c r="BJ376" t="s">
        <v>939</v>
      </c>
    </row>
    <row r="377" spans="1:62" x14ac:dyDescent="0.25">
      <c r="A377" t="s">
        <v>314</v>
      </c>
      <c r="B377" t="s">
        <v>1548</v>
      </c>
      <c r="C377" t="s">
        <v>1549</v>
      </c>
      <c r="D377" t="s">
        <v>1357</v>
      </c>
      <c r="E377" t="s">
        <v>1358</v>
      </c>
      <c r="F377" t="s">
        <v>1383</v>
      </c>
      <c r="G377" t="s">
        <v>1384</v>
      </c>
      <c r="H377" t="s">
        <v>935</v>
      </c>
      <c r="I377" t="s">
        <v>2673</v>
      </c>
      <c r="J377">
        <v>3654.6900000000005</v>
      </c>
      <c r="K377">
        <v>1841.35</v>
      </c>
      <c r="L377">
        <v>0</v>
      </c>
      <c r="M377">
        <v>3378</v>
      </c>
      <c r="N377">
        <v>770</v>
      </c>
      <c r="O377">
        <v>1930.5</v>
      </c>
      <c r="P377">
        <v>1385</v>
      </c>
      <c r="Q377">
        <v>6417</v>
      </c>
      <c r="R377">
        <v>19376.54</v>
      </c>
      <c r="S377">
        <v>2584.27</v>
      </c>
      <c r="T377">
        <v>3091.32</v>
      </c>
      <c r="U377">
        <v>0</v>
      </c>
      <c r="V377">
        <v>301.14999999999998</v>
      </c>
      <c r="W377">
        <v>150.19999999999999</v>
      </c>
      <c r="X377">
        <v>3696.84</v>
      </c>
      <c r="Y377">
        <v>2007.93</v>
      </c>
      <c r="Z377">
        <v>4269.1620556819607</v>
      </c>
      <c r="AA377">
        <v>16100.872055681961</v>
      </c>
      <c r="AB377">
        <v>35477.412055681962</v>
      </c>
      <c r="AD377">
        <v>2454.2399999999998</v>
      </c>
      <c r="AE377">
        <v>13300</v>
      </c>
      <c r="AF377">
        <v>0</v>
      </c>
      <c r="AG377">
        <v>2800</v>
      </c>
      <c r="AH377">
        <v>2000</v>
      </c>
      <c r="AI377">
        <v>11400</v>
      </c>
      <c r="AJ377">
        <v>7000</v>
      </c>
      <c r="AK377">
        <v>1500</v>
      </c>
      <c r="AL377">
        <v>40454.239999999998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8693.2000000000007</v>
      </c>
      <c r="AW377">
        <v>18232.669999999998</v>
      </c>
      <c r="AX377">
        <v>0</v>
      </c>
      <c r="AY377">
        <v>6479.15</v>
      </c>
      <c r="AZ377">
        <v>2920.2</v>
      </c>
      <c r="BA377">
        <v>17027.34</v>
      </c>
      <c r="BB377">
        <v>10392.93</v>
      </c>
      <c r="BC377">
        <v>12186.162055681962</v>
      </c>
      <c r="BD377">
        <v>75931.65205568196</v>
      </c>
      <c r="BE377">
        <v>21.38317433277442</v>
      </c>
      <c r="BF377">
        <v>3551</v>
      </c>
      <c r="BG377">
        <v>0</v>
      </c>
      <c r="BH377" t="s">
        <v>1550</v>
      </c>
      <c r="BI377" t="s">
        <v>1551</v>
      </c>
      <c r="BJ377" t="s">
        <v>939</v>
      </c>
    </row>
    <row r="378" spans="1:62" x14ac:dyDescent="0.25">
      <c r="A378" t="s">
        <v>550</v>
      </c>
      <c r="B378" t="s">
        <v>2008</v>
      </c>
      <c r="C378" t="s">
        <v>2009</v>
      </c>
      <c r="D378" t="s">
        <v>1870</v>
      </c>
      <c r="E378" t="s">
        <v>1871</v>
      </c>
      <c r="F378" t="s">
        <v>1930</v>
      </c>
      <c r="G378" t="s">
        <v>810</v>
      </c>
      <c r="H378" t="s">
        <v>935</v>
      </c>
      <c r="I378" t="s">
        <v>2673</v>
      </c>
      <c r="J378">
        <v>1631.06</v>
      </c>
      <c r="K378">
        <v>0</v>
      </c>
      <c r="L378">
        <v>0</v>
      </c>
      <c r="M378">
        <v>80</v>
      </c>
      <c r="N378">
        <v>250</v>
      </c>
      <c r="O378">
        <v>780</v>
      </c>
      <c r="P378">
        <v>175</v>
      </c>
      <c r="Q378">
        <v>2462</v>
      </c>
      <c r="R378">
        <v>5378.0599999999995</v>
      </c>
      <c r="S378">
        <v>2538.4</v>
      </c>
      <c r="T378">
        <v>97</v>
      </c>
      <c r="U378">
        <v>0</v>
      </c>
      <c r="V378">
        <v>63</v>
      </c>
      <c r="W378">
        <v>217.9</v>
      </c>
      <c r="X378">
        <v>3450.67</v>
      </c>
      <c r="Y378">
        <v>2803.03</v>
      </c>
      <c r="Z378">
        <v>3082.6739403413285</v>
      </c>
      <c r="AA378">
        <v>12252.673940341328</v>
      </c>
      <c r="AB378">
        <v>17630.733940341328</v>
      </c>
      <c r="AD378">
        <v>2745.69</v>
      </c>
      <c r="AE378">
        <v>0</v>
      </c>
      <c r="AF378">
        <v>0</v>
      </c>
      <c r="AG378">
        <v>300</v>
      </c>
      <c r="AH378">
        <v>0</v>
      </c>
      <c r="AI378">
        <v>0</v>
      </c>
      <c r="AJ378">
        <v>1500</v>
      </c>
      <c r="AK378">
        <v>300</v>
      </c>
      <c r="AL378">
        <v>4845.6900000000005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6915.15</v>
      </c>
      <c r="AW378">
        <v>97</v>
      </c>
      <c r="AX378">
        <v>0</v>
      </c>
      <c r="AY378">
        <v>443</v>
      </c>
      <c r="AZ378">
        <v>467.9</v>
      </c>
      <c r="BA378">
        <v>4230.67</v>
      </c>
      <c r="BB378">
        <v>4478.0300000000007</v>
      </c>
      <c r="BC378">
        <v>5844.6739403413285</v>
      </c>
      <c r="BD378">
        <v>22476.42394034133</v>
      </c>
      <c r="BE378">
        <v>13.007189780290121</v>
      </c>
      <c r="BF378">
        <v>1728</v>
      </c>
      <c r="BG378">
        <v>0</v>
      </c>
      <c r="BH378" t="s">
        <v>2010</v>
      </c>
      <c r="BI378" t="s">
        <v>2011</v>
      </c>
      <c r="BJ378" t="s">
        <v>939</v>
      </c>
    </row>
    <row r="379" spans="1:62" x14ac:dyDescent="0.25">
      <c r="A379" t="s">
        <v>316</v>
      </c>
      <c r="B379" t="s">
        <v>1552</v>
      </c>
      <c r="C379" t="s">
        <v>1553</v>
      </c>
      <c r="D379" t="s">
        <v>1357</v>
      </c>
      <c r="E379" t="s">
        <v>1358</v>
      </c>
      <c r="F379" t="s">
        <v>1412</v>
      </c>
      <c r="G379" t="s">
        <v>1413</v>
      </c>
      <c r="H379" t="s">
        <v>947</v>
      </c>
      <c r="I379" t="s">
        <v>2673</v>
      </c>
      <c r="J379">
        <v>5339.28</v>
      </c>
      <c r="K379">
        <v>1655</v>
      </c>
      <c r="L379">
        <v>0</v>
      </c>
      <c r="M379">
        <v>409</v>
      </c>
      <c r="N379">
        <v>820</v>
      </c>
      <c r="O379">
        <v>120</v>
      </c>
      <c r="P379">
        <v>10</v>
      </c>
      <c r="Q379">
        <v>19904</v>
      </c>
      <c r="R379">
        <v>28257.279999999999</v>
      </c>
      <c r="S379">
        <v>6592.34</v>
      </c>
      <c r="T379">
        <v>439.31</v>
      </c>
      <c r="U379">
        <v>0</v>
      </c>
      <c r="V379">
        <v>347.22</v>
      </c>
      <c r="W379">
        <v>5338.08</v>
      </c>
      <c r="X379">
        <v>204.25</v>
      </c>
      <c r="Y379">
        <v>7375.07</v>
      </c>
      <c r="Z379">
        <v>4795.9917268537747</v>
      </c>
      <c r="AA379">
        <v>25092.261726853776</v>
      </c>
      <c r="AB379">
        <v>53349.541726853771</v>
      </c>
      <c r="AD379">
        <v>10451.969999999999</v>
      </c>
      <c r="AE379">
        <v>3000</v>
      </c>
      <c r="AF379">
        <v>0</v>
      </c>
      <c r="AG379">
        <v>1333</v>
      </c>
      <c r="AH379">
        <v>22500</v>
      </c>
      <c r="AI379">
        <v>3000</v>
      </c>
      <c r="AJ379">
        <v>0</v>
      </c>
      <c r="AK379">
        <v>6500</v>
      </c>
      <c r="AL379">
        <v>46784.97</v>
      </c>
      <c r="AM379">
        <v>0</v>
      </c>
      <c r="AN379">
        <v>0</v>
      </c>
      <c r="AO379">
        <v>0</v>
      </c>
      <c r="AP379">
        <v>0</v>
      </c>
      <c r="AQ379">
        <v>66100.45</v>
      </c>
      <c r="AR379">
        <v>0</v>
      </c>
      <c r="AS379">
        <v>0</v>
      </c>
      <c r="AT379">
        <v>0</v>
      </c>
      <c r="AU379">
        <v>66100.45</v>
      </c>
      <c r="AV379">
        <v>22383.589999999997</v>
      </c>
      <c r="AW379">
        <v>5094.3099999999995</v>
      </c>
      <c r="AX379">
        <v>0</v>
      </c>
      <c r="AY379">
        <v>2089.2200000000003</v>
      </c>
      <c r="AZ379">
        <v>94758.53</v>
      </c>
      <c r="BA379">
        <v>3324.25</v>
      </c>
      <c r="BB379">
        <v>7385.07</v>
      </c>
      <c r="BC379">
        <v>31199.991726853776</v>
      </c>
      <c r="BD379">
        <v>166234.96172685377</v>
      </c>
      <c r="BE379">
        <v>9.6078465915416587</v>
      </c>
      <c r="BF379">
        <v>17302</v>
      </c>
      <c r="BG379">
        <v>0</v>
      </c>
      <c r="BH379" t="s">
        <v>1554</v>
      </c>
      <c r="BI379" t="s">
        <v>1555</v>
      </c>
      <c r="BJ379" t="s">
        <v>939</v>
      </c>
    </row>
    <row r="380" spans="1:62" x14ac:dyDescent="0.25">
      <c r="A380" t="s">
        <v>698</v>
      </c>
      <c r="B380" t="s">
        <v>1388</v>
      </c>
      <c r="C380" t="s">
        <v>2213</v>
      </c>
      <c r="D380" t="s">
        <v>1357</v>
      </c>
      <c r="E380" t="s">
        <v>1358</v>
      </c>
      <c r="F380" t="s">
        <v>1390</v>
      </c>
      <c r="G380" t="s">
        <v>1391</v>
      </c>
      <c r="H380" t="s">
        <v>947</v>
      </c>
      <c r="I380" t="s">
        <v>2674</v>
      </c>
      <c r="J380">
        <v>22217.360000000001</v>
      </c>
      <c r="K380">
        <v>2377.61</v>
      </c>
      <c r="L380">
        <v>0</v>
      </c>
      <c r="M380">
        <v>1305.82</v>
      </c>
      <c r="N380">
        <v>5160.3999999999996</v>
      </c>
      <c r="O380">
        <v>20997.84</v>
      </c>
      <c r="P380">
        <v>10014.18</v>
      </c>
      <c r="Q380">
        <v>70799.009999999995</v>
      </c>
      <c r="R380">
        <v>132872.22</v>
      </c>
      <c r="S380">
        <v>20494.760000000002</v>
      </c>
      <c r="T380">
        <v>2391.81</v>
      </c>
      <c r="U380">
        <v>0</v>
      </c>
      <c r="V380">
        <v>1179.28</v>
      </c>
      <c r="W380">
        <v>3564.7799999999997</v>
      </c>
      <c r="X380">
        <v>2489.1</v>
      </c>
      <c r="Y380">
        <v>2542.33</v>
      </c>
      <c r="Z380">
        <v>11157.426979483273</v>
      </c>
      <c r="AA380">
        <v>43819.48697948327</v>
      </c>
      <c r="AB380">
        <v>176691.70697948328</v>
      </c>
      <c r="AD380">
        <v>52861.68</v>
      </c>
      <c r="AE380">
        <v>7156.07</v>
      </c>
      <c r="AF380">
        <v>0</v>
      </c>
      <c r="AG380">
        <v>3634.43</v>
      </c>
      <c r="AH380">
        <v>3240</v>
      </c>
      <c r="AI380">
        <v>7602</v>
      </c>
      <c r="AJ380">
        <v>10036.85</v>
      </c>
      <c r="AK380">
        <v>54991.32</v>
      </c>
      <c r="AL380">
        <v>139522.35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95573.8</v>
      </c>
      <c r="AW380">
        <v>11925.49</v>
      </c>
      <c r="AX380">
        <v>0</v>
      </c>
      <c r="AY380">
        <v>6119.53</v>
      </c>
      <c r="AZ380">
        <v>11965.18</v>
      </c>
      <c r="BA380">
        <v>31088.94</v>
      </c>
      <c r="BB380">
        <v>22593.360000000001</v>
      </c>
      <c r="BC380">
        <v>136947.75697948327</v>
      </c>
      <c r="BD380">
        <v>316214.05697948323</v>
      </c>
      <c r="BE380">
        <v>7.9118787244347395</v>
      </c>
      <c r="BF380">
        <v>39967</v>
      </c>
      <c r="BG380">
        <v>0</v>
      </c>
      <c r="BH380" t="s">
        <v>1392</v>
      </c>
      <c r="BI380" t="s">
        <v>1393</v>
      </c>
      <c r="BJ380" t="s">
        <v>939</v>
      </c>
    </row>
    <row r="381" spans="1:62" x14ac:dyDescent="0.25">
      <c r="A381" t="s">
        <v>2477</v>
      </c>
      <c r="B381" t="s">
        <v>1130</v>
      </c>
      <c r="C381" t="s">
        <v>1131</v>
      </c>
      <c r="D381" t="s">
        <v>1041</v>
      </c>
      <c r="E381" t="s">
        <v>1042</v>
      </c>
      <c r="F381" t="s">
        <v>1132</v>
      </c>
      <c r="G381" t="s">
        <v>1133</v>
      </c>
      <c r="H381" t="s">
        <v>947</v>
      </c>
      <c r="I381" t="s">
        <v>2674</v>
      </c>
      <c r="J381">
        <v>6741.18</v>
      </c>
      <c r="K381">
        <v>3754</v>
      </c>
      <c r="L381">
        <v>0</v>
      </c>
      <c r="M381">
        <v>4789</v>
      </c>
      <c r="N381">
        <v>11757.076999999999</v>
      </c>
      <c r="O381">
        <v>2964.46</v>
      </c>
      <c r="P381">
        <v>3425</v>
      </c>
      <c r="Q381">
        <v>31347</v>
      </c>
      <c r="R381">
        <v>64777.716999999997</v>
      </c>
      <c r="S381">
        <v>9900.93</v>
      </c>
      <c r="T381">
        <v>210.35</v>
      </c>
      <c r="U381">
        <v>0</v>
      </c>
      <c r="V381">
        <v>1591.42</v>
      </c>
      <c r="W381">
        <v>5117.88</v>
      </c>
      <c r="X381">
        <v>1531.5</v>
      </c>
      <c r="Y381">
        <v>36.97</v>
      </c>
      <c r="Z381">
        <v>6462.2327561447273</v>
      </c>
      <c r="AA381">
        <v>24851.28275614473</v>
      </c>
      <c r="AB381">
        <v>89628.999756144724</v>
      </c>
      <c r="AD381">
        <v>17770.95</v>
      </c>
      <c r="AE381">
        <v>0</v>
      </c>
      <c r="AF381">
        <v>0</v>
      </c>
      <c r="AG381">
        <v>2026</v>
      </c>
      <c r="AH381">
        <v>9704</v>
      </c>
      <c r="AI381">
        <v>2320</v>
      </c>
      <c r="AJ381">
        <v>4220</v>
      </c>
      <c r="AK381">
        <v>15314.29</v>
      </c>
      <c r="AL381">
        <v>51355.24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34413.06</v>
      </c>
      <c r="AW381">
        <v>3964.35</v>
      </c>
      <c r="AX381">
        <v>0</v>
      </c>
      <c r="AY381">
        <v>8406.42</v>
      </c>
      <c r="AZ381">
        <v>26578.956999999999</v>
      </c>
      <c r="BA381">
        <v>6815.96</v>
      </c>
      <c r="BB381">
        <v>7681.9699999999993</v>
      </c>
      <c r="BC381">
        <v>53123.522756144732</v>
      </c>
      <c r="BD381">
        <v>140984.23975614473</v>
      </c>
      <c r="BE381">
        <v>9.4996455600124463</v>
      </c>
      <c r="BF381">
        <v>14841</v>
      </c>
      <c r="BG381">
        <v>0</v>
      </c>
      <c r="BH381" t="s">
        <v>1134</v>
      </c>
      <c r="BI381" t="s">
        <v>1135</v>
      </c>
      <c r="BJ381" t="s">
        <v>939</v>
      </c>
    </row>
    <row r="382" spans="1:62" x14ac:dyDescent="0.25">
      <c r="A382" t="s">
        <v>792</v>
      </c>
      <c r="B382" t="s">
        <v>1130</v>
      </c>
      <c r="C382" t="s">
        <v>1131</v>
      </c>
      <c r="D382" t="s">
        <v>1041</v>
      </c>
      <c r="E382" t="s">
        <v>1042</v>
      </c>
      <c r="F382" t="s">
        <v>1132</v>
      </c>
      <c r="G382" t="s">
        <v>1133</v>
      </c>
      <c r="H382" t="s">
        <v>947</v>
      </c>
      <c r="I382" t="s">
        <v>2674</v>
      </c>
      <c r="J382">
        <v>0</v>
      </c>
      <c r="K382">
        <v>0</v>
      </c>
      <c r="L382">
        <v>0</v>
      </c>
      <c r="M382">
        <v>100</v>
      </c>
      <c r="N382">
        <v>0</v>
      </c>
      <c r="O382">
        <v>0</v>
      </c>
      <c r="P382">
        <v>0</v>
      </c>
      <c r="Q382">
        <v>0</v>
      </c>
      <c r="R382">
        <v>100</v>
      </c>
      <c r="S382">
        <v>0</v>
      </c>
      <c r="T382">
        <v>0</v>
      </c>
      <c r="U382">
        <v>0</v>
      </c>
      <c r="V382">
        <v>0</v>
      </c>
      <c r="W382">
        <v>375.38</v>
      </c>
      <c r="X382">
        <v>0</v>
      </c>
      <c r="Y382">
        <v>0</v>
      </c>
      <c r="Z382">
        <v>0</v>
      </c>
      <c r="AA382">
        <v>375.38</v>
      </c>
      <c r="AB382">
        <v>475.38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100</v>
      </c>
      <c r="AZ382">
        <v>375.38</v>
      </c>
      <c r="BA382">
        <v>0</v>
      </c>
      <c r="BB382">
        <v>0</v>
      </c>
      <c r="BC382">
        <v>0</v>
      </c>
      <c r="BD382">
        <v>475.38</v>
      </c>
      <c r="BE382">
        <v>3.2774882104740629E-3</v>
      </c>
      <c r="BF382">
        <v>0</v>
      </c>
      <c r="BG382">
        <v>145044</v>
      </c>
      <c r="BH382" t="s">
        <v>1134</v>
      </c>
      <c r="BI382" t="s">
        <v>1135</v>
      </c>
      <c r="BJ382" t="s">
        <v>939</v>
      </c>
    </row>
    <row r="383" spans="1:62" x14ac:dyDescent="0.25">
      <c r="A383" t="s">
        <v>2478</v>
      </c>
      <c r="B383" t="s">
        <v>1130</v>
      </c>
      <c r="C383" t="s">
        <v>1131</v>
      </c>
      <c r="D383" t="s">
        <v>1041</v>
      </c>
      <c r="E383" t="s">
        <v>1042</v>
      </c>
      <c r="F383" t="s">
        <v>1132</v>
      </c>
      <c r="G383" t="s">
        <v>1133</v>
      </c>
      <c r="H383" t="s">
        <v>947</v>
      </c>
      <c r="I383" t="s">
        <v>2674</v>
      </c>
      <c r="J383">
        <v>4107.92</v>
      </c>
      <c r="K383">
        <v>1445</v>
      </c>
      <c r="L383">
        <v>0</v>
      </c>
      <c r="M383">
        <v>770</v>
      </c>
      <c r="N383">
        <v>5682.7725</v>
      </c>
      <c r="O383">
        <v>1590</v>
      </c>
      <c r="P383">
        <v>4764</v>
      </c>
      <c r="Q383">
        <v>41949.919999999998</v>
      </c>
      <c r="R383">
        <v>60309.612500000003</v>
      </c>
      <c r="S383">
        <v>3272.7599999999998</v>
      </c>
      <c r="T383">
        <v>471.9</v>
      </c>
      <c r="U383">
        <v>0</v>
      </c>
      <c r="V383">
        <v>593.45000000000005</v>
      </c>
      <c r="W383">
        <v>887.45</v>
      </c>
      <c r="X383">
        <v>191.6</v>
      </c>
      <c r="Y383">
        <v>5275.97</v>
      </c>
      <c r="Z383">
        <v>9763.4476395432939</v>
      </c>
      <c r="AA383">
        <v>20456.577639543295</v>
      </c>
      <c r="AB383">
        <v>80766.190139543294</v>
      </c>
      <c r="AD383">
        <v>17776.22</v>
      </c>
      <c r="AE383">
        <v>0</v>
      </c>
      <c r="AF383">
        <v>0</v>
      </c>
      <c r="AG383">
        <v>2026</v>
      </c>
      <c r="AH383">
        <v>4852</v>
      </c>
      <c r="AI383">
        <v>3480</v>
      </c>
      <c r="AJ383">
        <v>0</v>
      </c>
      <c r="AK383">
        <v>15314.65</v>
      </c>
      <c r="AL383">
        <v>43448.87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25156.9</v>
      </c>
      <c r="AW383">
        <v>1916.9</v>
      </c>
      <c r="AX383">
        <v>0</v>
      </c>
      <c r="AY383">
        <v>3389.45</v>
      </c>
      <c r="AZ383">
        <v>11422.2225</v>
      </c>
      <c r="BA383">
        <v>5261.6</v>
      </c>
      <c r="BB383">
        <v>10039.970000000001</v>
      </c>
      <c r="BC383">
        <v>67028.017639543294</v>
      </c>
      <c r="BD383">
        <v>124215.06013954329</v>
      </c>
      <c r="BE383">
        <v>8.1995550953556862</v>
      </c>
      <c r="BF383">
        <v>15149</v>
      </c>
      <c r="BG383">
        <v>0</v>
      </c>
      <c r="BH383" t="s">
        <v>1134</v>
      </c>
      <c r="BI383" t="s">
        <v>1135</v>
      </c>
      <c r="BJ383" t="s">
        <v>939</v>
      </c>
    </row>
    <row r="384" spans="1:62" x14ac:dyDescent="0.25">
      <c r="A384" t="s">
        <v>2475</v>
      </c>
      <c r="B384" t="s">
        <v>1130</v>
      </c>
      <c r="C384" t="s">
        <v>1131</v>
      </c>
      <c r="D384" t="s">
        <v>1041</v>
      </c>
      <c r="E384" t="s">
        <v>1042</v>
      </c>
      <c r="F384" t="s">
        <v>1132</v>
      </c>
      <c r="G384" t="s">
        <v>1133</v>
      </c>
      <c r="H384" t="s">
        <v>947</v>
      </c>
      <c r="I384" t="s">
        <v>2674</v>
      </c>
      <c r="J384">
        <v>14211.9</v>
      </c>
      <c r="K384">
        <v>1770</v>
      </c>
      <c r="L384">
        <v>0</v>
      </c>
      <c r="M384">
        <v>2270.3000000000002</v>
      </c>
      <c r="N384">
        <v>6572.0825000000004</v>
      </c>
      <c r="O384">
        <v>3361</v>
      </c>
      <c r="P384">
        <v>5191</v>
      </c>
      <c r="Q384">
        <v>43973</v>
      </c>
      <c r="R384">
        <v>77349.282500000001</v>
      </c>
      <c r="S384">
        <v>13601.74</v>
      </c>
      <c r="T384">
        <v>1527.24</v>
      </c>
      <c r="U384">
        <v>0</v>
      </c>
      <c r="V384">
        <v>256.55</v>
      </c>
      <c r="W384">
        <v>1798.55</v>
      </c>
      <c r="X384">
        <v>9884.24</v>
      </c>
      <c r="Y384">
        <v>6571.06</v>
      </c>
      <c r="Z384">
        <v>6815.421484861723</v>
      </c>
      <c r="AA384">
        <v>40454.801484861717</v>
      </c>
      <c r="AB384">
        <v>117804.08398486172</v>
      </c>
      <c r="AD384">
        <v>32339.99</v>
      </c>
      <c r="AE384">
        <v>0</v>
      </c>
      <c r="AF384">
        <v>0</v>
      </c>
      <c r="AG384">
        <v>5672</v>
      </c>
      <c r="AH384">
        <v>13586</v>
      </c>
      <c r="AI384">
        <v>6748</v>
      </c>
      <c r="AJ384">
        <v>8408</v>
      </c>
      <c r="AK384">
        <v>21429.71</v>
      </c>
      <c r="AL384">
        <v>88183.700000000012</v>
      </c>
      <c r="AM384">
        <v>102295.03999999999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1000</v>
      </c>
      <c r="AU384">
        <v>103295.03999999999</v>
      </c>
      <c r="AV384">
        <v>162448.66999999998</v>
      </c>
      <c r="AW384">
        <v>3297.24</v>
      </c>
      <c r="AX384">
        <v>0</v>
      </c>
      <c r="AY384">
        <v>8198.85</v>
      </c>
      <c r="AZ384">
        <v>21956.6325</v>
      </c>
      <c r="BA384">
        <v>19993.239999999998</v>
      </c>
      <c r="BB384">
        <v>20170.060000000001</v>
      </c>
      <c r="BC384">
        <v>73218.131484861718</v>
      </c>
      <c r="BD384">
        <v>309282.82398486172</v>
      </c>
      <c r="BE384">
        <v>15.821711887909849</v>
      </c>
      <c r="BF384">
        <v>19548</v>
      </c>
      <c r="BG384">
        <v>0</v>
      </c>
      <c r="BH384" t="s">
        <v>1134</v>
      </c>
      <c r="BI384" t="s">
        <v>1135</v>
      </c>
      <c r="BJ384" t="s">
        <v>939</v>
      </c>
    </row>
    <row r="385" spans="1:62" x14ac:dyDescent="0.25">
      <c r="A385" t="s">
        <v>2476</v>
      </c>
      <c r="B385" t="s">
        <v>1130</v>
      </c>
      <c r="C385" t="s">
        <v>1131</v>
      </c>
      <c r="D385" t="s">
        <v>1041</v>
      </c>
      <c r="E385" t="s">
        <v>1042</v>
      </c>
      <c r="F385" t="s">
        <v>1132</v>
      </c>
      <c r="G385" t="s">
        <v>1133</v>
      </c>
      <c r="H385" t="s">
        <v>947</v>
      </c>
      <c r="I385" t="s">
        <v>2674</v>
      </c>
      <c r="J385">
        <v>47999.17</v>
      </c>
      <c r="K385">
        <v>192.51</v>
      </c>
      <c r="L385">
        <v>0</v>
      </c>
      <c r="M385">
        <v>1197.08</v>
      </c>
      <c r="N385">
        <v>9068.2389999999996</v>
      </c>
      <c r="O385">
        <v>2588.94</v>
      </c>
      <c r="P385">
        <v>7748.24</v>
      </c>
      <c r="Q385">
        <v>89015.32</v>
      </c>
      <c r="R385">
        <v>157809.49900000001</v>
      </c>
      <c r="S385">
        <v>7653.09</v>
      </c>
      <c r="T385">
        <v>40.25</v>
      </c>
      <c r="U385">
        <v>0</v>
      </c>
      <c r="V385">
        <v>244.95</v>
      </c>
      <c r="W385">
        <v>15649.23</v>
      </c>
      <c r="X385">
        <v>1290.9000000000001</v>
      </c>
      <c r="Y385">
        <v>1817.55</v>
      </c>
      <c r="Z385">
        <v>6521.5956063700633</v>
      </c>
      <c r="AA385">
        <v>33217.565606370066</v>
      </c>
      <c r="AB385">
        <v>191027.06460637008</v>
      </c>
      <c r="AD385">
        <v>24852.43</v>
      </c>
      <c r="AE385">
        <v>0</v>
      </c>
      <c r="AF385">
        <v>0</v>
      </c>
      <c r="AG385">
        <v>0</v>
      </c>
      <c r="AH385">
        <v>42318</v>
      </c>
      <c r="AI385">
        <v>3248</v>
      </c>
      <c r="AJ385">
        <v>5908</v>
      </c>
      <c r="AK385">
        <v>21433.1</v>
      </c>
      <c r="AL385">
        <v>97759.53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5000</v>
      </c>
      <c r="AT385">
        <v>0</v>
      </c>
      <c r="AU385">
        <v>5000</v>
      </c>
      <c r="AV385">
        <v>80504.69</v>
      </c>
      <c r="AW385">
        <v>232.76</v>
      </c>
      <c r="AX385">
        <v>0</v>
      </c>
      <c r="AY385">
        <v>1442.03</v>
      </c>
      <c r="AZ385">
        <v>67035.468999999997</v>
      </c>
      <c r="BA385">
        <v>7127.84</v>
      </c>
      <c r="BB385">
        <v>20473.79</v>
      </c>
      <c r="BC385">
        <v>116970.01560637006</v>
      </c>
      <c r="BD385">
        <v>293786.59460637008</v>
      </c>
      <c r="BE385">
        <v>14.664400249893685</v>
      </c>
      <c r="BF385">
        <v>20034</v>
      </c>
      <c r="BG385">
        <v>0</v>
      </c>
      <c r="BH385" t="s">
        <v>1134</v>
      </c>
      <c r="BI385" t="s">
        <v>1135</v>
      </c>
      <c r="BJ385" t="s">
        <v>939</v>
      </c>
    </row>
    <row r="386" spans="1:62" x14ac:dyDescent="0.25">
      <c r="A386" t="s">
        <v>1191</v>
      </c>
      <c r="B386" t="s">
        <v>1130</v>
      </c>
      <c r="C386" t="s">
        <v>1131</v>
      </c>
      <c r="D386" t="s">
        <v>1041</v>
      </c>
      <c r="E386" t="s">
        <v>1042</v>
      </c>
      <c r="F386" t="s">
        <v>1132</v>
      </c>
      <c r="G386" t="s">
        <v>1133</v>
      </c>
      <c r="H386" t="s">
        <v>947</v>
      </c>
      <c r="I386" t="s">
        <v>2674</v>
      </c>
      <c r="J386">
        <v>374734.57</v>
      </c>
      <c r="K386">
        <v>39099.230000000003</v>
      </c>
      <c r="L386">
        <v>0</v>
      </c>
      <c r="M386">
        <v>3185</v>
      </c>
      <c r="N386">
        <v>11241.0875</v>
      </c>
      <c r="O386">
        <v>1981.7</v>
      </c>
      <c r="P386">
        <v>24045</v>
      </c>
      <c r="Q386">
        <v>37180</v>
      </c>
      <c r="R386">
        <v>491466.58750000002</v>
      </c>
      <c r="S386">
        <v>14806.14</v>
      </c>
      <c r="T386">
        <v>2856.73</v>
      </c>
      <c r="U386">
        <v>0</v>
      </c>
      <c r="V386">
        <v>1987.36</v>
      </c>
      <c r="W386">
        <v>864.78</v>
      </c>
      <c r="X386">
        <v>227.4</v>
      </c>
      <c r="Y386">
        <v>2544.69</v>
      </c>
      <c r="Z386">
        <v>17659.889369109977</v>
      </c>
      <c r="AA386">
        <v>40946.989369109971</v>
      </c>
      <c r="AB386">
        <v>532413.57686910999</v>
      </c>
      <c r="AD386">
        <v>17745.22</v>
      </c>
      <c r="AE386">
        <v>0</v>
      </c>
      <c r="AF386">
        <v>0</v>
      </c>
      <c r="AG386">
        <v>2026</v>
      </c>
      <c r="AH386">
        <v>4852</v>
      </c>
      <c r="AI386">
        <v>1160</v>
      </c>
      <c r="AJ386">
        <v>4220</v>
      </c>
      <c r="AK386">
        <v>15307</v>
      </c>
      <c r="AL386">
        <v>45310.22</v>
      </c>
      <c r="AM386">
        <v>1239.83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1239.83</v>
      </c>
      <c r="AV386">
        <v>408525.76000000007</v>
      </c>
      <c r="AW386">
        <v>41955.960000000006</v>
      </c>
      <c r="AX386">
        <v>0</v>
      </c>
      <c r="AY386">
        <v>7198.36</v>
      </c>
      <c r="AZ386">
        <v>16957.8675</v>
      </c>
      <c r="BA386">
        <v>3369.1</v>
      </c>
      <c r="BB386">
        <v>30809.69</v>
      </c>
      <c r="BC386">
        <v>70146.88936910998</v>
      </c>
      <c r="BD386">
        <v>578963.62686911004</v>
      </c>
      <c r="BE386">
        <v>41.03505754264016</v>
      </c>
      <c r="BF386">
        <v>14109</v>
      </c>
      <c r="BG386">
        <v>0</v>
      </c>
      <c r="BH386" t="s">
        <v>1134</v>
      </c>
      <c r="BI386" t="s">
        <v>1135</v>
      </c>
      <c r="BJ386" t="s">
        <v>939</v>
      </c>
    </row>
    <row r="387" spans="1:62" x14ac:dyDescent="0.25">
      <c r="A387" t="s">
        <v>212</v>
      </c>
      <c r="B387" t="s">
        <v>1230</v>
      </c>
      <c r="C387" t="s">
        <v>1231</v>
      </c>
      <c r="D387" t="s">
        <v>1010</v>
      </c>
      <c r="E387" t="s">
        <v>1011</v>
      </c>
      <c r="F387" t="s">
        <v>1225</v>
      </c>
      <c r="G387" t="s">
        <v>1226</v>
      </c>
      <c r="H387" t="s">
        <v>947</v>
      </c>
      <c r="I387" t="s">
        <v>2674</v>
      </c>
      <c r="J387">
        <v>6967.4</v>
      </c>
      <c r="K387">
        <v>0</v>
      </c>
      <c r="L387">
        <v>0</v>
      </c>
      <c r="M387">
        <v>420</v>
      </c>
      <c r="N387">
        <v>70</v>
      </c>
      <c r="O387">
        <v>50</v>
      </c>
      <c r="P387">
        <v>50</v>
      </c>
      <c r="Q387">
        <v>5188</v>
      </c>
      <c r="R387">
        <v>12745.4</v>
      </c>
      <c r="S387">
        <v>1183.3900000000001</v>
      </c>
      <c r="T387">
        <v>85.2</v>
      </c>
      <c r="U387">
        <v>0</v>
      </c>
      <c r="V387">
        <v>32.200000000000003</v>
      </c>
      <c r="W387">
        <v>147.85</v>
      </c>
      <c r="X387">
        <v>43.4</v>
      </c>
      <c r="Y387">
        <v>190.25</v>
      </c>
      <c r="Z387">
        <v>1736.4522592497194</v>
      </c>
      <c r="AA387">
        <v>3418.7422592497196</v>
      </c>
      <c r="AB387">
        <v>16164.142259249718</v>
      </c>
      <c r="AD387">
        <v>93.57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93.57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8244.36</v>
      </c>
      <c r="AW387">
        <v>85.2</v>
      </c>
      <c r="AX387">
        <v>0</v>
      </c>
      <c r="AY387">
        <v>452.2</v>
      </c>
      <c r="AZ387">
        <v>217.85</v>
      </c>
      <c r="BA387">
        <v>93.4</v>
      </c>
      <c r="BB387">
        <v>240.25</v>
      </c>
      <c r="BC387">
        <v>6924.4522592497196</v>
      </c>
      <c r="BD387">
        <v>16257.712259249722</v>
      </c>
      <c r="BE387">
        <v>13.164139481173864</v>
      </c>
      <c r="BF387">
        <v>1235</v>
      </c>
      <c r="BG387">
        <v>0</v>
      </c>
      <c r="BH387" t="s">
        <v>1232</v>
      </c>
      <c r="BI387" t="s">
        <v>1233</v>
      </c>
      <c r="BJ387" t="s">
        <v>939</v>
      </c>
    </row>
    <row r="388" spans="1:62" x14ac:dyDescent="0.25">
      <c r="A388" t="s">
        <v>46</v>
      </c>
      <c r="B388" t="s">
        <v>1031</v>
      </c>
      <c r="C388" t="s">
        <v>1032</v>
      </c>
      <c r="D388" t="s">
        <v>943</v>
      </c>
      <c r="E388" t="s">
        <v>944</v>
      </c>
      <c r="F388" t="s">
        <v>974</v>
      </c>
      <c r="G388" t="s">
        <v>46</v>
      </c>
      <c r="H388" t="s">
        <v>935</v>
      </c>
      <c r="I388" t="s">
        <v>2673</v>
      </c>
      <c r="J388">
        <v>15825.400000000001</v>
      </c>
      <c r="K388">
        <v>6002</v>
      </c>
      <c r="L388">
        <v>0</v>
      </c>
      <c r="M388">
        <v>2430</v>
      </c>
      <c r="N388">
        <v>13838.5</v>
      </c>
      <c r="O388">
        <v>3422</v>
      </c>
      <c r="P388">
        <v>3491.4</v>
      </c>
      <c r="Q388">
        <v>51196.25</v>
      </c>
      <c r="R388">
        <v>96205.55</v>
      </c>
      <c r="S388">
        <v>21402.93</v>
      </c>
      <c r="T388">
        <v>2435.92</v>
      </c>
      <c r="U388">
        <v>0</v>
      </c>
      <c r="V388">
        <v>1495.97</v>
      </c>
      <c r="W388">
        <v>7052.57</v>
      </c>
      <c r="X388">
        <v>694.67</v>
      </c>
      <c r="Y388">
        <v>1489.78</v>
      </c>
      <c r="Z388">
        <v>10517.768347473429</v>
      </c>
      <c r="AA388">
        <v>45089.608347473426</v>
      </c>
      <c r="AB388">
        <v>141295.15834747342</v>
      </c>
      <c r="AD388">
        <v>88926.73</v>
      </c>
      <c r="AE388">
        <v>7186</v>
      </c>
      <c r="AF388">
        <v>0</v>
      </c>
      <c r="AG388">
        <v>15004</v>
      </c>
      <c r="AH388">
        <v>40021</v>
      </c>
      <c r="AI388">
        <v>2438</v>
      </c>
      <c r="AJ388">
        <v>15575</v>
      </c>
      <c r="AK388">
        <v>41740</v>
      </c>
      <c r="AL388">
        <v>210890.72999999998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126155.06</v>
      </c>
      <c r="AW388">
        <v>15623.92</v>
      </c>
      <c r="AX388">
        <v>0</v>
      </c>
      <c r="AY388">
        <v>18929.97</v>
      </c>
      <c r="AZ388">
        <v>60912.07</v>
      </c>
      <c r="BA388">
        <v>6554.67</v>
      </c>
      <c r="BB388">
        <v>20556.18</v>
      </c>
      <c r="BC388">
        <v>103454.01834747344</v>
      </c>
      <c r="BD388">
        <v>352185.88834747346</v>
      </c>
      <c r="BE388">
        <v>12.796057419157558</v>
      </c>
      <c r="BF388">
        <v>27523</v>
      </c>
      <c r="BG388">
        <v>0</v>
      </c>
      <c r="BH388" t="s">
        <v>1033</v>
      </c>
      <c r="BI388" t="s">
        <v>1034</v>
      </c>
      <c r="BJ388" t="s">
        <v>939</v>
      </c>
    </row>
    <row r="389" spans="1:62" x14ac:dyDescent="0.25">
      <c r="A389" t="s">
        <v>320</v>
      </c>
      <c r="B389" t="s">
        <v>1560</v>
      </c>
      <c r="C389" t="s">
        <v>1561</v>
      </c>
      <c r="D389" t="s">
        <v>1357</v>
      </c>
      <c r="E389" t="s">
        <v>1358</v>
      </c>
      <c r="F389" t="s">
        <v>1378</v>
      </c>
      <c r="G389" t="s">
        <v>266</v>
      </c>
      <c r="H389" t="s">
        <v>935</v>
      </c>
      <c r="I389" t="s">
        <v>2673</v>
      </c>
      <c r="J389">
        <v>2010.4</v>
      </c>
      <c r="K389">
        <v>480</v>
      </c>
      <c r="L389">
        <v>0</v>
      </c>
      <c r="M389">
        <v>50</v>
      </c>
      <c r="N389">
        <v>490</v>
      </c>
      <c r="O389">
        <v>1460</v>
      </c>
      <c r="P389">
        <v>50</v>
      </c>
      <c r="Q389">
        <v>4135.49</v>
      </c>
      <c r="R389">
        <v>8675.89</v>
      </c>
      <c r="S389">
        <v>3478.1899999999996</v>
      </c>
      <c r="T389">
        <v>311.10000000000002</v>
      </c>
      <c r="U389">
        <v>0</v>
      </c>
      <c r="V389">
        <v>3882.97</v>
      </c>
      <c r="W389">
        <v>1565.7</v>
      </c>
      <c r="X389">
        <v>432.2</v>
      </c>
      <c r="Y389">
        <v>0</v>
      </c>
      <c r="Z389">
        <v>3862.7900690681663</v>
      </c>
      <c r="AA389">
        <v>13532.950069068167</v>
      </c>
      <c r="AB389">
        <v>22208.840069068166</v>
      </c>
      <c r="AD389">
        <v>7151.44</v>
      </c>
      <c r="AE389">
        <v>0</v>
      </c>
      <c r="AF389">
        <v>0</v>
      </c>
      <c r="AG389">
        <v>0</v>
      </c>
      <c r="AH389">
        <v>0</v>
      </c>
      <c r="AI389">
        <v>5500</v>
      </c>
      <c r="AJ389">
        <v>5400</v>
      </c>
      <c r="AK389">
        <v>5000</v>
      </c>
      <c r="AL389">
        <v>23051.439999999999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12640.029999999999</v>
      </c>
      <c r="AW389">
        <v>791.1</v>
      </c>
      <c r="AX389">
        <v>0</v>
      </c>
      <c r="AY389">
        <v>3932.97</v>
      </c>
      <c r="AZ389">
        <v>2055.6999999999998</v>
      </c>
      <c r="BA389">
        <v>7392.2</v>
      </c>
      <c r="BB389">
        <v>5450</v>
      </c>
      <c r="BC389">
        <v>12998.280069068165</v>
      </c>
      <c r="BD389">
        <v>45260.280069068162</v>
      </c>
      <c r="BE389">
        <v>7.7104395347645935</v>
      </c>
      <c r="BF389">
        <v>5870</v>
      </c>
      <c r="BG389">
        <v>0</v>
      </c>
      <c r="BH389" t="s">
        <v>1562</v>
      </c>
      <c r="BI389" t="s">
        <v>1563</v>
      </c>
      <c r="BJ389" t="s">
        <v>939</v>
      </c>
    </row>
    <row r="390" spans="1:62" x14ac:dyDescent="0.25">
      <c r="A390" t="s">
        <v>658</v>
      </c>
      <c r="B390" t="s">
        <v>2175</v>
      </c>
      <c r="C390" t="s">
        <v>2176</v>
      </c>
      <c r="D390" t="s">
        <v>2045</v>
      </c>
      <c r="E390" t="s">
        <v>2046</v>
      </c>
      <c r="F390" t="s">
        <v>2177</v>
      </c>
      <c r="G390" t="s">
        <v>2178</v>
      </c>
      <c r="H390" t="s">
        <v>947</v>
      </c>
      <c r="I390" t="s">
        <v>2673</v>
      </c>
      <c r="J390">
        <v>282.27999999999997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282.27999999999997</v>
      </c>
      <c r="S390">
        <v>1267.82</v>
      </c>
      <c r="T390">
        <v>0</v>
      </c>
      <c r="U390">
        <v>228.32</v>
      </c>
      <c r="V390">
        <v>116.6</v>
      </c>
      <c r="W390">
        <v>0</v>
      </c>
      <c r="X390">
        <v>0</v>
      </c>
      <c r="Y390">
        <v>0</v>
      </c>
      <c r="Z390">
        <v>5166.5939725893668</v>
      </c>
      <c r="AA390">
        <v>6779.3339725893666</v>
      </c>
      <c r="AB390">
        <v>7061.6139725893663</v>
      </c>
      <c r="AD390">
        <v>65.790000000000006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65.790000000000006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1615.8899999999999</v>
      </c>
      <c r="AW390">
        <v>0</v>
      </c>
      <c r="AX390">
        <v>228.32</v>
      </c>
      <c r="AY390">
        <v>116.6</v>
      </c>
      <c r="AZ390">
        <v>0</v>
      </c>
      <c r="BA390">
        <v>0</v>
      </c>
      <c r="BB390">
        <v>0</v>
      </c>
      <c r="BC390">
        <v>5166.5939725893668</v>
      </c>
      <c r="BD390">
        <v>7127.4039725893663</v>
      </c>
      <c r="BE390">
        <v>2.7765500477558889</v>
      </c>
      <c r="BF390">
        <v>2567</v>
      </c>
      <c r="BG390">
        <v>0</v>
      </c>
      <c r="BH390" t="s">
        <v>2179</v>
      </c>
      <c r="BI390" t="s">
        <v>2180</v>
      </c>
      <c r="BJ390" t="s">
        <v>939</v>
      </c>
    </row>
    <row r="391" spans="1:62" x14ac:dyDescent="0.25">
      <c r="A391" t="s">
        <v>738</v>
      </c>
      <c r="B391" t="s">
        <v>2206</v>
      </c>
      <c r="C391" t="s">
        <v>2207</v>
      </c>
      <c r="D391" t="s">
        <v>931</v>
      </c>
      <c r="E391" t="s">
        <v>932</v>
      </c>
      <c r="F391" t="s">
        <v>2227</v>
      </c>
      <c r="G391" t="s">
        <v>2228</v>
      </c>
      <c r="H391" t="s">
        <v>947</v>
      </c>
      <c r="I391" t="s">
        <v>2674</v>
      </c>
      <c r="J391">
        <v>20515.89</v>
      </c>
      <c r="K391">
        <v>4781</v>
      </c>
      <c r="L391">
        <v>0</v>
      </c>
      <c r="M391">
        <v>2947.92</v>
      </c>
      <c r="N391">
        <v>2580</v>
      </c>
      <c r="O391">
        <v>2710</v>
      </c>
      <c r="P391">
        <v>5203</v>
      </c>
      <c r="Q391">
        <v>90406.699999999983</v>
      </c>
      <c r="R391">
        <v>129144.50999999998</v>
      </c>
      <c r="S391">
        <v>14382.58</v>
      </c>
      <c r="T391">
        <v>397.01</v>
      </c>
      <c r="U391">
        <v>0</v>
      </c>
      <c r="V391">
        <v>3494.43</v>
      </c>
      <c r="W391">
        <v>0</v>
      </c>
      <c r="X391">
        <v>598.97</v>
      </c>
      <c r="Y391">
        <v>1784.7</v>
      </c>
      <c r="Z391">
        <v>14140.257382926782</v>
      </c>
      <c r="AA391">
        <v>34797.947382926781</v>
      </c>
      <c r="AB391">
        <v>163942.45738292678</v>
      </c>
      <c r="AD391">
        <v>115535.38</v>
      </c>
      <c r="AE391">
        <v>0</v>
      </c>
      <c r="AF391">
        <v>0</v>
      </c>
      <c r="AG391">
        <v>20630.04</v>
      </c>
      <c r="AH391">
        <v>0</v>
      </c>
      <c r="AI391">
        <v>0</v>
      </c>
      <c r="AJ391">
        <v>0</v>
      </c>
      <c r="AK391">
        <v>31000.980000000003</v>
      </c>
      <c r="AL391">
        <v>167166.40000000002</v>
      </c>
      <c r="AM391">
        <v>0</v>
      </c>
      <c r="AN391">
        <v>0</v>
      </c>
      <c r="AO391">
        <v>0</v>
      </c>
      <c r="AP391">
        <v>0</v>
      </c>
      <c r="AQ391">
        <v>9000</v>
      </c>
      <c r="AR391">
        <v>0</v>
      </c>
      <c r="AS391">
        <v>0</v>
      </c>
      <c r="AT391">
        <v>0</v>
      </c>
      <c r="AU391">
        <v>9000</v>
      </c>
      <c r="AV391">
        <v>150433.85</v>
      </c>
      <c r="AW391">
        <v>5178.01</v>
      </c>
      <c r="AX391">
        <v>0</v>
      </c>
      <c r="AY391">
        <v>27072.39</v>
      </c>
      <c r="AZ391">
        <v>11580</v>
      </c>
      <c r="BA391">
        <v>3308.9700000000003</v>
      </c>
      <c r="BB391">
        <v>6987.7</v>
      </c>
      <c r="BC391">
        <v>135547.93738292676</v>
      </c>
      <c r="BD391">
        <v>340108.85738292674</v>
      </c>
      <c r="BE391">
        <v>20.733288062846057</v>
      </c>
      <c r="BF391">
        <v>16404</v>
      </c>
      <c r="BG391">
        <v>0</v>
      </c>
      <c r="BH391" t="s">
        <v>2179</v>
      </c>
      <c r="BI391" t="s">
        <v>2180</v>
      </c>
      <c r="BJ391" t="s">
        <v>939</v>
      </c>
    </row>
    <row r="392" spans="1:62" x14ac:dyDescent="0.25">
      <c r="A392" t="s">
        <v>138</v>
      </c>
      <c r="B392" t="s">
        <v>1197</v>
      </c>
      <c r="C392" t="s">
        <v>1198</v>
      </c>
      <c r="D392" t="s">
        <v>1041</v>
      </c>
      <c r="E392" t="s">
        <v>1042</v>
      </c>
      <c r="F392" t="s">
        <v>1057</v>
      </c>
      <c r="G392" t="s">
        <v>62</v>
      </c>
      <c r="H392" t="s">
        <v>947</v>
      </c>
      <c r="I392" t="s">
        <v>2673</v>
      </c>
      <c r="J392">
        <v>9814.16</v>
      </c>
      <c r="K392">
        <v>1980</v>
      </c>
      <c r="L392">
        <v>0</v>
      </c>
      <c r="M392">
        <v>1255</v>
      </c>
      <c r="N392">
        <v>13741.39</v>
      </c>
      <c r="O392">
        <v>3605</v>
      </c>
      <c r="P392">
        <v>2480</v>
      </c>
      <c r="Q392">
        <v>10572</v>
      </c>
      <c r="R392">
        <v>43447.55</v>
      </c>
      <c r="S392">
        <v>5842.54</v>
      </c>
      <c r="T392">
        <v>4561</v>
      </c>
      <c r="U392">
        <v>0</v>
      </c>
      <c r="V392">
        <v>396.25</v>
      </c>
      <c r="W392">
        <v>5740.3899999999994</v>
      </c>
      <c r="X392">
        <v>1433.51</v>
      </c>
      <c r="Y392">
        <v>172.85</v>
      </c>
      <c r="Z392">
        <v>8250.6238047140232</v>
      </c>
      <c r="AA392">
        <v>26397.163804714022</v>
      </c>
      <c r="AB392">
        <v>69844.713804714032</v>
      </c>
      <c r="AD392">
        <v>14488.75</v>
      </c>
      <c r="AE392">
        <v>3638</v>
      </c>
      <c r="AF392">
        <v>0</v>
      </c>
      <c r="AG392">
        <v>1117.77</v>
      </c>
      <c r="AH392">
        <v>11322</v>
      </c>
      <c r="AI392">
        <v>2074</v>
      </c>
      <c r="AJ392">
        <v>1802</v>
      </c>
      <c r="AK392">
        <v>22000</v>
      </c>
      <c r="AL392">
        <v>56442.520000000004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30145.45</v>
      </c>
      <c r="AW392">
        <v>10179</v>
      </c>
      <c r="AX392">
        <v>0</v>
      </c>
      <c r="AY392">
        <v>2769.02</v>
      </c>
      <c r="AZ392">
        <v>30803.78</v>
      </c>
      <c r="BA392">
        <v>7112.51</v>
      </c>
      <c r="BB392">
        <v>4454.8500000000004</v>
      </c>
      <c r="BC392">
        <v>40822.623804714021</v>
      </c>
      <c r="BD392">
        <v>126287.23380471402</v>
      </c>
      <c r="BE392">
        <v>11.82575464038899</v>
      </c>
      <c r="BF392">
        <v>10679</v>
      </c>
      <c r="BG392">
        <v>0</v>
      </c>
      <c r="BH392" t="s">
        <v>1199</v>
      </c>
      <c r="BI392" t="s">
        <v>1200</v>
      </c>
      <c r="BJ392" t="s">
        <v>939</v>
      </c>
    </row>
    <row r="393" spans="1:62" x14ac:dyDescent="0.25">
      <c r="A393" t="s">
        <v>214</v>
      </c>
      <c r="B393" t="s">
        <v>1339</v>
      </c>
      <c r="C393" t="s">
        <v>1340</v>
      </c>
      <c r="D393" t="s">
        <v>1010</v>
      </c>
      <c r="E393" t="s">
        <v>1011</v>
      </c>
      <c r="F393" t="s">
        <v>1211</v>
      </c>
      <c r="G393" t="s">
        <v>206</v>
      </c>
      <c r="H393" t="s">
        <v>935</v>
      </c>
      <c r="I393" t="s">
        <v>2673</v>
      </c>
      <c r="J393">
        <v>1429.2399999999998</v>
      </c>
      <c r="K393">
        <v>3</v>
      </c>
      <c r="L393">
        <v>0</v>
      </c>
      <c r="M393">
        <v>426</v>
      </c>
      <c r="N393">
        <v>262</v>
      </c>
      <c r="O393">
        <v>800</v>
      </c>
      <c r="P393">
        <v>355</v>
      </c>
      <c r="Q393">
        <v>3261</v>
      </c>
      <c r="R393">
        <v>6536.24</v>
      </c>
      <c r="S393">
        <v>5685.3899999999994</v>
      </c>
      <c r="T393">
        <v>121.8</v>
      </c>
      <c r="U393">
        <v>0</v>
      </c>
      <c r="V393">
        <v>175.19</v>
      </c>
      <c r="W393">
        <v>119.7</v>
      </c>
      <c r="X393">
        <v>288.3</v>
      </c>
      <c r="Y393">
        <v>197.42</v>
      </c>
      <c r="Z393">
        <v>2667.3354771872041</v>
      </c>
      <c r="AA393">
        <v>9255.1354771872029</v>
      </c>
      <c r="AB393">
        <v>15791.375477187203</v>
      </c>
      <c r="AD393">
        <v>8102.37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1800</v>
      </c>
      <c r="AL393">
        <v>9902.369999999999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15217</v>
      </c>
      <c r="AW393">
        <v>124.8</v>
      </c>
      <c r="AX393">
        <v>0</v>
      </c>
      <c r="AY393">
        <v>601.19000000000005</v>
      </c>
      <c r="AZ393">
        <v>381.7</v>
      </c>
      <c r="BA393">
        <v>1088.3</v>
      </c>
      <c r="BB393">
        <v>552.41999999999996</v>
      </c>
      <c r="BC393">
        <v>7728.3354771872037</v>
      </c>
      <c r="BD393">
        <v>25693.745477187204</v>
      </c>
      <c r="BE393">
        <v>6.5662523580851531</v>
      </c>
      <c r="BF393">
        <v>3913</v>
      </c>
      <c r="BG393">
        <v>0</v>
      </c>
      <c r="BH393" t="s">
        <v>1341</v>
      </c>
      <c r="BI393" t="s">
        <v>1342</v>
      </c>
      <c r="BJ393" t="s">
        <v>939</v>
      </c>
    </row>
    <row r="394" spans="1:62" x14ac:dyDescent="0.25">
      <c r="A394" t="s">
        <v>322</v>
      </c>
      <c r="B394" t="s">
        <v>1564</v>
      </c>
      <c r="C394" t="s">
        <v>1565</v>
      </c>
      <c r="D394" t="s">
        <v>1357</v>
      </c>
      <c r="E394" t="s">
        <v>1358</v>
      </c>
      <c r="F394" t="s">
        <v>1378</v>
      </c>
      <c r="G394" t="s">
        <v>266</v>
      </c>
      <c r="H394" t="s">
        <v>935</v>
      </c>
      <c r="I394" t="s">
        <v>2673</v>
      </c>
      <c r="J394">
        <v>6890.8</v>
      </c>
      <c r="K394">
        <v>690</v>
      </c>
      <c r="L394">
        <v>0</v>
      </c>
      <c r="M394">
        <v>330</v>
      </c>
      <c r="N394">
        <v>20</v>
      </c>
      <c r="O394">
        <v>0</v>
      </c>
      <c r="P394">
        <v>540</v>
      </c>
      <c r="Q394">
        <v>1635</v>
      </c>
      <c r="R394">
        <v>10105.799999999999</v>
      </c>
      <c r="S394">
        <v>4271.59</v>
      </c>
      <c r="T394">
        <v>117.65</v>
      </c>
      <c r="U394">
        <v>0</v>
      </c>
      <c r="V394">
        <v>45.2</v>
      </c>
      <c r="W394">
        <v>43.05</v>
      </c>
      <c r="X394">
        <v>51.5</v>
      </c>
      <c r="Y394">
        <v>138.05000000000001</v>
      </c>
      <c r="Z394">
        <v>4126.4521761987662</v>
      </c>
      <c r="AA394">
        <v>8793.4921761987662</v>
      </c>
      <c r="AB394">
        <v>18899.292176198767</v>
      </c>
      <c r="AD394">
        <v>6262.9</v>
      </c>
      <c r="AE394">
        <v>850</v>
      </c>
      <c r="AF394">
        <v>0</v>
      </c>
      <c r="AG394">
        <v>400</v>
      </c>
      <c r="AH394">
        <v>0</v>
      </c>
      <c r="AI394">
        <v>0</v>
      </c>
      <c r="AJ394">
        <v>400</v>
      </c>
      <c r="AK394">
        <v>1900</v>
      </c>
      <c r="AL394">
        <v>9812.9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17425.29</v>
      </c>
      <c r="AW394">
        <v>1657.65</v>
      </c>
      <c r="AX394">
        <v>0</v>
      </c>
      <c r="AY394">
        <v>775.2</v>
      </c>
      <c r="AZ394">
        <v>63.05</v>
      </c>
      <c r="BA394">
        <v>51.5</v>
      </c>
      <c r="BB394">
        <v>1078.05</v>
      </c>
      <c r="BC394">
        <v>7661.4521761987662</v>
      </c>
      <c r="BD394">
        <v>28712.192176198769</v>
      </c>
      <c r="BE394">
        <v>11.973391232776802</v>
      </c>
      <c r="BF394">
        <v>2398</v>
      </c>
      <c r="BG394">
        <v>0</v>
      </c>
      <c r="BH394" t="s">
        <v>1566</v>
      </c>
      <c r="BI394" t="s">
        <v>1567</v>
      </c>
      <c r="BJ394" t="s">
        <v>939</v>
      </c>
    </row>
    <row r="395" spans="1:62" x14ac:dyDescent="0.25">
      <c r="A395" t="s">
        <v>324</v>
      </c>
      <c r="B395" t="s">
        <v>1568</v>
      </c>
      <c r="C395" t="s">
        <v>1569</v>
      </c>
      <c r="D395" t="s">
        <v>1357</v>
      </c>
      <c r="E395" t="s">
        <v>1358</v>
      </c>
      <c r="F395" t="s">
        <v>1364</v>
      </c>
      <c r="G395" t="s">
        <v>1365</v>
      </c>
      <c r="H395" t="s">
        <v>935</v>
      </c>
      <c r="I395" t="s">
        <v>2673</v>
      </c>
      <c r="J395">
        <v>678.58</v>
      </c>
      <c r="K395">
        <v>2730</v>
      </c>
      <c r="L395">
        <v>0</v>
      </c>
      <c r="M395">
        <v>0</v>
      </c>
      <c r="N395">
        <v>1560</v>
      </c>
      <c r="O395">
        <v>190</v>
      </c>
      <c r="P395">
        <v>353</v>
      </c>
      <c r="Q395">
        <v>2160</v>
      </c>
      <c r="R395">
        <v>7671.58</v>
      </c>
      <c r="S395">
        <v>707.45</v>
      </c>
      <c r="T395">
        <v>2228.0500000000002</v>
      </c>
      <c r="U395">
        <v>0</v>
      </c>
      <c r="V395">
        <v>163.35</v>
      </c>
      <c r="W395">
        <v>177.7</v>
      </c>
      <c r="X395">
        <v>323.14999999999998</v>
      </c>
      <c r="Y395">
        <v>131.5</v>
      </c>
      <c r="Z395">
        <v>384.27126671421075</v>
      </c>
      <c r="AA395">
        <v>4115.4712667142103</v>
      </c>
      <c r="AB395">
        <v>11787.05126671421</v>
      </c>
      <c r="AD395">
        <v>24.14</v>
      </c>
      <c r="AE395">
        <v>0</v>
      </c>
      <c r="AF395">
        <v>0</v>
      </c>
      <c r="AG395">
        <v>0</v>
      </c>
      <c r="AH395">
        <v>2000</v>
      </c>
      <c r="AI395">
        <v>2000</v>
      </c>
      <c r="AJ395">
        <v>0</v>
      </c>
      <c r="AK395">
        <v>0</v>
      </c>
      <c r="AL395">
        <v>4024.1400000000003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1410.1700000000003</v>
      </c>
      <c r="AW395">
        <v>4958.05</v>
      </c>
      <c r="AX395">
        <v>0</v>
      </c>
      <c r="AY395">
        <v>163.35</v>
      </c>
      <c r="AZ395">
        <v>3737.7</v>
      </c>
      <c r="BA395">
        <v>2513.15</v>
      </c>
      <c r="BB395">
        <v>484.5</v>
      </c>
      <c r="BC395">
        <v>2544.2712667142109</v>
      </c>
      <c r="BD395">
        <v>15811.191266714211</v>
      </c>
      <c r="BE395">
        <v>17.074720590404116</v>
      </c>
      <c r="BF395">
        <v>926</v>
      </c>
      <c r="BG395">
        <v>0</v>
      </c>
      <c r="BH395" t="s">
        <v>1570</v>
      </c>
      <c r="BI395" t="s">
        <v>1571</v>
      </c>
      <c r="BJ395" t="s">
        <v>939</v>
      </c>
    </row>
    <row r="396" spans="1:62" x14ac:dyDescent="0.25">
      <c r="A396" t="s">
        <v>552</v>
      </c>
      <c r="B396" t="s">
        <v>2012</v>
      </c>
      <c r="C396" t="s">
        <v>2013</v>
      </c>
      <c r="D396" t="s">
        <v>1870</v>
      </c>
      <c r="E396" t="s">
        <v>1871</v>
      </c>
      <c r="F396" t="s">
        <v>1930</v>
      </c>
      <c r="G396" t="s">
        <v>810</v>
      </c>
      <c r="H396" t="s">
        <v>935</v>
      </c>
      <c r="I396" t="s">
        <v>2673</v>
      </c>
      <c r="J396">
        <v>672.38000000000011</v>
      </c>
      <c r="K396">
        <v>29.15</v>
      </c>
      <c r="L396">
        <v>0</v>
      </c>
      <c r="M396">
        <v>340</v>
      </c>
      <c r="N396">
        <v>80</v>
      </c>
      <c r="O396">
        <v>300</v>
      </c>
      <c r="P396">
        <v>965</v>
      </c>
      <c r="Q396">
        <v>14096</v>
      </c>
      <c r="R396">
        <v>16482.53</v>
      </c>
      <c r="S396">
        <v>5491.3</v>
      </c>
      <c r="T396">
        <v>382.07</v>
      </c>
      <c r="U396">
        <v>0</v>
      </c>
      <c r="V396">
        <v>1092.05</v>
      </c>
      <c r="W396">
        <v>1700.05</v>
      </c>
      <c r="X396">
        <v>106.55</v>
      </c>
      <c r="Y396">
        <v>187.82</v>
      </c>
      <c r="Z396">
        <v>2288.0937187207378</v>
      </c>
      <c r="AA396">
        <v>11247.933718720737</v>
      </c>
      <c r="AB396">
        <v>27730.463718720734</v>
      </c>
      <c r="AD396">
        <v>6570.47</v>
      </c>
      <c r="AE396">
        <v>1000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7570.47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12734.150000000001</v>
      </c>
      <c r="AW396">
        <v>1411.22</v>
      </c>
      <c r="AX396">
        <v>0</v>
      </c>
      <c r="AY396">
        <v>1432.05</v>
      </c>
      <c r="AZ396">
        <v>1780.05</v>
      </c>
      <c r="BA396">
        <v>406.55</v>
      </c>
      <c r="BB396">
        <v>1152.82</v>
      </c>
      <c r="BC396">
        <v>16384.093718720738</v>
      </c>
      <c r="BD396">
        <v>35300.933718720742</v>
      </c>
      <c r="BE396">
        <v>12.780931831542629</v>
      </c>
      <c r="BF396">
        <v>2762</v>
      </c>
      <c r="BG396">
        <v>0</v>
      </c>
      <c r="BH396" t="s">
        <v>2014</v>
      </c>
      <c r="BI396" t="s">
        <v>2015</v>
      </c>
      <c r="BJ396" t="s">
        <v>939</v>
      </c>
    </row>
    <row r="397" spans="1:62" x14ac:dyDescent="0.25">
      <c r="A397" t="s">
        <v>140</v>
      </c>
      <c r="B397" t="s">
        <v>1201</v>
      </c>
      <c r="C397" t="s">
        <v>1202</v>
      </c>
      <c r="D397" t="s">
        <v>1041</v>
      </c>
      <c r="E397" t="s">
        <v>1042</v>
      </c>
      <c r="F397" t="s">
        <v>1082</v>
      </c>
      <c r="G397" t="s">
        <v>90</v>
      </c>
      <c r="H397" t="s">
        <v>947</v>
      </c>
      <c r="I397" t="s">
        <v>2673</v>
      </c>
      <c r="J397">
        <v>5910.84</v>
      </c>
      <c r="K397">
        <v>900</v>
      </c>
      <c r="L397">
        <v>0</v>
      </c>
      <c r="M397">
        <v>2810</v>
      </c>
      <c r="N397">
        <v>6973.7899999999991</v>
      </c>
      <c r="O397">
        <v>8995</v>
      </c>
      <c r="P397">
        <v>4404</v>
      </c>
      <c r="Q397">
        <v>17710</v>
      </c>
      <c r="R397">
        <v>47703.63</v>
      </c>
      <c r="S397">
        <v>34033.919999999998</v>
      </c>
      <c r="T397">
        <v>2401.67</v>
      </c>
      <c r="U397">
        <v>0</v>
      </c>
      <c r="V397">
        <v>161.44999999999999</v>
      </c>
      <c r="W397">
        <v>688.3</v>
      </c>
      <c r="X397">
        <v>118.8</v>
      </c>
      <c r="Y397">
        <v>3175.15</v>
      </c>
      <c r="Z397">
        <v>8122.042865572449</v>
      </c>
      <c r="AA397">
        <v>48701.332865572447</v>
      </c>
      <c r="AB397">
        <v>96404.962865572452</v>
      </c>
      <c r="AD397">
        <v>10814.62</v>
      </c>
      <c r="AE397">
        <v>2000</v>
      </c>
      <c r="AF397">
        <v>0</v>
      </c>
      <c r="AG397">
        <v>1000</v>
      </c>
      <c r="AH397">
        <v>0</v>
      </c>
      <c r="AI397">
        <v>0</v>
      </c>
      <c r="AJ397">
        <v>4000</v>
      </c>
      <c r="AK397">
        <v>6000</v>
      </c>
      <c r="AL397">
        <v>23814.620000000003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50759.38</v>
      </c>
      <c r="AW397">
        <v>5301.67</v>
      </c>
      <c r="AX397">
        <v>0</v>
      </c>
      <c r="AY397">
        <v>3971.45</v>
      </c>
      <c r="AZ397">
        <v>7662.0899999999992</v>
      </c>
      <c r="BA397">
        <v>9113.7999999999993</v>
      </c>
      <c r="BB397">
        <v>11579.15</v>
      </c>
      <c r="BC397">
        <v>31832.04286557245</v>
      </c>
      <c r="BD397">
        <v>120219.58286557245</v>
      </c>
      <c r="BE397">
        <v>9.7890711558971137</v>
      </c>
      <c r="BF397">
        <v>12281</v>
      </c>
      <c r="BG397">
        <v>0</v>
      </c>
      <c r="BH397" t="s">
        <v>1203</v>
      </c>
      <c r="BI397" t="s">
        <v>1204</v>
      </c>
      <c r="BJ397" t="s">
        <v>939</v>
      </c>
    </row>
    <row r="398" spans="1:62" x14ac:dyDescent="0.25">
      <c r="A398" t="s">
        <v>474</v>
      </c>
      <c r="B398" t="s">
        <v>1847</v>
      </c>
      <c r="C398" t="s">
        <v>1848</v>
      </c>
      <c r="D398" t="s">
        <v>1696</v>
      </c>
      <c r="E398" t="s">
        <v>1697</v>
      </c>
      <c r="F398" t="s">
        <v>1712</v>
      </c>
      <c r="G398" t="s">
        <v>412</v>
      </c>
      <c r="H398" t="s">
        <v>935</v>
      </c>
      <c r="I398" t="s">
        <v>2673</v>
      </c>
      <c r="J398">
        <v>2267</v>
      </c>
      <c r="K398">
        <v>710</v>
      </c>
      <c r="L398">
        <v>0</v>
      </c>
      <c r="M398">
        <v>420</v>
      </c>
      <c r="N398">
        <v>2556.0100000000002</v>
      </c>
      <c r="O398">
        <v>5260</v>
      </c>
      <c r="P398">
        <v>415</v>
      </c>
      <c r="Q398">
        <v>1200</v>
      </c>
      <c r="R398">
        <v>12828.01</v>
      </c>
      <c r="S398">
        <v>4521.3099999999995</v>
      </c>
      <c r="T398">
        <v>335</v>
      </c>
      <c r="U398">
        <v>0</v>
      </c>
      <c r="V398">
        <v>145.30000000000001</v>
      </c>
      <c r="W398">
        <v>7269.97</v>
      </c>
      <c r="X398">
        <v>288.39999999999998</v>
      </c>
      <c r="Y398">
        <v>104.5</v>
      </c>
      <c r="Z398">
        <v>3367.4724523817786</v>
      </c>
      <c r="AA398">
        <v>16031.952452381778</v>
      </c>
      <c r="AB398">
        <v>28859.962452381777</v>
      </c>
      <c r="AD398">
        <v>4064.56</v>
      </c>
      <c r="AE398">
        <v>0</v>
      </c>
      <c r="AF398">
        <v>0</v>
      </c>
      <c r="AG398">
        <v>0</v>
      </c>
      <c r="AH398">
        <v>1900</v>
      </c>
      <c r="AI398">
        <v>0</v>
      </c>
      <c r="AJ398">
        <v>0</v>
      </c>
      <c r="AK398">
        <v>0</v>
      </c>
      <c r="AL398">
        <v>5964.5599999999995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10852.869999999999</v>
      </c>
      <c r="AW398">
        <v>1045</v>
      </c>
      <c r="AX398">
        <v>0</v>
      </c>
      <c r="AY398">
        <v>565.29999999999995</v>
      </c>
      <c r="AZ398">
        <v>11725.98</v>
      </c>
      <c r="BA398">
        <v>5548.4</v>
      </c>
      <c r="BB398">
        <v>519.5</v>
      </c>
      <c r="BC398">
        <v>4567.4724523817786</v>
      </c>
      <c r="BD398">
        <v>34824.522452381774</v>
      </c>
      <c r="BE398">
        <v>14.468019298870701</v>
      </c>
      <c r="BF398">
        <v>2407</v>
      </c>
      <c r="BG398">
        <v>0</v>
      </c>
      <c r="BH398" t="s">
        <v>1849</v>
      </c>
      <c r="BI398" t="s">
        <v>1850</v>
      </c>
      <c r="BJ398" t="s">
        <v>939</v>
      </c>
    </row>
    <row r="399" spans="1:62" x14ac:dyDescent="0.25">
      <c r="A399" t="s">
        <v>708</v>
      </c>
      <c r="B399" t="s">
        <v>1694</v>
      </c>
      <c r="C399" t="s">
        <v>1695</v>
      </c>
      <c r="D399" t="s">
        <v>1696</v>
      </c>
      <c r="E399" t="s">
        <v>1697</v>
      </c>
      <c r="F399" t="s">
        <v>1698</v>
      </c>
      <c r="G399" t="s">
        <v>406</v>
      </c>
      <c r="H399" t="s">
        <v>947</v>
      </c>
      <c r="I399" t="s">
        <v>2674</v>
      </c>
      <c r="J399">
        <v>6393.6100000000006</v>
      </c>
      <c r="K399">
        <v>2145.4499999999998</v>
      </c>
      <c r="L399">
        <v>0</v>
      </c>
      <c r="M399">
        <v>710</v>
      </c>
      <c r="N399">
        <v>1632</v>
      </c>
      <c r="O399">
        <v>520</v>
      </c>
      <c r="P399">
        <v>412</v>
      </c>
      <c r="Q399">
        <v>4005</v>
      </c>
      <c r="R399">
        <v>15818.060000000001</v>
      </c>
      <c r="S399">
        <v>5801.93</v>
      </c>
      <c r="T399">
        <v>2106.2600000000002</v>
      </c>
      <c r="U399">
        <v>0</v>
      </c>
      <c r="V399">
        <v>320.25</v>
      </c>
      <c r="W399">
        <v>717.8</v>
      </c>
      <c r="X399">
        <v>35.200000000000003</v>
      </c>
      <c r="Y399">
        <v>1404.91</v>
      </c>
      <c r="Z399">
        <v>4613.0654424264094</v>
      </c>
      <c r="AA399">
        <v>14999.415442426409</v>
      </c>
      <c r="AB399">
        <v>30817.47544242641</v>
      </c>
      <c r="AD399">
        <v>1279.92</v>
      </c>
      <c r="AE399">
        <v>900</v>
      </c>
      <c r="AF399">
        <v>0</v>
      </c>
      <c r="AG399">
        <v>0</v>
      </c>
      <c r="AH399">
        <v>0</v>
      </c>
      <c r="AI399">
        <v>0</v>
      </c>
      <c r="AJ399">
        <v>900</v>
      </c>
      <c r="AK399">
        <v>0</v>
      </c>
      <c r="AL399">
        <v>3079.92</v>
      </c>
      <c r="AM399">
        <v>0</v>
      </c>
      <c r="AN399">
        <v>0</v>
      </c>
      <c r="AO399">
        <v>0</v>
      </c>
      <c r="AP399">
        <v>2699.27</v>
      </c>
      <c r="AQ399">
        <v>0</v>
      </c>
      <c r="AR399">
        <v>0</v>
      </c>
      <c r="AS399">
        <v>0</v>
      </c>
      <c r="AT399">
        <v>0</v>
      </c>
      <c r="AU399">
        <v>2699.27</v>
      </c>
      <c r="AV399">
        <v>13475.460000000001</v>
      </c>
      <c r="AW399">
        <v>5151.71</v>
      </c>
      <c r="AX399">
        <v>0</v>
      </c>
      <c r="AY399">
        <v>3729.52</v>
      </c>
      <c r="AZ399">
        <v>2349.8000000000002</v>
      </c>
      <c r="BA399">
        <v>555.20000000000005</v>
      </c>
      <c r="BB399">
        <v>2716.91</v>
      </c>
      <c r="BC399">
        <v>8618.0654424264103</v>
      </c>
      <c r="BD399">
        <v>36596.665442426412</v>
      </c>
      <c r="BE399">
        <v>12.162401276977871</v>
      </c>
      <c r="BF399">
        <v>3009</v>
      </c>
      <c r="BG399">
        <v>0</v>
      </c>
      <c r="BH399" t="s">
        <v>1699</v>
      </c>
      <c r="BI399" t="s">
        <v>1700</v>
      </c>
      <c r="BJ399" t="s">
        <v>939</v>
      </c>
    </row>
    <row r="400" spans="1:62" x14ac:dyDescent="0.25">
      <c r="A400" t="s">
        <v>794</v>
      </c>
      <c r="B400" t="s">
        <v>2017</v>
      </c>
      <c r="C400" t="s">
        <v>2018</v>
      </c>
      <c r="D400" t="s">
        <v>1870</v>
      </c>
      <c r="E400" t="s">
        <v>1871</v>
      </c>
      <c r="F400" t="s">
        <v>1902</v>
      </c>
      <c r="G400" t="s">
        <v>1903</v>
      </c>
      <c r="H400" t="s">
        <v>947</v>
      </c>
      <c r="I400" t="s">
        <v>2674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48391</v>
      </c>
      <c r="BH400" t="s">
        <v>2019</v>
      </c>
      <c r="BI400" t="s">
        <v>2020</v>
      </c>
      <c r="BJ400" t="s">
        <v>939</v>
      </c>
    </row>
    <row r="401" spans="1:62" x14ac:dyDescent="0.25">
      <c r="A401" t="s">
        <v>554</v>
      </c>
      <c r="B401" t="s">
        <v>2017</v>
      </c>
      <c r="C401" t="s">
        <v>2018</v>
      </c>
      <c r="D401" t="s">
        <v>1870</v>
      </c>
      <c r="E401" t="s">
        <v>1871</v>
      </c>
      <c r="F401" t="s">
        <v>1902</v>
      </c>
      <c r="G401" t="s">
        <v>1903</v>
      </c>
      <c r="H401" t="s">
        <v>947</v>
      </c>
      <c r="I401" t="s">
        <v>2674</v>
      </c>
      <c r="J401">
        <v>23331.050000000003</v>
      </c>
      <c r="K401">
        <v>9900.26</v>
      </c>
      <c r="L401">
        <v>0</v>
      </c>
      <c r="M401">
        <v>1753</v>
      </c>
      <c r="N401">
        <v>37144.076499999996</v>
      </c>
      <c r="O401">
        <v>14621.75</v>
      </c>
      <c r="P401">
        <v>13492</v>
      </c>
      <c r="Q401">
        <v>44686.3</v>
      </c>
      <c r="R401">
        <v>144928.43650000001</v>
      </c>
      <c r="S401">
        <v>20743.02</v>
      </c>
      <c r="T401">
        <v>3837.57</v>
      </c>
      <c r="U401">
        <v>0</v>
      </c>
      <c r="V401">
        <v>723.37</v>
      </c>
      <c r="W401">
        <v>2514.13</v>
      </c>
      <c r="X401">
        <v>10102.18</v>
      </c>
      <c r="Y401">
        <v>3372.46</v>
      </c>
      <c r="Z401">
        <v>12708.355036571866</v>
      </c>
      <c r="AA401">
        <v>54001.085036571865</v>
      </c>
      <c r="AB401">
        <v>198929.52153657188</v>
      </c>
      <c r="AD401">
        <v>48481</v>
      </c>
      <c r="AE401">
        <v>4050</v>
      </c>
      <c r="AF401">
        <v>0</v>
      </c>
      <c r="AG401">
        <v>0</v>
      </c>
      <c r="AH401">
        <v>26280</v>
      </c>
      <c r="AI401">
        <v>12800</v>
      </c>
      <c r="AJ401">
        <v>5400</v>
      </c>
      <c r="AK401">
        <v>22160</v>
      </c>
      <c r="AL401">
        <v>119171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92555.07</v>
      </c>
      <c r="AW401">
        <v>17787.830000000002</v>
      </c>
      <c r="AX401">
        <v>0</v>
      </c>
      <c r="AY401">
        <v>2476.37</v>
      </c>
      <c r="AZ401">
        <v>65938.2065</v>
      </c>
      <c r="BA401">
        <v>37523.93</v>
      </c>
      <c r="BB401">
        <v>22264.46</v>
      </c>
      <c r="BC401">
        <v>79554.655036571872</v>
      </c>
      <c r="BD401">
        <v>318100.52153657185</v>
      </c>
      <c r="BE401">
        <v>9.9449922321194233</v>
      </c>
      <c r="BF401">
        <v>31986</v>
      </c>
      <c r="BG401">
        <v>0</v>
      </c>
      <c r="BH401" t="s">
        <v>2019</v>
      </c>
      <c r="BI401" t="s">
        <v>2020</v>
      </c>
      <c r="BJ401" t="s">
        <v>939</v>
      </c>
    </row>
    <row r="402" spans="1:62" x14ac:dyDescent="0.25">
      <c r="A402" t="s">
        <v>392</v>
      </c>
      <c r="B402" t="s">
        <v>1585</v>
      </c>
      <c r="C402" t="s">
        <v>1586</v>
      </c>
      <c r="D402" t="s">
        <v>1481</v>
      </c>
      <c r="E402" t="s">
        <v>1482</v>
      </c>
      <c r="F402" t="s">
        <v>1587</v>
      </c>
      <c r="G402" t="s">
        <v>354</v>
      </c>
      <c r="H402" t="s">
        <v>947</v>
      </c>
      <c r="I402" t="s">
        <v>2674</v>
      </c>
      <c r="J402">
        <v>3410.33</v>
      </c>
      <c r="K402">
        <v>0</v>
      </c>
      <c r="L402">
        <v>0</v>
      </c>
      <c r="M402">
        <v>1337</v>
      </c>
      <c r="N402">
        <v>1811</v>
      </c>
      <c r="O402">
        <v>2960</v>
      </c>
      <c r="P402">
        <v>1865</v>
      </c>
      <c r="Q402">
        <v>9438</v>
      </c>
      <c r="R402">
        <v>20821.330000000002</v>
      </c>
      <c r="S402">
        <v>13465.4</v>
      </c>
      <c r="T402">
        <v>698.01</v>
      </c>
      <c r="U402">
        <v>0</v>
      </c>
      <c r="V402">
        <v>5511.29</v>
      </c>
      <c r="W402">
        <v>1893.65</v>
      </c>
      <c r="X402">
        <v>3132.48</v>
      </c>
      <c r="Y402">
        <v>1879.48</v>
      </c>
      <c r="Z402">
        <v>5384.1413608103649</v>
      </c>
      <c r="AA402">
        <v>31964.451360810366</v>
      </c>
      <c r="AB402">
        <v>52785.781360810368</v>
      </c>
      <c r="AD402">
        <v>18338.96</v>
      </c>
      <c r="AE402">
        <v>0</v>
      </c>
      <c r="AF402">
        <v>0</v>
      </c>
      <c r="AG402">
        <v>0</v>
      </c>
      <c r="AH402">
        <v>5430</v>
      </c>
      <c r="AI402">
        <v>5430</v>
      </c>
      <c r="AJ402">
        <v>0</v>
      </c>
      <c r="AK402">
        <v>1500</v>
      </c>
      <c r="AL402">
        <v>30698.959999999999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35214.69</v>
      </c>
      <c r="AW402">
        <v>698.01</v>
      </c>
      <c r="AX402">
        <v>0</v>
      </c>
      <c r="AY402">
        <v>6848.29</v>
      </c>
      <c r="AZ402">
        <v>9134.65</v>
      </c>
      <c r="BA402">
        <v>11522.48</v>
      </c>
      <c r="BB402">
        <v>3744.48</v>
      </c>
      <c r="BC402">
        <v>16322.141360810365</v>
      </c>
      <c r="BD402">
        <v>83484.741360810367</v>
      </c>
      <c r="BE402">
        <v>9.2289123768306833</v>
      </c>
      <c r="BF402">
        <v>9046</v>
      </c>
      <c r="BG402">
        <v>0</v>
      </c>
      <c r="BH402" t="s">
        <v>1588</v>
      </c>
      <c r="BI402" t="s">
        <v>1589</v>
      </c>
      <c r="BJ402" t="s">
        <v>939</v>
      </c>
    </row>
    <row r="403" spans="1:62" x14ac:dyDescent="0.25">
      <c r="A403" t="s">
        <v>476</v>
      </c>
      <c r="B403" t="s">
        <v>1851</v>
      </c>
      <c r="C403" t="s">
        <v>1852</v>
      </c>
      <c r="D403" t="s">
        <v>1696</v>
      </c>
      <c r="E403" t="s">
        <v>1697</v>
      </c>
      <c r="F403" t="s">
        <v>1698</v>
      </c>
      <c r="G403" t="s">
        <v>406</v>
      </c>
      <c r="H403" t="s">
        <v>935</v>
      </c>
      <c r="I403" t="s">
        <v>2673</v>
      </c>
      <c r="J403">
        <v>2665.12</v>
      </c>
      <c r="K403">
        <v>0</v>
      </c>
      <c r="L403">
        <v>0</v>
      </c>
      <c r="M403">
        <v>202</v>
      </c>
      <c r="N403">
        <v>202.5</v>
      </c>
      <c r="O403">
        <v>475</v>
      </c>
      <c r="P403">
        <v>560</v>
      </c>
      <c r="Q403">
        <v>1334</v>
      </c>
      <c r="R403">
        <v>5438.62</v>
      </c>
      <c r="S403">
        <v>3496.46</v>
      </c>
      <c r="T403">
        <v>136.52000000000001</v>
      </c>
      <c r="U403">
        <v>0</v>
      </c>
      <c r="V403">
        <v>90.67</v>
      </c>
      <c r="W403">
        <v>50.25</v>
      </c>
      <c r="X403">
        <v>73.599999999999994</v>
      </c>
      <c r="Y403">
        <v>66.599999999999994</v>
      </c>
      <c r="Z403">
        <v>1447.8691459707024</v>
      </c>
      <c r="AA403">
        <v>5361.9691459707028</v>
      </c>
      <c r="AB403">
        <v>10800.589145970702</v>
      </c>
      <c r="AD403">
        <v>3546.23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450</v>
      </c>
      <c r="AL403">
        <v>3996.23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9707.81</v>
      </c>
      <c r="AW403">
        <v>136.52000000000001</v>
      </c>
      <c r="AX403">
        <v>0</v>
      </c>
      <c r="AY403">
        <v>292.67</v>
      </c>
      <c r="AZ403">
        <v>252.75</v>
      </c>
      <c r="BA403">
        <v>548.6</v>
      </c>
      <c r="BB403">
        <v>626.6</v>
      </c>
      <c r="BC403">
        <v>3231.8691459707024</v>
      </c>
      <c r="BD403">
        <v>14796.819145970703</v>
      </c>
      <c r="BE403">
        <v>8.3739780113020394</v>
      </c>
      <c r="BF403">
        <v>1767</v>
      </c>
      <c r="BG403">
        <v>0</v>
      </c>
      <c r="BH403" t="s">
        <v>1853</v>
      </c>
      <c r="BI403" t="s">
        <v>1854</v>
      </c>
      <c r="BJ403" t="s">
        <v>939</v>
      </c>
    </row>
    <row r="404" spans="1:62" x14ac:dyDescent="0.25">
      <c r="A404" t="s">
        <v>586</v>
      </c>
      <c r="B404" t="s">
        <v>961</v>
      </c>
      <c r="C404" t="s">
        <v>962</v>
      </c>
      <c r="D404" t="s">
        <v>2045</v>
      </c>
      <c r="E404" t="s">
        <v>2046</v>
      </c>
      <c r="F404" t="s">
        <v>2061</v>
      </c>
      <c r="G404" t="s">
        <v>2062</v>
      </c>
      <c r="H404" t="s">
        <v>947</v>
      </c>
      <c r="I404" t="s">
        <v>2674</v>
      </c>
      <c r="J404">
        <v>3284.37</v>
      </c>
      <c r="K404">
        <v>0</v>
      </c>
      <c r="L404">
        <v>430</v>
      </c>
      <c r="M404">
        <v>60</v>
      </c>
      <c r="N404">
        <v>70</v>
      </c>
      <c r="O404">
        <v>1345</v>
      </c>
      <c r="P404">
        <v>0</v>
      </c>
      <c r="Q404">
        <v>4099.05</v>
      </c>
      <c r="R404">
        <v>9288.42</v>
      </c>
      <c r="S404">
        <v>1785.97</v>
      </c>
      <c r="T404">
        <v>0</v>
      </c>
      <c r="U404">
        <v>285</v>
      </c>
      <c r="V404">
        <v>55.65</v>
      </c>
      <c r="W404">
        <v>0</v>
      </c>
      <c r="X404">
        <v>0</v>
      </c>
      <c r="Y404">
        <v>0</v>
      </c>
      <c r="Z404">
        <v>4135.8805356692792</v>
      </c>
      <c r="AA404">
        <v>6262.50053566928</v>
      </c>
      <c r="AB404">
        <v>15550.92053566928</v>
      </c>
      <c r="AD404">
        <v>23739.55</v>
      </c>
      <c r="AE404">
        <v>0</v>
      </c>
      <c r="AF404">
        <v>1354</v>
      </c>
      <c r="AG404">
        <v>481.35</v>
      </c>
      <c r="AH404">
        <v>0</v>
      </c>
      <c r="AI404">
        <v>2193</v>
      </c>
      <c r="AJ404">
        <v>1357.35</v>
      </c>
      <c r="AK404">
        <v>3403.55</v>
      </c>
      <c r="AL404">
        <v>32528.799999999996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28809.89</v>
      </c>
      <c r="AW404">
        <v>0</v>
      </c>
      <c r="AX404">
        <v>2069</v>
      </c>
      <c r="AY404">
        <v>597</v>
      </c>
      <c r="AZ404">
        <v>70</v>
      </c>
      <c r="BA404">
        <v>3538</v>
      </c>
      <c r="BB404">
        <v>1357.35</v>
      </c>
      <c r="BC404">
        <v>11638.480535669278</v>
      </c>
      <c r="BD404">
        <v>48079.720535669272</v>
      </c>
      <c r="BE404">
        <v>11.052809318544661</v>
      </c>
      <c r="BF404">
        <v>4350</v>
      </c>
      <c r="BG404">
        <v>0</v>
      </c>
      <c r="BH404" t="s">
        <v>965</v>
      </c>
      <c r="BI404" t="s">
        <v>966</v>
      </c>
      <c r="BJ404" t="s">
        <v>939</v>
      </c>
    </row>
    <row r="405" spans="1:62" x14ac:dyDescent="0.25">
      <c r="A405" t="s">
        <v>796</v>
      </c>
      <c r="B405" t="s">
        <v>961</v>
      </c>
      <c r="C405" t="s">
        <v>962</v>
      </c>
      <c r="D405" t="s">
        <v>931</v>
      </c>
      <c r="E405" t="s">
        <v>932</v>
      </c>
      <c r="F405" t="s">
        <v>963</v>
      </c>
      <c r="G405" t="s">
        <v>964</v>
      </c>
      <c r="H405" t="s">
        <v>947</v>
      </c>
      <c r="I405" t="s">
        <v>2674</v>
      </c>
      <c r="J405">
        <v>0</v>
      </c>
      <c r="K405">
        <v>0</v>
      </c>
      <c r="L405">
        <v>0</v>
      </c>
      <c r="M405">
        <v>0</v>
      </c>
      <c r="N405">
        <v>448</v>
      </c>
      <c r="O405">
        <v>60</v>
      </c>
      <c r="P405">
        <v>0</v>
      </c>
      <c r="Q405">
        <v>0</v>
      </c>
      <c r="R405">
        <v>508</v>
      </c>
      <c r="S405">
        <v>0</v>
      </c>
      <c r="T405">
        <v>0</v>
      </c>
      <c r="U405">
        <v>0</v>
      </c>
      <c r="V405">
        <v>0</v>
      </c>
      <c r="W405">
        <v>2000</v>
      </c>
      <c r="X405">
        <v>173.95</v>
      </c>
      <c r="Y405">
        <v>0</v>
      </c>
      <c r="Z405">
        <v>0</v>
      </c>
      <c r="AA405">
        <v>2173.9499999999998</v>
      </c>
      <c r="AB405">
        <v>2681.95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2448</v>
      </c>
      <c r="BA405">
        <v>233.95</v>
      </c>
      <c r="BB405">
        <v>0</v>
      </c>
      <c r="BC405">
        <v>0</v>
      </c>
      <c r="BD405">
        <v>2681.95</v>
      </c>
      <c r="BE405">
        <v>2.0879655580468358E-2</v>
      </c>
      <c r="BF405">
        <v>0</v>
      </c>
      <c r="BG405">
        <v>128448</v>
      </c>
      <c r="BH405" t="s">
        <v>965</v>
      </c>
      <c r="BI405" t="s">
        <v>966</v>
      </c>
      <c r="BJ405" t="s">
        <v>939</v>
      </c>
    </row>
    <row r="406" spans="1:62" x14ac:dyDescent="0.25">
      <c r="A406" t="s">
        <v>662</v>
      </c>
      <c r="B406" t="s">
        <v>961</v>
      </c>
      <c r="C406" t="s">
        <v>962</v>
      </c>
      <c r="D406" t="s">
        <v>931</v>
      </c>
      <c r="E406" t="s">
        <v>932</v>
      </c>
      <c r="F406" t="s">
        <v>963</v>
      </c>
      <c r="G406" t="s">
        <v>964</v>
      </c>
      <c r="H406" t="s">
        <v>947</v>
      </c>
      <c r="I406" t="s">
        <v>2674</v>
      </c>
      <c r="J406">
        <v>19706.45</v>
      </c>
      <c r="K406">
        <v>4926</v>
      </c>
      <c r="L406">
        <v>0</v>
      </c>
      <c r="M406">
        <v>3069</v>
      </c>
      <c r="N406">
        <v>14584.8</v>
      </c>
      <c r="O406">
        <v>17880</v>
      </c>
      <c r="P406">
        <v>8480</v>
      </c>
      <c r="Q406">
        <v>87125.700000000012</v>
      </c>
      <c r="R406">
        <v>155771.95000000001</v>
      </c>
      <c r="S406">
        <v>11112.900000000001</v>
      </c>
      <c r="T406">
        <v>565.33000000000004</v>
      </c>
      <c r="U406">
        <v>0</v>
      </c>
      <c r="V406">
        <v>6643.45</v>
      </c>
      <c r="W406">
        <v>4483.97</v>
      </c>
      <c r="X406">
        <v>2644.19</v>
      </c>
      <c r="Y406">
        <v>1276</v>
      </c>
      <c r="Z406">
        <v>21767.798602681069</v>
      </c>
      <c r="AA406">
        <v>48493.638602681065</v>
      </c>
      <c r="AB406">
        <v>204265.58860268106</v>
      </c>
      <c r="AD406">
        <v>56219.54</v>
      </c>
      <c r="AE406">
        <v>3069</v>
      </c>
      <c r="AF406">
        <v>0</v>
      </c>
      <c r="AG406">
        <v>2875.02</v>
      </c>
      <c r="AH406">
        <v>26694</v>
      </c>
      <c r="AI406">
        <v>28571.8</v>
      </c>
      <c r="AJ406">
        <v>13201.65</v>
      </c>
      <c r="AK406">
        <v>19664.939999999995</v>
      </c>
      <c r="AL406">
        <v>150295.94999999998</v>
      </c>
      <c r="AM406">
        <v>8000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8000</v>
      </c>
      <c r="AV406">
        <v>95038.89</v>
      </c>
      <c r="AW406">
        <v>8560.33</v>
      </c>
      <c r="AX406">
        <v>0</v>
      </c>
      <c r="AY406">
        <v>12587.470000000001</v>
      </c>
      <c r="AZ406">
        <v>45762.770000000004</v>
      </c>
      <c r="BA406">
        <v>49095.99</v>
      </c>
      <c r="BB406">
        <v>22957.65</v>
      </c>
      <c r="BC406">
        <v>128558.43860268107</v>
      </c>
      <c r="BD406">
        <v>362561.53860268107</v>
      </c>
      <c r="BE406">
        <v>13.292328002737978</v>
      </c>
      <c r="BF406">
        <v>27276</v>
      </c>
      <c r="BG406">
        <v>0</v>
      </c>
      <c r="BH406" t="s">
        <v>965</v>
      </c>
      <c r="BI406" t="s">
        <v>966</v>
      </c>
      <c r="BJ406" t="s">
        <v>939</v>
      </c>
    </row>
    <row r="407" spans="1:62" x14ac:dyDescent="0.25">
      <c r="A407" t="s">
        <v>478</v>
      </c>
      <c r="B407" t="s">
        <v>1855</v>
      </c>
      <c r="C407" t="s">
        <v>1856</v>
      </c>
      <c r="D407" t="s">
        <v>1696</v>
      </c>
      <c r="E407" t="s">
        <v>1697</v>
      </c>
      <c r="F407" t="s">
        <v>1703</v>
      </c>
      <c r="G407" t="s">
        <v>456</v>
      </c>
      <c r="H407" t="s">
        <v>947</v>
      </c>
      <c r="I407" t="s">
        <v>2673</v>
      </c>
      <c r="J407">
        <v>8212.32</v>
      </c>
      <c r="K407">
        <v>532.70000000000005</v>
      </c>
      <c r="L407">
        <v>0</v>
      </c>
      <c r="M407">
        <v>1330</v>
      </c>
      <c r="N407">
        <v>1215.5</v>
      </c>
      <c r="O407">
        <v>720</v>
      </c>
      <c r="P407">
        <v>1113</v>
      </c>
      <c r="Q407">
        <v>19806.02</v>
      </c>
      <c r="R407">
        <v>32929.54</v>
      </c>
      <c r="S407">
        <v>15901.96</v>
      </c>
      <c r="T407">
        <v>472.76</v>
      </c>
      <c r="U407">
        <v>0</v>
      </c>
      <c r="V407">
        <v>684.82</v>
      </c>
      <c r="W407">
        <v>0</v>
      </c>
      <c r="X407">
        <v>556.25</v>
      </c>
      <c r="Y407">
        <v>198.41</v>
      </c>
      <c r="Z407">
        <v>6286.2520156610299</v>
      </c>
      <c r="AA407">
        <v>24100.452015661031</v>
      </c>
      <c r="AB407">
        <v>57029.992015661031</v>
      </c>
      <c r="AD407">
        <v>39950.959999999999</v>
      </c>
      <c r="AE407">
        <v>0</v>
      </c>
      <c r="AF407">
        <v>0</v>
      </c>
      <c r="AG407">
        <v>2000</v>
      </c>
      <c r="AH407">
        <v>0</v>
      </c>
      <c r="AI407">
        <v>0</v>
      </c>
      <c r="AJ407">
        <v>3500</v>
      </c>
      <c r="AK407">
        <v>1500</v>
      </c>
      <c r="AL407">
        <v>46950.96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64065.24</v>
      </c>
      <c r="AW407">
        <v>1005.46</v>
      </c>
      <c r="AX407">
        <v>0</v>
      </c>
      <c r="AY407">
        <v>4014.82</v>
      </c>
      <c r="AZ407">
        <v>1215.5</v>
      </c>
      <c r="BA407">
        <v>1276.25</v>
      </c>
      <c r="BB407">
        <v>4811.41</v>
      </c>
      <c r="BC407">
        <v>27592.27201566103</v>
      </c>
      <c r="BD407">
        <v>103980.95201566104</v>
      </c>
      <c r="BE407">
        <v>6.6314382663049134</v>
      </c>
      <c r="BF407">
        <v>15680</v>
      </c>
      <c r="BG407">
        <v>0</v>
      </c>
      <c r="BH407" t="s">
        <v>1857</v>
      </c>
      <c r="BI407" t="s">
        <v>1858</v>
      </c>
      <c r="BJ407" t="s">
        <v>939</v>
      </c>
    </row>
    <row r="408" spans="1:62" x14ac:dyDescent="0.25">
      <c r="A408" t="s">
        <v>480</v>
      </c>
      <c r="B408" t="s">
        <v>1716</v>
      </c>
      <c r="C408" t="s">
        <v>1717</v>
      </c>
      <c r="D408" t="s">
        <v>1696</v>
      </c>
      <c r="E408" t="s">
        <v>1697</v>
      </c>
      <c r="F408" t="s">
        <v>1718</v>
      </c>
      <c r="G408" t="s">
        <v>402</v>
      </c>
      <c r="H408" t="s">
        <v>935</v>
      </c>
      <c r="I408" t="s">
        <v>2674</v>
      </c>
      <c r="J408">
        <v>1070.6500000000001</v>
      </c>
      <c r="K408">
        <v>40</v>
      </c>
      <c r="L408">
        <v>0</v>
      </c>
      <c r="M408">
        <v>0</v>
      </c>
      <c r="N408">
        <v>50</v>
      </c>
      <c r="O408">
        <v>0</v>
      </c>
      <c r="P408">
        <v>360</v>
      </c>
      <c r="Q408">
        <v>3559</v>
      </c>
      <c r="R408">
        <v>5079.6499999999996</v>
      </c>
      <c r="S408">
        <v>2273.83</v>
      </c>
      <c r="T408">
        <v>132.15</v>
      </c>
      <c r="U408">
        <v>0</v>
      </c>
      <c r="V408">
        <v>53.65</v>
      </c>
      <c r="W408">
        <v>74.45</v>
      </c>
      <c r="X408">
        <v>76.7</v>
      </c>
      <c r="Y408">
        <v>51.15</v>
      </c>
      <c r="Z408">
        <v>1474.9821733095248</v>
      </c>
      <c r="AA408">
        <v>4136.9121733095244</v>
      </c>
      <c r="AB408">
        <v>9216.562173309525</v>
      </c>
      <c r="AD408">
        <v>4056.09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800</v>
      </c>
      <c r="AL408">
        <v>4856.09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7400.57</v>
      </c>
      <c r="AW408">
        <v>172.15</v>
      </c>
      <c r="AX408">
        <v>0</v>
      </c>
      <c r="AY408">
        <v>53.65</v>
      </c>
      <c r="AZ408">
        <v>124.45</v>
      </c>
      <c r="BA408">
        <v>76.7</v>
      </c>
      <c r="BB408">
        <v>411.15</v>
      </c>
      <c r="BC408">
        <v>5833.982173309525</v>
      </c>
      <c r="BD408">
        <v>14072.652173309523</v>
      </c>
      <c r="BE408">
        <v>6.7076511788891908</v>
      </c>
      <c r="BF408">
        <v>2098</v>
      </c>
      <c r="BG408">
        <v>0</v>
      </c>
      <c r="BH408" t="s">
        <v>1773</v>
      </c>
      <c r="BI408" t="s">
        <v>1774</v>
      </c>
      <c r="BJ408" t="s">
        <v>939</v>
      </c>
    </row>
    <row r="409" spans="1:62" x14ac:dyDescent="0.25">
      <c r="A409" t="s">
        <v>740</v>
      </c>
      <c r="B409" t="s">
        <v>2206</v>
      </c>
      <c r="C409" t="s">
        <v>2207</v>
      </c>
      <c r="D409" t="s">
        <v>931</v>
      </c>
      <c r="E409" t="s">
        <v>932</v>
      </c>
      <c r="F409" t="s">
        <v>2225</v>
      </c>
      <c r="G409" t="s">
        <v>740</v>
      </c>
      <c r="H409" t="s">
        <v>947</v>
      </c>
      <c r="I409" t="s">
        <v>2674</v>
      </c>
      <c r="J409">
        <v>7662.31</v>
      </c>
      <c r="K409">
        <v>930</v>
      </c>
      <c r="L409">
        <v>0</v>
      </c>
      <c r="M409">
        <v>1595</v>
      </c>
      <c r="N409">
        <v>5175</v>
      </c>
      <c r="O409">
        <v>5890</v>
      </c>
      <c r="P409">
        <v>3920</v>
      </c>
      <c r="Q409">
        <v>5994.9600000000064</v>
      </c>
      <c r="R409">
        <v>31167.270000000008</v>
      </c>
      <c r="S409">
        <v>8525.92</v>
      </c>
      <c r="T409">
        <v>196</v>
      </c>
      <c r="U409">
        <v>0</v>
      </c>
      <c r="V409">
        <v>2115.58</v>
      </c>
      <c r="W409">
        <v>125.55</v>
      </c>
      <c r="X409">
        <v>682.07</v>
      </c>
      <c r="Y409">
        <v>284.55</v>
      </c>
      <c r="Z409">
        <v>4448.8699866497236</v>
      </c>
      <c r="AA409">
        <v>16378.539986649721</v>
      </c>
      <c r="AB409">
        <v>47545.809986649729</v>
      </c>
      <c r="AD409">
        <v>50188.4</v>
      </c>
      <c r="AE409">
        <v>0</v>
      </c>
      <c r="AF409">
        <v>0</v>
      </c>
      <c r="AG409">
        <v>4886.96</v>
      </c>
      <c r="AH409">
        <v>0</v>
      </c>
      <c r="AI409">
        <v>0</v>
      </c>
      <c r="AJ409">
        <v>0</v>
      </c>
      <c r="AK409">
        <v>19764.84</v>
      </c>
      <c r="AL409">
        <v>74840.2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66376.63</v>
      </c>
      <c r="AW409">
        <v>1126</v>
      </c>
      <c r="AX409">
        <v>0</v>
      </c>
      <c r="AY409">
        <v>8597.5400000000009</v>
      </c>
      <c r="AZ409">
        <v>5300.55</v>
      </c>
      <c r="BA409">
        <v>6572.07</v>
      </c>
      <c r="BB409">
        <v>4204.55</v>
      </c>
      <c r="BC409">
        <v>30208.669986649729</v>
      </c>
      <c r="BD409">
        <v>122386.00998664973</v>
      </c>
      <c r="BE409">
        <v>13.527800374339531</v>
      </c>
      <c r="BF409">
        <v>9047</v>
      </c>
      <c r="BG409">
        <v>0</v>
      </c>
      <c r="BH409" t="s">
        <v>2179</v>
      </c>
      <c r="BI409" t="s">
        <v>2180</v>
      </c>
      <c r="BJ409" t="s">
        <v>939</v>
      </c>
    </row>
    <row r="410" spans="1:62" x14ac:dyDescent="0.25">
      <c r="A410" t="s">
        <v>652</v>
      </c>
      <c r="B410" t="s">
        <v>2017</v>
      </c>
      <c r="C410" t="s">
        <v>2018</v>
      </c>
      <c r="D410" t="s">
        <v>2045</v>
      </c>
      <c r="E410" t="s">
        <v>2046</v>
      </c>
      <c r="F410" t="s">
        <v>2047</v>
      </c>
      <c r="G410" t="s">
        <v>2048</v>
      </c>
      <c r="H410" t="s">
        <v>947</v>
      </c>
      <c r="I410" t="s">
        <v>2674</v>
      </c>
      <c r="J410">
        <v>18604.39</v>
      </c>
      <c r="K410">
        <v>0</v>
      </c>
      <c r="L410">
        <v>25723.85</v>
      </c>
      <c r="M410">
        <v>0</v>
      </c>
      <c r="N410">
        <v>4504.75</v>
      </c>
      <c r="O410">
        <v>1400</v>
      </c>
      <c r="P410">
        <v>0</v>
      </c>
      <c r="Q410">
        <v>26931</v>
      </c>
      <c r="R410">
        <v>77163.989999999991</v>
      </c>
      <c r="S410">
        <v>16287.13</v>
      </c>
      <c r="T410">
        <v>0</v>
      </c>
      <c r="U410">
        <v>4309.2700000000004</v>
      </c>
      <c r="V410">
        <v>783.41</v>
      </c>
      <c r="W410">
        <v>0</v>
      </c>
      <c r="X410">
        <v>0</v>
      </c>
      <c r="Y410">
        <v>0</v>
      </c>
      <c r="Z410">
        <v>8817.4606470254257</v>
      </c>
      <c r="AA410">
        <v>30197.270647025427</v>
      </c>
      <c r="AB410">
        <v>107361.26064702542</v>
      </c>
      <c r="AD410">
        <v>35784.74</v>
      </c>
      <c r="AE410">
        <v>0</v>
      </c>
      <c r="AF410">
        <v>13500</v>
      </c>
      <c r="AG410">
        <v>0</v>
      </c>
      <c r="AH410">
        <v>2000</v>
      </c>
      <c r="AI410">
        <v>0</v>
      </c>
      <c r="AJ410">
        <v>0</v>
      </c>
      <c r="AK410">
        <v>10830</v>
      </c>
      <c r="AL410">
        <v>62114.74</v>
      </c>
      <c r="AM410">
        <v>0</v>
      </c>
      <c r="AN410">
        <v>0</v>
      </c>
      <c r="AO410">
        <v>16100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16100</v>
      </c>
      <c r="AV410">
        <v>70676.259999999995</v>
      </c>
      <c r="AW410">
        <v>0</v>
      </c>
      <c r="AX410">
        <v>59633.119999999995</v>
      </c>
      <c r="AY410">
        <v>783.41</v>
      </c>
      <c r="AZ410">
        <v>6504.75</v>
      </c>
      <c r="BA410">
        <v>1400</v>
      </c>
      <c r="BB410">
        <v>0</v>
      </c>
      <c r="BC410">
        <v>46578.460647025422</v>
      </c>
      <c r="BD410">
        <v>185576.00064702542</v>
      </c>
      <c r="BE410">
        <v>14.759882338902841</v>
      </c>
      <c r="BF410">
        <v>12573</v>
      </c>
      <c r="BG410">
        <v>0</v>
      </c>
      <c r="BH410" t="s">
        <v>2019</v>
      </c>
      <c r="BI410" t="s">
        <v>2020</v>
      </c>
      <c r="BJ410" t="s">
        <v>939</v>
      </c>
    </row>
    <row r="411" spans="1:62" x14ac:dyDescent="0.25">
      <c r="A411" t="s">
        <v>142</v>
      </c>
      <c r="B411" t="s">
        <v>1205</v>
      </c>
      <c r="C411" t="s">
        <v>1206</v>
      </c>
      <c r="D411" t="s">
        <v>1041</v>
      </c>
      <c r="E411" t="s">
        <v>1042</v>
      </c>
      <c r="F411" t="s">
        <v>1082</v>
      </c>
      <c r="G411" t="s">
        <v>90</v>
      </c>
      <c r="H411" t="s">
        <v>935</v>
      </c>
      <c r="I411" t="s">
        <v>2673</v>
      </c>
      <c r="J411">
        <v>1861.21</v>
      </c>
      <c r="K411">
        <v>0</v>
      </c>
      <c r="L411">
        <v>0</v>
      </c>
      <c r="M411">
        <v>200</v>
      </c>
      <c r="N411">
        <v>630</v>
      </c>
      <c r="O411">
        <v>100</v>
      </c>
      <c r="P411">
        <v>672.8</v>
      </c>
      <c r="Q411">
        <v>2500</v>
      </c>
      <c r="R411">
        <v>5964.01</v>
      </c>
      <c r="S411">
        <v>3246.3199999999997</v>
      </c>
      <c r="T411">
        <v>163.22999999999999</v>
      </c>
      <c r="U411">
        <v>0</v>
      </c>
      <c r="V411">
        <v>130.30000000000001</v>
      </c>
      <c r="W411">
        <v>932.96</v>
      </c>
      <c r="X411">
        <v>46</v>
      </c>
      <c r="Y411">
        <v>0</v>
      </c>
      <c r="Z411">
        <v>2284.2490331174022</v>
      </c>
      <c r="AA411">
        <v>6803.0590331174017</v>
      </c>
      <c r="AB411">
        <v>12767.069033117401</v>
      </c>
      <c r="AD411">
        <v>1049.23</v>
      </c>
      <c r="AE411">
        <v>0</v>
      </c>
      <c r="AF411">
        <v>0</v>
      </c>
      <c r="AG411">
        <v>0</v>
      </c>
      <c r="AH411">
        <v>3500</v>
      </c>
      <c r="AI411">
        <v>500</v>
      </c>
      <c r="AJ411">
        <v>0</v>
      </c>
      <c r="AK411">
        <v>0</v>
      </c>
      <c r="AL411">
        <v>5049.2299999999996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6156.76</v>
      </c>
      <c r="AW411">
        <v>163.22999999999999</v>
      </c>
      <c r="AX411">
        <v>0</v>
      </c>
      <c r="AY411">
        <v>330.3</v>
      </c>
      <c r="AZ411">
        <v>5062.96</v>
      </c>
      <c r="BA411">
        <v>646</v>
      </c>
      <c r="BB411">
        <v>672.8</v>
      </c>
      <c r="BC411">
        <v>4784.2490331174022</v>
      </c>
      <c r="BD411">
        <v>17816.299033117401</v>
      </c>
      <c r="BE411">
        <v>9.2938440444013573</v>
      </c>
      <c r="BF411">
        <v>1917</v>
      </c>
      <c r="BG411">
        <v>0</v>
      </c>
      <c r="BH411" t="s">
        <v>1207</v>
      </c>
      <c r="BI411" t="s">
        <v>1208</v>
      </c>
      <c r="BJ411" t="s">
        <v>939</v>
      </c>
    </row>
    <row r="412" spans="1:62" x14ac:dyDescent="0.25">
      <c r="A412" t="s">
        <v>482</v>
      </c>
      <c r="B412" t="s">
        <v>1860</v>
      </c>
      <c r="C412" t="s">
        <v>1861</v>
      </c>
      <c r="D412" t="s">
        <v>1696</v>
      </c>
      <c r="E412" t="s">
        <v>1697</v>
      </c>
      <c r="F412" t="s">
        <v>1740</v>
      </c>
      <c r="G412" t="s">
        <v>462</v>
      </c>
      <c r="H412" t="s">
        <v>935</v>
      </c>
      <c r="I412" t="s">
        <v>2673</v>
      </c>
      <c r="J412">
        <v>3214.59</v>
      </c>
      <c r="K412">
        <v>0</v>
      </c>
      <c r="L412">
        <v>0</v>
      </c>
      <c r="M412">
        <v>44</v>
      </c>
      <c r="N412">
        <v>20</v>
      </c>
      <c r="O412">
        <v>420</v>
      </c>
      <c r="P412">
        <v>380</v>
      </c>
      <c r="Q412">
        <v>3219</v>
      </c>
      <c r="R412">
        <v>7297.59</v>
      </c>
      <c r="S412">
        <v>6142.97</v>
      </c>
      <c r="T412">
        <v>79.849999999999994</v>
      </c>
      <c r="U412">
        <v>0</v>
      </c>
      <c r="V412">
        <v>102.95</v>
      </c>
      <c r="W412">
        <v>6789.35</v>
      </c>
      <c r="X412">
        <v>35.4</v>
      </c>
      <c r="Y412">
        <v>34.950000000000003</v>
      </c>
      <c r="Z412">
        <v>3047.447467645879</v>
      </c>
      <c r="AA412">
        <v>16232.917467645881</v>
      </c>
      <c r="AB412">
        <v>23530.507467645883</v>
      </c>
      <c r="AD412">
        <v>46.85</v>
      </c>
      <c r="AE412">
        <v>0</v>
      </c>
      <c r="AF412">
        <v>0</v>
      </c>
      <c r="AG412">
        <v>500</v>
      </c>
      <c r="AH412">
        <v>2500</v>
      </c>
      <c r="AI412">
        <v>0</v>
      </c>
      <c r="AJ412">
        <v>0</v>
      </c>
      <c r="AK412">
        <v>0</v>
      </c>
      <c r="AL412">
        <v>3046.85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9404.4100000000017</v>
      </c>
      <c r="AW412">
        <v>79.849999999999994</v>
      </c>
      <c r="AX412">
        <v>0</v>
      </c>
      <c r="AY412">
        <v>646.95000000000005</v>
      </c>
      <c r="AZ412">
        <v>9309.35</v>
      </c>
      <c r="BA412">
        <v>455.4</v>
      </c>
      <c r="BB412">
        <v>414.95</v>
      </c>
      <c r="BC412">
        <v>6266.4474676458794</v>
      </c>
      <c r="BD412">
        <v>26577.357467645888</v>
      </c>
      <c r="BE412">
        <v>15.032442006587042</v>
      </c>
      <c r="BF412">
        <v>1768</v>
      </c>
      <c r="BG412">
        <v>0</v>
      </c>
      <c r="BH412" t="s">
        <v>1862</v>
      </c>
      <c r="BI412" t="s">
        <v>1863</v>
      </c>
      <c r="BJ412" t="s">
        <v>939</v>
      </c>
    </row>
    <row r="413" spans="1:62" x14ac:dyDescent="0.25">
      <c r="A413" t="s">
        <v>216</v>
      </c>
      <c r="B413" t="s">
        <v>1343</v>
      </c>
      <c r="C413" t="s">
        <v>1344</v>
      </c>
      <c r="D413" t="s">
        <v>1010</v>
      </c>
      <c r="E413" t="s">
        <v>1011</v>
      </c>
      <c r="F413" t="s">
        <v>1211</v>
      </c>
      <c r="G413" t="s">
        <v>206</v>
      </c>
      <c r="H413" t="s">
        <v>935</v>
      </c>
      <c r="I413" t="s">
        <v>2673</v>
      </c>
      <c r="J413">
        <v>627.55999999999995</v>
      </c>
      <c r="K413">
        <v>430</v>
      </c>
      <c r="L413">
        <v>0</v>
      </c>
      <c r="M413">
        <v>70</v>
      </c>
      <c r="N413">
        <v>242</v>
      </c>
      <c r="O413">
        <v>561</v>
      </c>
      <c r="P413">
        <v>233.5</v>
      </c>
      <c r="Q413">
        <v>7452</v>
      </c>
      <c r="R413">
        <v>9616.06</v>
      </c>
      <c r="S413">
        <v>1623.51</v>
      </c>
      <c r="T413">
        <v>753.85</v>
      </c>
      <c r="U413">
        <v>0</v>
      </c>
      <c r="V413">
        <v>16.5</v>
      </c>
      <c r="W413">
        <v>100.7</v>
      </c>
      <c r="X413">
        <v>203.1</v>
      </c>
      <c r="Y413">
        <v>561.77</v>
      </c>
      <c r="Z413">
        <v>1703.4215848100785</v>
      </c>
      <c r="AA413">
        <v>4962.8515848100778</v>
      </c>
      <c r="AB413">
        <v>14578.911584810077</v>
      </c>
      <c r="AD413">
        <v>5989.16</v>
      </c>
      <c r="AE413">
        <v>5900</v>
      </c>
      <c r="AF413">
        <v>0</v>
      </c>
      <c r="AG413">
        <v>0</v>
      </c>
      <c r="AH413">
        <v>0</v>
      </c>
      <c r="AI413">
        <v>0</v>
      </c>
      <c r="AJ413">
        <v>4500</v>
      </c>
      <c r="AK413">
        <v>2000</v>
      </c>
      <c r="AL413">
        <v>18389.16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8240.23</v>
      </c>
      <c r="AW413">
        <v>7083.85</v>
      </c>
      <c r="AX413">
        <v>0</v>
      </c>
      <c r="AY413">
        <v>86.5</v>
      </c>
      <c r="AZ413">
        <v>342.7</v>
      </c>
      <c r="BA413">
        <v>764.1</v>
      </c>
      <c r="BB413">
        <v>5295.27</v>
      </c>
      <c r="BC413">
        <v>11155.421584810079</v>
      </c>
      <c r="BD413">
        <v>32968.071584810081</v>
      </c>
      <c r="BE413">
        <v>9.547660464758204</v>
      </c>
      <c r="BF413">
        <v>3453</v>
      </c>
      <c r="BG413">
        <v>0</v>
      </c>
      <c r="BH413" t="s">
        <v>1345</v>
      </c>
      <c r="BI413" t="s">
        <v>1346</v>
      </c>
      <c r="BJ413" t="s">
        <v>939</v>
      </c>
    </row>
    <row r="414" spans="1:62" x14ac:dyDescent="0.25">
      <c r="A414" t="s">
        <v>326</v>
      </c>
      <c r="B414" t="s">
        <v>1572</v>
      </c>
      <c r="C414" t="s">
        <v>1573</v>
      </c>
      <c r="D414" t="s">
        <v>1357</v>
      </c>
      <c r="E414" t="s">
        <v>1358</v>
      </c>
      <c r="F414" t="s">
        <v>1383</v>
      </c>
      <c r="G414" t="s">
        <v>1384</v>
      </c>
      <c r="H414" t="s">
        <v>935</v>
      </c>
      <c r="I414" t="s">
        <v>2673</v>
      </c>
      <c r="J414">
        <v>2778.5199999999995</v>
      </c>
      <c r="K414">
        <v>20604.099999999999</v>
      </c>
      <c r="L414">
        <v>0</v>
      </c>
      <c r="M414">
        <v>1910</v>
      </c>
      <c r="N414">
        <v>1873</v>
      </c>
      <c r="O414">
        <v>40</v>
      </c>
      <c r="P414">
        <v>2165</v>
      </c>
      <c r="Q414">
        <v>6216</v>
      </c>
      <c r="R414">
        <v>35586.619999999995</v>
      </c>
      <c r="S414">
        <v>6046.8</v>
      </c>
      <c r="T414">
        <v>6398.48</v>
      </c>
      <c r="U414">
        <v>0</v>
      </c>
      <c r="V414">
        <v>465.15</v>
      </c>
      <c r="W414">
        <v>3791.43</v>
      </c>
      <c r="X414">
        <v>127.3</v>
      </c>
      <c r="Y414">
        <v>689.45</v>
      </c>
      <c r="Z414">
        <v>6095.2492807031613</v>
      </c>
      <c r="AA414">
        <v>23613.85928070316</v>
      </c>
      <c r="AB414">
        <v>59200.479280703155</v>
      </c>
      <c r="AD414">
        <v>2814.45</v>
      </c>
      <c r="AE414">
        <v>8208</v>
      </c>
      <c r="AF414">
        <v>0</v>
      </c>
      <c r="AG414">
        <v>688.5</v>
      </c>
      <c r="AH414">
        <v>0</v>
      </c>
      <c r="AI414">
        <v>108</v>
      </c>
      <c r="AJ414">
        <v>702</v>
      </c>
      <c r="AK414">
        <v>0</v>
      </c>
      <c r="AL414">
        <v>12520.95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11639.77</v>
      </c>
      <c r="AW414">
        <v>35210.58</v>
      </c>
      <c r="AX414">
        <v>0</v>
      </c>
      <c r="AY414">
        <v>3063.65</v>
      </c>
      <c r="AZ414">
        <v>5664.43</v>
      </c>
      <c r="BA414">
        <v>275.3</v>
      </c>
      <c r="BB414">
        <v>3556.45</v>
      </c>
      <c r="BC414">
        <v>12311.249280703161</v>
      </c>
      <c r="BD414">
        <v>71721.429280703174</v>
      </c>
      <c r="BE414">
        <v>25.280729390448776</v>
      </c>
      <c r="BF414">
        <v>2837</v>
      </c>
      <c r="BG414">
        <v>0</v>
      </c>
      <c r="BH414" t="s">
        <v>1574</v>
      </c>
      <c r="BI414" t="s">
        <v>1575</v>
      </c>
      <c r="BJ414" t="s">
        <v>939</v>
      </c>
    </row>
    <row r="415" spans="1:62" x14ac:dyDescent="0.25">
      <c r="A415" t="s">
        <v>484</v>
      </c>
      <c r="B415" t="s">
        <v>1864</v>
      </c>
      <c r="C415" t="s">
        <v>1865</v>
      </c>
      <c r="D415" t="s">
        <v>1696</v>
      </c>
      <c r="E415" t="s">
        <v>1697</v>
      </c>
      <c r="F415" t="s">
        <v>1718</v>
      </c>
      <c r="G415" t="s">
        <v>402</v>
      </c>
      <c r="H415" t="s">
        <v>935</v>
      </c>
      <c r="I415" t="s">
        <v>2673</v>
      </c>
      <c r="J415">
        <v>521.64</v>
      </c>
      <c r="K415">
        <v>588.95000000000005</v>
      </c>
      <c r="L415">
        <v>0</v>
      </c>
      <c r="M415">
        <v>180</v>
      </c>
      <c r="N415">
        <v>1321</v>
      </c>
      <c r="O415">
        <v>3050</v>
      </c>
      <c r="P415">
        <v>0</v>
      </c>
      <c r="Q415">
        <v>1551</v>
      </c>
      <c r="R415">
        <v>7212.59</v>
      </c>
      <c r="S415">
        <v>11756.960000000001</v>
      </c>
      <c r="T415">
        <v>39.67</v>
      </c>
      <c r="U415">
        <v>0</v>
      </c>
      <c r="V415">
        <v>221.12</v>
      </c>
      <c r="W415">
        <v>44.05</v>
      </c>
      <c r="X415">
        <v>3.9</v>
      </c>
      <c r="Y415">
        <v>14.1</v>
      </c>
      <c r="Z415">
        <v>3481.375223282138</v>
      </c>
      <c r="AA415">
        <v>15561.175223282138</v>
      </c>
      <c r="AB415">
        <v>22773.765223282138</v>
      </c>
      <c r="AD415">
        <v>80.790000000000006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1500</v>
      </c>
      <c r="AL415">
        <v>1580.79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12359.390000000001</v>
      </c>
      <c r="AW415">
        <v>628.62</v>
      </c>
      <c r="AX415">
        <v>0</v>
      </c>
      <c r="AY415">
        <v>401.12</v>
      </c>
      <c r="AZ415">
        <v>1365.05</v>
      </c>
      <c r="BA415">
        <v>3053.9</v>
      </c>
      <c r="BB415">
        <v>14.1</v>
      </c>
      <c r="BC415">
        <v>6532.375223282138</v>
      </c>
      <c r="BD415">
        <v>24354.555223282139</v>
      </c>
      <c r="BE415">
        <v>7.8893926865183479</v>
      </c>
      <c r="BF415">
        <v>3087</v>
      </c>
      <c r="BG415">
        <v>0</v>
      </c>
      <c r="BH415" t="s">
        <v>1866</v>
      </c>
      <c r="BI415" t="s">
        <v>1867</v>
      </c>
      <c r="BJ415" t="s">
        <v>939</v>
      </c>
    </row>
    <row r="416" spans="1:62" x14ac:dyDescent="0.25">
      <c r="A416" t="s">
        <v>48</v>
      </c>
      <c r="B416" t="s">
        <v>1035</v>
      </c>
      <c r="C416" t="s">
        <v>1036</v>
      </c>
      <c r="D416" t="s">
        <v>943</v>
      </c>
      <c r="E416" t="s">
        <v>944</v>
      </c>
      <c r="F416" t="s">
        <v>957</v>
      </c>
      <c r="G416" t="s">
        <v>26</v>
      </c>
      <c r="H416" t="s">
        <v>935</v>
      </c>
      <c r="I416" t="s">
        <v>2673</v>
      </c>
      <c r="J416">
        <v>13410.829999999998</v>
      </c>
      <c r="K416">
        <v>3780</v>
      </c>
      <c r="L416">
        <v>0</v>
      </c>
      <c r="M416">
        <v>1260</v>
      </c>
      <c r="N416">
        <v>6680</v>
      </c>
      <c r="O416">
        <v>6659.32</v>
      </c>
      <c r="P416">
        <v>4347</v>
      </c>
      <c r="Q416">
        <v>38511.759999999995</v>
      </c>
      <c r="R416">
        <v>74648.909999999989</v>
      </c>
      <c r="S416">
        <v>13497.77</v>
      </c>
      <c r="T416">
        <v>2928.61</v>
      </c>
      <c r="U416">
        <v>0</v>
      </c>
      <c r="V416">
        <v>8625.68</v>
      </c>
      <c r="W416">
        <v>1716.8000000000002</v>
      </c>
      <c r="X416">
        <v>3876.2</v>
      </c>
      <c r="Y416">
        <v>5096.3500000000004</v>
      </c>
      <c r="Z416">
        <v>10143.266756065892</v>
      </c>
      <c r="AA416">
        <v>45884.676756065892</v>
      </c>
      <c r="AB416">
        <v>120533.58675606588</v>
      </c>
      <c r="AD416">
        <v>35517.18</v>
      </c>
      <c r="AE416">
        <v>14000</v>
      </c>
      <c r="AF416">
        <v>0</v>
      </c>
      <c r="AG416">
        <v>4000</v>
      </c>
      <c r="AH416">
        <v>4000</v>
      </c>
      <c r="AI416">
        <v>19000</v>
      </c>
      <c r="AJ416">
        <v>8068.2</v>
      </c>
      <c r="AK416">
        <v>9021.06</v>
      </c>
      <c r="AL416">
        <v>93606.439999999988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62425.78</v>
      </c>
      <c r="AW416">
        <v>20708.61</v>
      </c>
      <c r="AX416">
        <v>0</v>
      </c>
      <c r="AY416">
        <v>13885.68</v>
      </c>
      <c r="AZ416">
        <v>12396.8</v>
      </c>
      <c r="BA416">
        <v>29535.52</v>
      </c>
      <c r="BB416">
        <v>17511.55</v>
      </c>
      <c r="BC416">
        <v>57676.086756065881</v>
      </c>
      <c r="BD416">
        <v>214140.0267560659</v>
      </c>
      <c r="BE416">
        <v>10.555529489627146</v>
      </c>
      <c r="BF416">
        <v>20287</v>
      </c>
      <c r="BG416">
        <v>0</v>
      </c>
      <c r="BH416" t="s">
        <v>1037</v>
      </c>
      <c r="BI416" t="s">
        <v>1038</v>
      </c>
      <c r="BJ416" t="s">
        <v>939</v>
      </c>
    </row>
    <row r="417" spans="1:62" x14ac:dyDescent="0.25">
      <c r="A417" t="s">
        <v>556</v>
      </c>
      <c r="B417" t="s">
        <v>2021</v>
      </c>
      <c r="C417" t="s">
        <v>2022</v>
      </c>
      <c r="D417" t="s">
        <v>1870</v>
      </c>
      <c r="E417" t="s">
        <v>1871</v>
      </c>
      <c r="F417" t="s">
        <v>1912</v>
      </c>
      <c r="G417" t="s">
        <v>1913</v>
      </c>
      <c r="H417" t="s">
        <v>947</v>
      </c>
      <c r="I417" t="s">
        <v>2673</v>
      </c>
      <c r="J417">
        <v>7888.94</v>
      </c>
      <c r="K417">
        <v>294.45999999999998</v>
      </c>
      <c r="L417">
        <v>0</v>
      </c>
      <c r="M417">
        <v>700</v>
      </c>
      <c r="N417">
        <v>580</v>
      </c>
      <c r="O417">
        <v>1620</v>
      </c>
      <c r="P417">
        <v>225.66</v>
      </c>
      <c r="Q417">
        <v>7432</v>
      </c>
      <c r="R417">
        <v>18741.059999999998</v>
      </c>
      <c r="S417">
        <v>10384.299999999999</v>
      </c>
      <c r="T417">
        <v>324.85000000000002</v>
      </c>
      <c r="U417">
        <v>0</v>
      </c>
      <c r="V417">
        <v>267.01</v>
      </c>
      <c r="W417">
        <v>424.3</v>
      </c>
      <c r="X417">
        <v>1063.2</v>
      </c>
      <c r="Y417">
        <v>258.70999999999998</v>
      </c>
      <c r="Z417">
        <v>4558.217542322669</v>
      </c>
      <c r="AA417">
        <v>17280.587542322668</v>
      </c>
      <c r="AB417">
        <v>36021.647542322666</v>
      </c>
      <c r="AD417">
        <v>26938.74</v>
      </c>
      <c r="AE417">
        <v>1700</v>
      </c>
      <c r="AF417">
        <v>0</v>
      </c>
      <c r="AG417">
        <v>500</v>
      </c>
      <c r="AH417">
        <v>0</v>
      </c>
      <c r="AI417">
        <v>0</v>
      </c>
      <c r="AJ417">
        <v>1000</v>
      </c>
      <c r="AK417">
        <v>0</v>
      </c>
      <c r="AL417">
        <v>30138.74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45211.979999999996</v>
      </c>
      <c r="AW417">
        <v>2319.31</v>
      </c>
      <c r="AX417">
        <v>0</v>
      </c>
      <c r="AY417">
        <v>1467.01</v>
      </c>
      <c r="AZ417">
        <v>1004.3</v>
      </c>
      <c r="BA417">
        <v>2683.2</v>
      </c>
      <c r="BB417">
        <v>1484.37</v>
      </c>
      <c r="BC417">
        <v>11990.217542322669</v>
      </c>
      <c r="BD417">
        <v>66160.387542322671</v>
      </c>
      <c r="BE417">
        <v>12.674403743739976</v>
      </c>
      <c r="BF417">
        <v>5220</v>
      </c>
      <c r="BG417">
        <v>0</v>
      </c>
      <c r="BH417" t="s">
        <v>2023</v>
      </c>
      <c r="BI417" t="s">
        <v>2024</v>
      </c>
      <c r="BJ417" t="s">
        <v>939</v>
      </c>
    </row>
    <row r="418" spans="1:62" x14ac:dyDescent="0.25">
      <c r="A418" t="s">
        <v>558</v>
      </c>
      <c r="B418" t="s">
        <v>2025</v>
      </c>
      <c r="C418" t="s">
        <v>2026</v>
      </c>
      <c r="D418" t="s">
        <v>1870</v>
      </c>
      <c r="E418" t="s">
        <v>1871</v>
      </c>
      <c r="F418" t="s">
        <v>1872</v>
      </c>
      <c r="G418" t="s">
        <v>1873</v>
      </c>
      <c r="H418" t="s">
        <v>935</v>
      </c>
      <c r="I418" t="s">
        <v>2673</v>
      </c>
      <c r="J418">
        <v>3716.79</v>
      </c>
      <c r="K418">
        <v>70</v>
      </c>
      <c r="L418">
        <v>0</v>
      </c>
      <c r="M418">
        <v>310</v>
      </c>
      <c r="N418">
        <v>2105.92</v>
      </c>
      <c r="O418">
        <v>3660</v>
      </c>
      <c r="P418">
        <v>520</v>
      </c>
      <c r="Q418">
        <v>4792</v>
      </c>
      <c r="R418">
        <v>15174.71</v>
      </c>
      <c r="S418">
        <v>1317.78</v>
      </c>
      <c r="T418">
        <v>102.86</v>
      </c>
      <c r="U418">
        <v>0</v>
      </c>
      <c r="V418">
        <v>60.65</v>
      </c>
      <c r="W418">
        <v>1121.68</v>
      </c>
      <c r="X418">
        <v>552.45000000000005</v>
      </c>
      <c r="Y418">
        <v>150.41</v>
      </c>
      <c r="Z418">
        <v>1367.4425424041606</v>
      </c>
      <c r="AA418">
        <v>4673.27254240416</v>
      </c>
      <c r="AB418">
        <v>19847.982542404159</v>
      </c>
      <c r="AD418">
        <v>4566.84</v>
      </c>
      <c r="AE418">
        <v>0</v>
      </c>
      <c r="AF418">
        <v>0</v>
      </c>
      <c r="AG418">
        <v>0</v>
      </c>
      <c r="AH418">
        <v>4500</v>
      </c>
      <c r="AI418">
        <v>0</v>
      </c>
      <c r="AJ418">
        <v>0</v>
      </c>
      <c r="AK418">
        <v>0</v>
      </c>
      <c r="AL418">
        <v>9066.84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9601.41</v>
      </c>
      <c r="AW418">
        <v>172.86</v>
      </c>
      <c r="AX418">
        <v>0</v>
      </c>
      <c r="AY418">
        <v>370.65</v>
      </c>
      <c r="AZ418">
        <v>7727.6</v>
      </c>
      <c r="BA418">
        <v>4212.45</v>
      </c>
      <c r="BB418">
        <v>670.41</v>
      </c>
      <c r="BC418">
        <v>6159.4425424041601</v>
      </c>
      <c r="BD418">
        <v>28914.822542404159</v>
      </c>
      <c r="BE418">
        <v>11.348046523706499</v>
      </c>
      <c r="BF418">
        <v>2548</v>
      </c>
      <c r="BG418">
        <v>0</v>
      </c>
      <c r="BH418" t="s">
        <v>2027</v>
      </c>
      <c r="BI418" t="s">
        <v>2028</v>
      </c>
      <c r="BJ418" t="s">
        <v>939</v>
      </c>
    </row>
    <row r="419" spans="1:62" x14ac:dyDescent="0.25">
      <c r="A419" t="s">
        <v>560</v>
      </c>
      <c r="B419" t="s">
        <v>2029</v>
      </c>
      <c r="C419" t="s">
        <v>2030</v>
      </c>
      <c r="D419" t="s">
        <v>1870</v>
      </c>
      <c r="E419" t="s">
        <v>1871</v>
      </c>
      <c r="F419" t="s">
        <v>1888</v>
      </c>
      <c r="G419" t="s">
        <v>534</v>
      </c>
      <c r="H419" t="s">
        <v>947</v>
      </c>
      <c r="I419" t="s">
        <v>2673</v>
      </c>
      <c r="J419">
        <v>1897.17</v>
      </c>
      <c r="K419">
        <v>870</v>
      </c>
      <c r="L419">
        <v>0</v>
      </c>
      <c r="M419">
        <v>1686</v>
      </c>
      <c r="N419">
        <v>5127</v>
      </c>
      <c r="O419">
        <v>4493</v>
      </c>
      <c r="P419">
        <v>1894.55</v>
      </c>
      <c r="Q419">
        <v>7017</v>
      </c>
      <c r="R419">
        <v>22984.720000000001</v>
      </c>
      <c r="S419">
        <v>3946.4</v>
      </c>
      <c r="T419">
        <v>1486.18</v>
      </c>
      <c r="U419">
        <v>0</v>
      </c>
      <c r="V419">
        <v>143.4</v>
      </c>
      <c r="W419">
        <v>3561.84</v>
      </c>
      <c r="X419">
        <v>1315.51</v>
      </c>
      <c r="Y419">
        <v>2787.62</v>
      </c>
      <c r="Z419">
        <v>8305.7080267651163</v>
      </c>
      <c r="AA419">
        <v>21546.658026765115</v>
      </c>
      <c r="AB419">
        <v>44531.378026765116</v>
      </c>
      <c r="AD419">
        <v>8146.17</v>
      </c>
      <c r="AE419">
        <v>5000</v>
      </c>
      <c r="AF419">
        <v>0</v>
      </c>
      <c r="AG419">
        <v>500</v>
      </c>
      <c r="AH419">
        <v>5900</v>
      </c>
      <c r="AI419">
        <v>5700</v>
      </c>
      <c r="AJ419">
        <v>0</v>
      </c>
      <c r="AK419">
        <v>0</v>
      </c>
      <c r="AL419">
        <v>25246.17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13989.74</v>
      </c>
      <c r="AW419">
        <v>7356.18</v>
      </c>
      <c r="AX419">
        <v>0</v>
      </c>
      <c r="AY419">
        <v>2329.4</v>
      </c>
      <c r="AZ419">
        <v>14588.84</v>
      </c>
      <c r="BA419">
        <v>11508.51</v>
      </c>
      <c r="BB419">
        <v>4682.17</v>
      </c>
      <c r="BC419">
        <v>15322.708026765116</v>
      </c>
      <c r="BD419">
        <v>69777.548026765115</v>
      </c>
      <c r="BE419">
        <v>12.424777070292933</v>
      </c>
      <c r="BF419">
        <v>5616</v>
      </c>
      <c r="BG419">
        <v>0</v>
      </c>
      <c r="BH419" t="s">
        <v>2031</v>
      </c>
      <c r="BI419" t="s">
        <v>2032</v>
      </c>
      <c r="BJ419" t="s">
        <v>939</v>
      </c>
    </row>
    <row r="420" spans="1:62" x14ac:dyDescent="0.25">
      <c r="A420" t="s">
        <v>742</v>
      </c>
      <c r="B420" t="s">
        <v>2206</v>
      </c>
      <c r="C420" t="s">
        <v>2207</v>
      </c>
      <c r="D420" t="s">
        <v>931</v>
      </c>
      <c r="E420" t="s">
        <v>932</v>
      </c>
      <c r="F420" t="s">
        <v>2225</v>
      </c>
      <c r="G420" t="s">
        <v>740</v>
      </c>
      <c r="H420" t="s">
        <v>947</v>
      </c>
      <c r="I420" t="s">
        <v>2674</v>
      </c>
      <c r="J420">
        <v>10594.93</v>
      </c>
      <c r="K420">
        <v>2870</v>
      </c>
      <c r="L420">
        <v>0</v>
      </c>
      <c r="M420">
        <v>1354</v>
      </c>
      <c r="N420">
        <v>7869.16</v>
      </c>
      <c r="O420">
        <v>11189.67</v>
      </c>
      <c r="P420">
        <v>5746.74</v>
      </c>
      <c r="Q420">
        <v>59650</v>
      </c>
      <c r="R420">
        <v>99274.5</v>
      </c>
      <c r="S420">
        <v>11926.89</v>
      </c>
      <c r="T420">
        <v>677.92</v>
      </c>
      <c r="U420">
        <v>0</v>
      </c>
      <c r="V420">
        <v>5133.03</v>
      </c>
      <c r="W420">
        <v>1760.89</v>
      </c>
      <c r="X420">
        <v>427.06</v>
      </c>
      <c r="Y420">
        <v>3698.78</v>
      </c>
      <c r="Z420">
        <v>5000.4410558886266</v>
      </c>
      <c r="AA420">
        <v>28625.011055888626</v>
      </c>
      <c r="AB420">
        <v>127899.51105588862</v>
      </c>
      <c r="AD420">
        <v>100441.82</v>
      </c>
      <c r="AE420">
        <v>0</v>
      </c>
      <c r="AF420">
        <v>0</v>
      </c>
      <c r="AG420">
        <v>9667.68</v>
      </c>
      <c r="AH420">
        <v>0</v>
      </c>
      <c r="AI420">
        <v>0</v>
      </c>
      <c r="AJ420">
        <v>0</v>
      </c>
      <c r="AK420">
        <v>37499.000000000007</v>
      </c>
      <c r="AL420">
        <v>147608.5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122963.64000000001</v>
      </c>
      <c r="AW420">
        <v>3547.92</v>
      </c>
      <c r="AX420">
        <v>0</v>
      </c>
      <c r="AY420">
        <v>16154.71</v>
      </c>
      <c r="AZ420">
        <v>9630.0499999999993</v>
      </c>
      <c r="BA420">
        <v>11616.73</v>
      </c>
      <c r="BB420">
        <v>9445.52</v>
      </c>
      <c r="BC420">
        <v>102149.44105588863</v>
      </c>
      <c r="BD420">
        <v>275508.01105588861</v>
      </c>
      <c r="BE420">
        <v>15.17031061372659</v>
      </c>
      <c r="BF420">
        <v>18161</v>
      </c>
      <c r="BG420">
        <v>0</v>
      </c>
      <c r="BH420" t="s">
        <v>2179</v>
      </c>
      <c r="BI420" t="s">
        <v>2180</v>
      </c>
      <c r="BJ420" t="s">
        <v>939</v>
      </c>
    </row>
    <row r="421" spans="1:62" x14ac:dyDescent="0.25">
      <c r="A421" t="s">
        <v>562</v>
      </c>
      <c r="B421" t="s">
        <v>2017</v>
      </c>
      <c r="C421" t="s">
        <v>2018</v>
      </c>
      <c r="D421" t="s">
        <v>1870</v>
      </c>
      <c r="E421" t="s">
        <v>1871</v>
      </c>
      <c r="F421" t="s">
        <v>1902</v>
      </c>
      <c r="G421" t="s">
        <v>1903</v>
      </c>
      <c r="H421" t="s">
        <v>947</v>
      </c>
      <c r="I421" t="s">
        <v>2674</v>
      </c>
      <c r="J421">
        <v>1701.99</v>
      </c>
      <c r="K421">
        <v>5423.45</v>
      </c>
      <c r="L421">
        <v>0</v>
      </c>
      <c r="M421">
        <v>135</v>
      </c>
      <c r="N421">
        <v>1527.75</v>
      </c>
      <c r="O421">
        <v>120</v>
      </c>
      <c r="P421">
        <v>849</v>
      </c>
      <c r="Q421">
        <v>2851</v>
      </c>
      <c r="R421">
        <v>12608.189999999999</v>
      </c>
      <c r="S421">
        <v>8329.42</v>
      </c>
      <c r="T421">
        <v>5536.36</v>
      </c>
      <c r="U421">
        <v>0</v>
      </c>
      <c r="V421">
        <v>177.85</v>
      </c>
      <c r="W421">
        <v>0</v>
      </c>
      <c r="X421">
        <v>148.07</v>
      </c>
      <c r="Y421">
        <v>2772.47</v>
      </c>
      <c r="Z421">
        <v>3153.4212274476949</v>
      </c>
      <c r="AA421">
        <v>20117.591227447694</v>
      </c>
      <c r="AB421">
        <v>32725.781227447693</v>
      </c>
      <c r="AD421">
        <v>11995.68</v>
      </c>
      <c r="AE421">
        <v>5650</v>
      </c>
      <c r="AF421">
        <v>0</v>
      </c>
      <c r="AG421">
        <v>1800</v>
      </c>
      <c r="AH421">
        <v>0</v>
      </c>
      <c r="AI421">
        <v>0</v>
      </c>
      <c r="AJ421">
        <v>2900</v>
      </c>
      <c r="AK421">
        <v>2000</v>
      </c>
      <c r="AL421">
        <v>24345.68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22027.09</v>
      </c>
      <c r="AW421">
        <v>16609.809999999998</v>
      </c>
      <c r="AX421">
        <v>0</v>
      </c>
      <c r="AY421">
        <v>2112.85</v>
      </c>
      <c r="AZ421">
        <v>1527.75</v>
      </c>
      <c r="BA421">
        <v>268.07</v>
      </c>
      <c r="BB421">
        <v>6521.4699999999993</v>
      </c>
      <c r="BC421">
        <v>8004.4212274476949</v>
      </c>
      <c r="BD421">
        <v>57071.461227447689</v>
      </c>
      <c r="BE421">
        <v>14.893387585450858</v>
      </c>
      <c r="BF421">
        <v>3832</v>
      </c>
      <c r="BG421">
        <v>0</v>
      </c>
      <c r="BH421" t="s">
        <v>2019</v>
      </c>
      <c r="BI421" t="s">
        <v>2020</v>
      </c>
      <c r="BJ421" t="s">
        <v>939</v>
      </c>
    </row>
    <row r="422" spans="1:62" x14ac:dyDescent="0.25">
      <c r="A422" t="s">
        <v>822</v>
      </c>
      <c r="B422" t="s">
        <v>2262</v>
      </c>
      <c r="C422" t="s">
        <v>2263</v>
      </c>
      <c r="D422" t="s">
        <v>2045</v>
      </c>
      <c r="E422" t="s">
        <v>2046</v>
      </c>
      <c r="F422" t="s">
        <v>2173</v>
      </c>
      <c r="G422" t="s">
        <v>2174</v>
      </c>
      <c r="H422" t="s">
        <v>947</v>
      </c>
      <c r="I422" t="s">
        <v>2674</v>
      </c>
      <c r="J422">
        <v>8496.11</v>
      </c>
      <c r="K422">
        <v>0</v>
      </c>
      <c r="L422">
        <v>5365.2</v>
      </c>
      <c r="M422">
        <v>0</v>
      </c>
      <c r="N422">
        <v>490</v>
      </c>
      <c r="O422">
        <v>0</v>
      </c>
      <c r="P422">
        <v>0</v>
      </c>
      <c r="Q422">
        <v>12880.76</v>
      </c>
      <c r="R422">
        <v>27232.07</v>
      </c>
      <c r="S422">
        <v>25910.15</v>
      </c>
      <c r="T422">
        <v>0</v>
      </c>
      <c r="U422">
        <v>601.31999999999994</v>
      </c>
      <c r="V422">
        <v>247.05</v>
      </c>
      <c r="W422">
        <v>32.950000000000003</v>
      </c>
      <c r="X422">
        <v>0</v>
      </c>
      <c r="Y422">
        <v>0</v>
      </c>
      <c r="Z422">
        <v>30993.35</v>
      </c>
      <c r="AA422">
        <v>57784.82</v>
      </c>
      <c r="AB422">
        <v>85016.89</v>
      </c>
      <c r="AD422">
        <v>4210.83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10000</v>
      </c>
      <c r="AL422">
        <v>14210.83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38617.090000000004</v>
      </c>
      <c r="AW422">
        <v>0</v>
      </c>
      <c r="AX422">
        <v>5966.5199999999995</v>
      </c>
      <c r="AY422">
        <v>247.05</v>
      </c>
      <c r="AZ422">
        <v>522.95000000000005</v>
      </c>
      <c r="BA422">
        <v>0</v>
      </c>
      <c r="BB422">
        <v>0</v>
      </c>
      <c r="BC422">
        <v>53874.11</v>
      </c>
      <c r="BD422">
        <v>99227.72</v>
      </c>
      <c r="BE422">
        <v>12.265478368355994</v>
      </c>
      <c r="BF422">
        <v>8090</v>
      </c>
      <c r="BG422">
        <v>0</v>
      </c>
      <c r="BH422" t="s">
        <v>2264</v>
      </c>
      <c r="BI422" t="s">
        <v>2265</v>
      </c>
      <c r="BJ422" t="s">
        <v>939</v>
      </c>
    </row>
    <row r="423" spans="1:62" x14ac:dyDescent="0.25">
      <c r="A423" t="s">
        <v>654</v>
      </c>
      <c r="B423" t="s">
        <v>2168</v>
      </c>
      <c r="C423" t="s">
        <v>2169</v>
      </c>
      <c r="D423" t="s">
        <v>2045</v>
      </c>
      <c r="E423" t="s">
        <v>2046</v>
      </c>
      <c r="F423" t="s">
        <v>2047</v>
      </c>
      <c r="G423" t="s">
        <v>2048</v>
      </c>
      <c r="H423" t="s">
        <v>935</v>
      </c>
      <c r="I423" t="s">
        <v>2673</v>
      </c>
      <c r="J423">
        <v>4875.2800000000007</v>
      </c>
      <c r="K423">
        <v>0</v>
      </c>
      <c r="L423">
        <v>27292.240000000002</v>
      </c>
      <c r="M423">
        <v>5</v>
      </c>
      <c r="N423">
        <v>744.3</v>
      </c>
      <c r="O423">
        <v>0</v>
      </c>
      <c r="P423">
        <v>0</v>
      </c>
      <c r="Q423">
        <v>5474</v>
      </c>
      <c r="R423">
        <v>38390.820000000007</v>
      </c>
      <c r="S423">
        <v>6834.75</v>
      </c>
      <c r="T423">
        <v>0</v>
      </c>
      <c r="U423">
        <v>2011.56</v>
      </c>
      <c r="V423">
        <v>1138.5999999999999</v>
      </c>
      <c r="W423">
        <v>502.35</v>
      </c>
      <c r="X423">
        <v>0</v>
      </c>
      <c r="Y423">
        <v>0</v>
      </c>
      <c r="Z423">
        <v>6361.8895286659335</v>
      </c>
      <c r="AA423">
        <v>16849.149528665934</v>
      </c>
      <c r="AB423">
        <v>55239.969528665941</v>
      </c>
      <c r="AD423">
        <v>3304.41</v>
      </c>
      <c r="AE423">
        <v>0</v>
      </c>
      <c r="AF423">
        <v>2787.55</v>
      </c>
      <c r="AG423">
        <v>0</v>
      </c>
      <c r="AH423">
        <v>1000</v>
      </c>
      <c r="AI423">
        <v>0</v>
      </c>
      <c r="AJ423">
        <v>0</v>
      </c>
      <c r="AK423">
        <v>2525</v>
      </c>
      <c r="AL423">
        <v>9616.9599999999991</v>
      </c>
      <c r="AM423">
        <v>0</v>
      </c>
      <c r="AN423">
        <v>0</v>
      </c>
      <c r="AO423">
        <v>477.33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477.33</v>
      </c>
      <c r="AV423">
        <v>15014.44</v>
      </c>
      <c r="AW423">
        <v>0</v>
      </c>
      <c r="AX423">
        <v>32568.680000000004</v>
      </c>
      <c r="AY423">
        <v>1143.5999999999999</v>
      </c>
      <c r="AZ423">
        <v>2246.65</v>
      </c>
      <c r="BA423">
        <v>0</v>
      </c>
      <c r="BB423">
        <v>0</v>
      </c>
      <c r="BC423">
        <v>14360.889528665934</v>
      </c>
      <c r="BD423">
        <v>65334.259528665934</v>
      </c>
      <c r="BE423">
        <v>12.054291425953124</v>
      </c>
      <c r="BF423">
        <v>5420</v>
      </c>
      <c r="BG423">
        <v>0</v>
      </c>
      <c r="BH423" t="s">
        <v>2170</v>
      </c>
      <c r="BI423" t="s">
        <v>2171</v>
      </c>
      <c r="BJ423" t="s">
        <v>939</v>
      </c>
    </row>
    <row r="424" spans="1:62" x14ac:dyDescent="0.25">
      <c r="A424" t="s">
        <v>328</v>
      </c>
      <c r="B424" t="s">
        <v>1576</v>
      </c>
      <c r="C424" t="s">
        <v>1577</v>
      </c>
      <c r="D424" t="s">
        <v>1357</v>
      </c>
      <c r="E424" t="s">
        <v>1358</v>
      </c>
      <c r="F424" t="s">
        <v>1412</v>
      </c>
      <c r="G424" t="s">
        <v>1413</v>
      </c>
      <c r="H424" t="s">
        <v>935</v>
      </c>
      <c r="I424" t="s">
        <v>2673</v>
      </c>
      <c r="J424">
        <v>2632.1400000000003</v>
      </c>
      <c r="K424">
        <v>0</v>
      </c>
      <c r="L424">
        <v>0</v>
      </c>
      <c r="M424">
        <v>845</v>
      </c>
      <c r="N424">
        <v>655</v>
      </c>
      <c r="O424">
        <v>240</v>
      </c>
      <c r="P424">
        <v>390.1</v>
      </c>
      <c r="Q424">
        <v>3822</v>
      </c>
      <c r="R424">
        <v>8584.2400000000016</v>
      </c>
      <c r="S424">
        <v>4727.37</v>
      </c>
      <c r="T424">
        <v>114</v>
      </c>
      <c r="U424">
        <v>0</v>
      </c>
      <c r="V424">
        <v>74.75</v>
      </c>
      <c r="W424">
        <v>1388.9099999999999</v>
      </c>
      <c r="X424">
        <v>1395.43</v>
      </c>
      <c r="Y424">
        <v>0</v>
      </c>
      <c r="Z424">
        <v>5120.5306806895214</v>
      </c>
      <c r="AA424">
        <v>12820.990680689521</v>
      </c>
      <c r="AB424">
        <v>21405.230680689521</v>
      </c>
      <c r="AD424">
        <v>7093.26</v>
      </c>
      <c r="AE424">
        <v>0</v>
      </c>
      <c r="AF424">
        <v>0</v>
      </c>
      <c r="AG424">
        <v>350</v>
      </c>
      <c r="AH424">
        <v>3000</v>
      </c>
      <c r="AI424">
        <v>3000</v>
      </c>
      <c r="AJ424">
        <v>0</v>
      </c>
      <c r="AK424">
        <v>4650</v>
      </c>
      <c r="AL424">
        <v>18093.260000000002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14452.77</v>
      </c>
      <c r="AW424">
        <v>114</v>
      </c>
      <c r="AX424">
        <v>0</v>
      </c>
      <c r="AY424">
        <v>1269.75</v>
      </c>
      <c r="AZ424">
        <v>5043.91</v>
      </c>
      <c r="BA424">
        <v>4635.43</v>
      </c>
      <c r="BB424">
        <v>390.1</v>
      </c>
      <c r="BC424">
        <v>13592.530680689521</v>
      </c>
      <c r="BD424">
        <v>39498.490680689516</v>
      </c>
      <c r="BE424">
        <v>11.132607294444622</v>
      </c>
      <c r="BF424">
        <v>3548</v>
      </c>
      <c r="BG424">
        <v>0</v>
      </c>
      <c r="BH424" t="s">
        <v>1578</v>
      </c>
      <c r="BI424" t="s">
        <v>1579</v>
      </c>
      <c r="BJ424" t="s">
        <v>939</v>
      </c>
    </row>
    <row r="425" spans="1:62" x14ac:dyDescent="0.25">
      <c r="A425" t="s">
        <v>330</v>
      </c>
      <c r="B425" t="s">
        <v>1580</v>
      </c>
      <c r="C425" t="s">
        <v>1581</v>
      </c>
      <c r="D425" t="s">
        <v>1357</v>
      </c>
      <c r="E425" t="s">
        <v>1358</v>
      </c>
      <c r="F425" t="s">
        <v>1359</v>
      </c>
      <c r="G425" t="s">
        <v>240</v>
      </c>
      <c r="H425" t="s">
        <v>947</v>
      </c>
      <c r="I425" t="s">
        <v>2673</v>
      </c>
      <c r="J425">
        <v>20261.03</v>
      </c>
      <c r="K425">
        <v>1605.9</v>
      </c>
      <c r="L425">
        <v>0</v>
      </c>
      <c r="M425">
        <v>3270</v>
      </c>
      <c r="N425">
        <v>1857</v>
      </c>
      <c r="O425">
        <v>3420</v>
      </c>
      <c r="P425">
        <v>1290</v>
      </c>
      <c r="Q425">
        <v>44535.25</v>
      </c>
      <c r="R425">
        <v>76239.179999999993</v>
      </c>
      <c r="S425">
        <v>7240.91</v>
      </c>
      <c r="T425">
        <v>180</v>
      </c>
      <c r="U425">
        <v>0</v>
      </c>
      <c r="V425">
        <v>850.05</v>
      </c>
      <c r="W425">
        <v>341.05</v>
      </c>
      <c r="X425">
        <v>1201.4100000000001</v>
      </c>
      <c r="Y425">
        <v>1602.67</v>
      </c>
      <c r="Z425">
        <v>5545.5061578925106</v>
      </c>
      <c r="AA425">
        <v>16961.596157892509</v>
      </c>
      <c r="AB425">
        <v>93200.776157892498</v>
      </c>
      <c r="AD425">
        <v>12926.34</v>
      </c>
      <c r="AE425">
        <v>1050</v>
      </c>
      <c r="AF425">
        <v>0</v>
      </c>
      <c r="AG425">
        <v>3660</v>
      </c>
      <c r="AH425">
        <v>3140</v>
      </c>
      <c r="AI425">
        <v>2620</v>
      </c>
      <c r="AJ425">
        <v>1050</v>
      </c>
      <c r="AK425">
        <v>3700</v>
      </c>
      <c r="AL425">
        <v>28146.34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40428.28</v>
      </c>
      <c r="AW425">
        <v>2835.9</v>
      </c>
      <c r="AX425">
        <v>0</v>
      </c>
      <c r="AY425">
        <v>7780.05</v>
      </c>
      <c r="AZ425">
        <v>5338.05</v>
      </c>
      <c r="BA425">
        <v>7241.41</v>
      </c>
      <c r="BB425">
        <v>3942.67</v>
      </c>
      <c r="BC425">
        <v>53780.756157892509</v>
      </c>
      <c r="BD425">
        <v>121347.11615789251</v>
      </c>
      <c r="BE425">
        <v>8.5263572342532683</v>
      </c>
      <c r="BF425">
        <v>14232</v>
      </c>
      <c r="BG425">
        <v>0</v>
      </c>
      <c r="BH425" t="s">
        <v>1582</v>
      </c>
      <c r="BI425" t="s">
        <v>1583</v>
      </c>
      <c r="BJ425" t="s">
        <v>939</v>
      </c>
    </row>
    <row r="426" spans="1:62" x14ac:dyDescent="0.25">
      <c r="A426" t="s">
        <v>864</v>
      </c>
      <c r="B426" t="s">
        <v>1716</v>
      </c>
      <c r="C426" t="s">
        <v>1717</v>
      </c>
      <c r="D426" t="s">
        <v>1696</v>
      </c>
      <c r="E426" t="s">
        <v>1697</v>
      </c>
      <c r="F426" t="s">
        <v>1718</v>
      </c>
      <c r="G426" t="s">
        <v>402</v>
      </c>
      <c r="H426" t="s">
        <v>947</v>
      </c>
      <c r="I426" t="s">
        <v>2674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31735</v>
      </c>
      <c r="BH426" t="s">
        <v>1719</v>
      </c>
      <c r="BI426" t="s">
        <v>1720</v>
      </c>
      <c r="BJ426" t="s">
        <v>939</v>
      </c>
    </row>
    <row r="427" spans="1:62" x14ac:dyDescent="0.25">
      <c r="A427" t="s">
        <v>218</v>
      </c>
      <c r="B427" t="s">
        <v>1347</v>
      </c>
      <c r="C427" t="s">
        <v>1348</v>
      </c>
      <c r="D427" t="s">
        <v>1010</v>
      </c>
      <c r="E427" t="s">
        <v>1011</v>
      </c>
      <c r="F427" t="s">
        <v>1249</v>
      </c>
      <c r="G427" t="s">
        <v>160</v>
      </c>
      <c r="H427" t="s">
        <v>947</v>
      </c>
      <c r="I427" t="s">
        <v>2673</v>
      </c>
      <c r="J427">
        <v>17641.25</v>
      </c>
      <c r="K427">
        <v>0</v>
      </c>
      <c r="L427">
        <v>0</v>
      </c>
      <c r="M427">
        <v>1745.92</v>
      </c>
      <c r="N427">
        <v>8612</v>
      </c>
      <c r="O427">
        <v>3990</v>
      </c>
      <c r="P427">
        <v>2936.9</v>
      </c>
      <c r="Q427">
        <v>26184.529999999995</v>
      </c>
      <c r="R427">
        <v>61110.599999999991</v>
      </c>
      <c r="S427">
        <v>48567.320000000007</v>
      </c>
      <c r="T427">
        <v>920.71</v>
      </c>
      <c r="U427">
        <v>0</v>
      </c>
      <c r="V427">
        <v>2676.38</v>
      </c>
      <c r="W427">
        <v>4749.84</v>
      </c>
      <c r="X427">
        <v>6733.91</v>
      </c>
      <c r="Y427">
        <v>15054.24</v>
      </c>
      <c r="Z427">
        <v>86518.278380996315</v>
      </c>
      <c r="AA427">
        <v>165220.67838099634</v>
      </c>
      <c r="AB427">
        <v>226331.27838099631</v>
      </c>
      <c r="AD427">
        <v>257527.57</v>
      </c>
      <c r="AE427">
        <v>0</v>
      </c>
      <c r="AF427">
        <v>0</v>
      </c>
      <c r="AG427">
        <v>0</v>
      </c>
      <c r="AH427">
        <v>1700</v>
      </c>
      <c r="AI427">
        <v>26900</v>
      </c>
      <c r="AJ427">
        <v>2500</v>
      </c>
      <c r="AK427">
        <v>40000</v>
      </c>
      <c r="AL427">
        <v>328627.57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323736.14</v>
      </c>
      <c r="AW427">
        <v>920.71</v>
      </c>
      <c r="AX427">
        <v>0</v>
      </c>
      <c r="AY427">
        <v>4422.3</v>
      </c>
      <c r="AZ427">
        <v>15061.84</v>
      </c>
      <c r="BA427">
        <v>37623.910000000003</v>
      </c>
      <c r="BB427">
        <v>20491.14</v>
      </c>
      <c r="BC427">
        <v>152702.80838099631</v>
      </c>
      <c r="BD427">
        <v>554958.84838099638</v>
      </c>
      <c r="BE427">
        <v>22.80777775690434</v>
      </c>
      <c r="BF427">
        <v>24332</v>
      </c>
      <c r="BG427">
        <v>0</v>
      </c>
      <c r="BH427" t="s">
        <v>1349</v>
      </c>
      <c r="BI427" t="s">
        <v>1350</v>
      </c>
      <c r="BJ427" t="s">
        <v>939</v>
      </c>
    </row>
    <row r="428" spans="1:62" x14ac:dyDescent="0.25">
      <c r="A428" t="s">
        <v>220</v>
      </c>
      <c r="B428" t="s">
        <v>1351</v>
      </c>
      <c r="C428" t="s">
        <v>1352</v>
      </c>
      <c r="D428" t="s">
        <v>1010</v>
      </c>
      <c r="E428" t="s">
        <v>1011</v>
      </c>
      <c r="F428" t="s">
        <v>1220</v>
      </c>
      <c r="G428" t="s">
        <v>208</v>
      </c>
      <c r="H428" t="s">
        <v>935</v>
      </c>
      <c r="I428" t="s">
        <v>2673</v>
      </c>
      <c r="J428">
        <v>567.70000000000005</v>
      </c>
      <c r="K428">
        <v>30</v>
      </c>
      <c r="L428">
        <v>0</v>
      </c>
      <c r="M428">
        <v>80</v>
      </c>
      <c r="N428">
        <v>1380</v>
      </c>
      <c r="O428">
        <v>0</v>
      </c>
      <c r="P428">
        <v>50</v>
      </c>
      <c r="Q428">
        <v>1663.1</v>
      </c>
      <c r="R428">
        <v>3770.7999999999997</v>
      </c>
      <c r="S428">
        <v>844.8</v>
      </c>
      <c r="T428">
        <v>1545.9</v>
      </c>
      <c r="U428">
        <v>0</v>
      </c>
      <c r="V428">
        <v>80.05</v>
      </c>
      <c r="W428">
        <v>209.25</v>
      </c>
      <c r="X428">
        <v>63.6</v>
      </c>
      <c r="Y428">
        <v>199.76</v>
      </c>
      <c r="Z428">
        <v>885.11813067849505</v>
      </c>
      <c r="AA428">
        <v>3828.4781306784948</v>
      </c>
      <c r="AB428">
        <v>7599.2781306784946</v>
      </c>
      <c r="AD428">
        <v>1550.74</v>
      </c>
      <c r="AE428">
        <v>1500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500</v>
      </c>
      <c r="AL428">
        <v>3550.74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2963.24</v>
      </c>
      <c r="AW428">
        <v>3075.9</v>
      </c>
      <c r="AX428">
        <v>0</v>
      </c>
      <c r="AY428">
        <v>160.05000000000001</v>
      </c>
      <c r="AZ428">
        <v>1589.25</v>
      </c>
      <c r="BA428">
        <v>63.6</v>
      </c>
      <c r="BB428">
        <v>249.76</v>
      </c>
      <c r="BC428">
        <v>3048.2181306784951</v>
      </c>
      <c r="BD428">
        <v>11150.018130678494</v>
      </c>
      <c r="BE428">
        <v>5.7297112696189592</v>
      </c>
      <c r="BF428">
        <v>1946</v>
      </c>
      <c r="BG428">
        <v>0</v>
      </c>
      <c r="BH428" t="s">
        <v>1353</v>
      </c>
      <c r="BI428" t="s">
        <v>1354</v>
      </c>
      <c r="BJ428" t="s">
        <v>939</v>
      </c>
    </row>
    <row r="429" spans="1:62" x14ac:dyDescent="0.25">
      <c r="A429" t="s">
        <v>656</v>
      </c>
      <c r="B429" t="s">
        <v>1130</v>
      </c>
      <c r="C429" t="s">
        <v>1131</v>
      </c>
      <c r="D429" t="s">
        <v>2045</v>
      </c>
      <c r="E429" t="s">
        <v>2046</v>
      </c>
      <c r="F429" t="s">
        <v>2173</v>
      </c>
      <c r="G429" t="s">
        <v>2174</v>
      </c>
      <c r="H429" t="s">
        <v>947</v>
      </c>
      <c r="I429" t="s">
        <v>2674</v>
      </c>
      <c r="J429">
        <v>10543.21</v>
      </c>
      <c r="K429">
        <v>0</v>
      </c>
      <c r="L429">
        <v>2775</v>
      </c>
      <c r="M429">
        <v>65</v>
      </c>
      <c r="N429">
        <v>0</v>
      </c>
      <c r="O429">
        <v>0</v>
      </c>
      <c r="P429">
        <v>0</v>
      </c>
      <c r="Q429">
        <v>26721</v>
      </c>
      <c r="R429">
        <v>40104.21</v>
      </c>
      <c r="S429">
        <v>7891.4299999999994</v>
      </c>
      <c r="T429">
        <v>0</v>
      </c>
      <c r="U429">
        <v>456.70000000000005</v>
      </c>
      <c r="V429">
        <v>280.20999999999998</v>
      </c>
      <c r="W429">
        <v>0</v>
      </c>
      <c r="X429">
        <v>0</v>
      </c>
      <c r="Y429">
        <v>0</v>
      </c>
      <c r="Z429">
        <v>8618.5497645031082</v>
      </c>
      <c r="AA429">
        <v>17246.889764503107</v>
      </c>
      <c r="AB429">
        <v>57351.099764503102</v>
      </c>
      <c r="AD429">
        <v>10664.64</v>
      </c>
      <c r="AE429">
        <v>0</v>
      </c>
      <c r="AF429">
        <v>0</v>
      </c>
      <c r="AG429">
        <v>1216</v>
      </c>
      <c r="AH429">
        <v>5822</v>
      </c>
      <c r="AI429">
        <v>1392</v>
      </c>
      <c r="AJ429">
        <v>2532</v>
      </c>
      <c r="AK429">
        <v>9185.34</v>
      </c>
      <c r="AL429">
        <v>30811.98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29099.279999999999</v>
      </c>
      <c r="AW429">
        <v>0</v>
      </c>
      <c r="AX429">
        <v>3231.7</v>
      </c>
      <c r="AY429">
        <v>1561.21</v>
      </c>
      <c r="AZ429">
        <v>5822</v>
      </c>
      <c r="BA429">
        <v>1392</v>
      </c>
      <c r="BB429">
        <v>2532</v>
      </c>
      <c r="BC429">
        <v>44524.88976450311</v>
      </c>
      <c r="BD429">
        <v>88163.079764503113</v>
      </c>
      <c r="BE429">
        <v>9.6101024378137243</v>
      </c>
      <c r="BF429">
        <v>9174</v>
      </c>
      <c r="BG429">
        <v>0</v>
      </c>
      <c r="BH429" t="s">
        <v>1134</v>
      </c>
      <c r="BI429" t="s">
        <v>1135</v>
      </c>
      <c r="BJ429" t="s">
        <v>939</v>
      </c>
    </row>
    <row r="430" spans="1:62" x14ac:dyDescent="0.25">
      <c r="A430" t="s">
        <v>582</v>
      </c>
      <c r="B430" t="s">
        <v>2076</v>
      </c>
      <c r="C430" t="s">
        <v>2077</v>
      </c>
      <c r="D430" t="s">
        <v>2045</v>
      </c>
      <c r="E430" t="s">
        <v>2046</v>
      </c>
      <c r="F430" t="s">
        <v>2056</v>
      </c>
      <c r="G430" t="s">
        <v>2057</v>
      </c>
      <c r="H430" t="s">
        <v>935</v>
      </c>
      <c r="I430" t="s">
        <v>2673</v>
      </c>
      <c r="J430">
        <v>563.59</v>
      </c>
      <c r="K430">
        <v>0</v>
      </c>
      <c r="L430">
        <v>6310</v>
      </c>
      <c r="M430">
        <v>130</v>
      </c>
      <c r="N430">
        <v>0</v>
      </c>
      <c r="O430">
        <v>0</v>
      </c>
      <c r="P430">
        <v>0</v>
      </c>
      <c r="Q430">
        <v>842</v>
      </c>
      <c r="R430">
        <v>7845.59</v>
      </c>
      <c r="S430">
        <v>645.4</v>
      </c>
      <c r="T430">
        <v>0</v>
      </c>
      <c r="U430">
        <v>404.65</v>
      </c>
      <c r="V430">
        <v>60.5</v>
      </c>
      <c r="W430">
        <v>0</v>
      </c>
      <c r="X430">
        <v>0</v>
      </c>
      <c r="Y430">
        <v>0</v>
      </c>
      <c r="Z430">
        <v>1215.97</v>
      </c>
      <c r="AA430">
        <v>2326.52</v>
      </c>
      <c r="AB430">
        <v>10172.11</v>
      </c>
      <c r="AD430">
        <v>17.149999999999999</v>
      </c>
      <c r="AE430">
        <v>0</v>
      </c>
      <c r="AF430">
        <v>1062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1079.1500000000001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1226.1400000000001</v>
      </c>
      <c r="AW430">
        <v>0</v>
      </c>
      <c r="AX430">
        <v>7776.65</v>
      </c>
      <c r="AY430">
        <v>190.5</v>
      </c>
      <c r="AZ430">
        <v>0</v>
      </c>
      <c r="BA430">
        <v>0</v>
      </c>
      <c r="BB430">
        <v>0</v>
      </c>
      <c r="BC430">
        <v>2057.9700000000003</v>
      </c>
      <c r="BD430">
        <v>11251.259999999998</v>
      </c>
      <c r="BE430">
        <v>17.662888540031396</v>
      </c>
      <c r="BF430">
        <v>637</v>
      </c>
      <c r="BG430">
        <v>0</v>
      </c>
      <c r="BH430" t="s">
        <v>2078</v>
      </c>
      <c r="BI430" t="s">
        <v>2079</v>
      </c>
      <c r="BJ430" t="s">
        <v>939</v>
      </c>
    </row>
    <row r="431" spans="1:62" x14ac:dyDescent="0.25">
      <c r="A431" t="s">
        <v>564</v>
      </c>
      <c r="B431" t="s">
        <v>2034</v>
      </c>
      <c r="C431" t="s">
        <v>2035</v>
      </c>
      <c r="D431" t="s">
        <v>1870</v>
      </c>
      <c r="E431" t="s">
        <v>1871</v>
      </c>
      <c r="F431" t="s">
        <v>1872</v>
      </c>
      <c r="G431" t="s">
        <v>1873</v>
      </c>
      <c r="H431" t="s">
        <v>947</v>
      </c>
      <c r="I431" t="s">
        <v>2673</v>
      </c>
      <c r="J431">
        <v>3056.8599999999997</v>
      </c>
      <c r="K431">
        <v>440</v>
      </c>
      <c r="L431">
        <v>0</v>
      </c>
      <c r="M431">
        <v>1093</v>
      </c>
      <c r="N431">
        <v>8082</v>
      </c>
      <c r="O431">
        <v>270</v>
      </c>
      <c r="P431">
        <v>4887</v>
      </c>
      <c r="Q431">
        <v>7079</v>
      </c>
      <c r="R431">
        <v>24907.86</v>
      </c>
      <c r="S431">
        <v>2515.8500000000004</v>
      </c>
      <c r="T431">
        <v>1423.35</v>
      </c>
      <c r="U431">
        <v>0</v>
      </c>
      <c r="V431">
        <v>472.09</v>
      </c>
      <c r="W431">
        <v>1175.25</v>
      </c>
      <c r="X431">
        <v>73.55</v>
      </c>
      <c r="Y431">
        <v>1121.55</v>
      </c>
      <c r="Z431">
        <v>4018.3723814594714</v>
      </c>
      <c r="AA431">
        <v>10800.012381459472</v>
      </c>
      <c r="AB431">
        <v>35707.87238145947</v>
      </c>
      <c r="AD431">
        <v>10000</v>
      </c>
      <c r="AE431">
        <v>6500</v>
      </c>
      <c r="AF431">
        <v>0</v>
      </c>
      <c r="AG431">
        <v>1200</v>
      </c>
      <c r="AH431">
        <v>6500</v>
      </c>
      <c r="AI431">
        <v>0</v>
      </c>
      <c r="AJ431">
        <v>2000</v>
      </c>
      <c r="AK431">
        <v>2800</v>
      </c>
      <c r="AL431">
        <v>29000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15572.71</v>
      </c>
      <c r="AW431">
        <v>8363.35</v>
      </c>
      <c r="AX431">
        <v>0</v>
      </c>
      <c r="AY431">
        <v>2765.09</v>
      </c>
      <c r="AZ431">
        <v>15757.25</v>
      </c>
      <c r="BA431">
        <v>343.55</v>
      </c>
      <c r="BB431">
        <v>8008.55</v>
      </c>
      <c r="BC431">
        <v>13897.37238145947</v>
      </c>
      <c r="BD431">
        <v>64707.87238145947</v>
      </c>
      <c r="BE431">
        <v>13.205688241114178</v>
      </c>
      <c r="BF431">
        <v>4900</v>
      </c>
      <c r="BG431">
        <v>0</v>
      </c>
      <c r="BH431" t="s">
        <v>2036</v>
      </c>
      <c r="BI431" t="s">
        <v>2037</v>
      </c>
      <c r="BJ431" t="s">
        <v>939</v>
      </c>
    </row>
    <row r="432" spans="1:62" x14ac:dyDescent="0.25">
      <c r="A432" t="s">
        <v>566</v>
      </c>
      <c r="B432" t="s">
        <v>2038</v>
      </c>
      <c r="C432" t="s">
        <v>2039</v>
      </c>
      <c r="D432" t="s">
        <v>1870</v>
      </c>
      <c r="E432" t="s">
        <v>1871</v>
      </c>
      <c r="F432" t="s">
        <v>1912</v>
      </c>
      <c r="G432" t="s">
        <v>1913</v>
      </c>
      <c r="H432" t="s">
        <v>947</v>
      </c>
      <c r="I432" t="s">
        <v>2673</v>
      </c>
      <c r="J432">
        <v>5989.0599999999995</v>
      </c>
      <c r="K432">
        <v>2592.35</v>
      </c>
      <c r="L432">
        <v>0</v>
      </c>
      <c r="M432">
        <v>832</v>
      </c>
      <c r="N432">
        <v>8854.9</v>
      </c>
      <c r="O432">
        <v>13047.4</v>
      </c>
      <c r="P432">
        <v>4953</v>
      </c>
      <c r="Q432">
        <v>17189</v>
      </c>
      <c r="R432">
        <v>53457.71</v>
      </c>
      <c r="S432">
        <v>6801.36</v>
      </c>
      <c r="T432">
        <v>2004.03</v>
      </c>
      <c r="U432">
        <v>0</v>
      </c>
      <c r="V432">
        <v>372.28</v>
      </c>
      <c r="W432">
        <v>2229.2800000000002</v>
      </c>
      <c r="X432">
        <v>7676.34</v>
      </c>
      <c r="Y432">
        <v>1386.93</v>
      </c>
      <c r="Z432">
        <v>9052.3584632227794</v>
      </c>
      <c r="AA432">
        <v>29522.578463222781</v>
      </c>
      <c r="AB432">
        <v>82980.28846322278</v>
      </c>
      <c r="AD432">
        <v>15971.51</v>
      </c>
      <c r="AE432">
        <v>5000</v>
      </c>
      <c r="AF432">
        <v>0</v>
      </c>
      <c r="AG432">
        <v>0</v>
      </c>
      <c r="AH432">
        <v>2250</v>
      </c>
      <c r="AI432">
        <v>5523</v>
      </c>
      <c r="AJ432">
        <v>5000</v>
      </c>
      <c r="AK432">
        <v>8300</v>
      </c>
      <c r="AL432">
        <v>42044.51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28761.93</v>
      </c>
      <c r="AW432">
        <v>9596.380000000001</v>
      </c>
      <c r="AX432">
        <v>0</v>
      </c>
      <c r="AY432">
        <v>1204.28</v>
      </c>
      <c r="AZ432">
        <v>13334.18</v>
      </c>
      <c r="BA432">
        <v>26246.739999999998</v>
      </c>
      <c r="BB432">
        <v>11339.93</v>
      </c>
      <c r="BC432">
        <v>34541.358463222779</v>
      </c>
      <c r="BD432">
        <v>125024.79846322277</v>
      </c>
      <c r="BE432">
        <v>8.8151165806403995</v>
      </c>
      <c r="BF432">
        <v>14183</v>
      </c>
      <c r="BG432">
        <v>0</v>
      </c>
      <c r="BH432" t="s">
        <v>2040</v>
      </c>
      <c r="BI432" t="s">
        <v>2041</v>
      </c>
      <c r="BJ432" t="s">
        <v>939</v>
      </c>
    </row>
    <row r="433" spans="1:59" x14ac:dyDescent="0.25">
      <c r="A433" t="s">
        <v>2322</v>
      </c>
      <c r="J433">
        <v>3590500.67</v>
      </c>
      <c r="K433">
        <v>1068977.7399999998</v>
      </c>
      <c r="L433">
        <v>250423.76999999996</v>
      </c>
      <c r="M433">
        <v>520211.95000000007</v>
      </c>
      <c r="N433">
        <v>2158023.6204999993</v>
      </c>
      <c r="O433">
        <v>1535198.9999999998</v>
      </c>
      <c r="P433">
        <v>1160822.97</v>
      </c>
      <c r="Q433">
        <v>10405958.739999998</v>
      </c>
      <c r="R433">
        <v>20690118.460500002</v>
      </c>
      <c r="S433">
        <v>3892451.0099999956</v>
      </c>
      <c r="T433">
        <v>599695.25000000023</v>
      </c>
      <c r="U433">
        <v>58914.14</v>
      </c>
      <c r="V433">
        <v>435996.23000000021</v>
      </c>
      <c r="W433">
        <v>1245004.7899999993</v>
      </c>
      <c r="X433">
        <v>550575.55999999971</v>
      </c>
      <c r="Y433">
        <v>632434.49999999988</v>
      </c>
      <c r="Z433">
        <v>2782106.4194583176</v>
      </c>
      <c r="AA433">
        <v>10197177.89945831</v>
      </c>
      <c r="AB433">
        <v>30887296.359958325</v>
      </c>
      <c r="AD433">
        <v>8673350.9099999964</v>
      </c>
      <c r="AE433">
        <v>1146665.52</v>
      </c>
      <c r="AF433">
        <v>157199.60999999999</v>
      </c>
      <c r="AG433">
        <v>994606.13000000012</v>
      </c>
      <c r="AH433">
        <v>2129720.09</v>
      </c>
      <c r="AI433">
        <v>1367359.5</v>
      </c>
      <c r="AJ433">
        <v>1181948.26</v>
      </c>
      <c r="AK433">
        <v>3896841.9699999993</v>
      </c>
      <c r="AL433">
        <v>19547691.99000001</v>
      </c>
      <c r="AM433">
        <v>2354630.9599999995</v>
      </c>
      <c r="AN433">
        <v>431181.3</v>
      </c>
      <c r="AO433">
        <v>200021.34</v>
      </c>
      <c r="AP433">
        <v>7605.2099999999991</v>
      </c>
      <c r="AQ433">
        <v>516786.84000000008</v>
      </c>
      <c r="AR433">
        <v>105309.46</v>
      </c>
      <c r="AS433">
        <v>32197.73</v>
      </c>
      <c r="AT433">
        <v>650109.43999999994</v>
      </c>
      <c r="AU433">
        <v>4297842.28</v>
      </c>
      <c r="AV433">
        <v>18510933.550000004</v>
      </c>
      <c r="AW433">
        <v>3246519.8099999991</v>
      </c>
      <c r="AX433">
        <v>666558.86</v>
      </c>
      <c r="AY433">
        <v>1958419.5200000003</v>
      </c>
      <c r="AZ433">
        <v>6049535.3405000018</v>
      </c>
      <c r="BA433">
        <v>3558443.5200000019</v>
      </c>
      <c r="BB433">
        <v>3007403.4600000004</v>
      </c>
      <c r="BC433">
        <v>17735016.569458324</v>
      </c>
      <c r="BD433">
        <v>54732830.629958309</v>
      </c>
      <c r="BF433">
        <v>3904293</v>
      </c>
      <c r="BG433">
        <v>1817935</v>
      </c>
    </row>
    <row r="434" spans="1:59" x14ac:dyDescent="0.25">
      <c r="A434" t="s">
        <v>2323</v>
      </c>
      <c r="B434">
        <v>0</v>
      </c>
      <c r="C434">
        <v>0</v>
      </c>
      <c r="D434">
        <v>0</v>
      </c>
      <c r="E434">
        <v>0</v>
      </c>
      <c r="F434">
        <v>0</v>
      </c>
      <c r="G434">
        <v>0</v>
      </c>
      <c r="H434">
        <v>0</v>
      </c>
      <c r="I434">
        <v>0</v>
      </c>
      <c r="J434">
        <v>62213.51</v>
      </c>
      <c r="K434">
        <v>20127.48</v>
      </c>
      <c r="L434">
        <v>19155.310000000001</v>
      </c>
      <c r="M434">
        <v>0</v>
      </c>
      <c r="N434">
        <v>29496.49</v>
      </c>
      <c r="O434">
        <v>12172.68</v>
      </c>
      <c r="P434">
        <v>181.7</v>
      </c>
      <c r="Q434">
        <v>0</v>
      </c>
      <c r="R434">
        <v>143347.17000000001</v>
      </c>
      <c r="S434">
        <v>0</v>
      </c>
      <c r="T434">
        <v>0</v>
      </c>
      <c r="U434">
        <v>0</v>
      </c>
      <c r="V434">
        <v>0</v>
      </c>
      <c r="W434">
        <v>2031</v>
      </c>
      <c r="X434">
        <v>0</v>
      </c>
      <c r="Y434">
        <v>0</v>
      </c>
      <c r="Z434">
        <v>0</v>
      </c>
      <c r="AA434">
        <v>2031</v>
      </c>
      <c r="AB434">
        <v>145378.17000000001</v>
      </c>
      <c r="AC434" t="s">
        <v>2324</v>
      </c>
      <c r="AD434">
        <v>0</v>
      </c>
      <c r="AE434">
        <v>0</v>
      </c>
      <c r="AF434">
        <v>0</v>
      </c>
      <c r="AG434">
        <v>0</v>
      </c>
      <c r="AH434">
        <v>1272.8399999999999</v>
      </c>
      <c r="AI434">
        <v>0</v>
      </c>
      <c r="AJ434">
        <v>0</v>
      </c>
      <c r="AK434">
        <v>0</v>
      </c>
      <c r="AL434">
        <v>1272.8399999999999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62213.51</v>
      </c>
      <c r="AW434">
        <v>20127.48</v>
      </c>
      <c r="AX434">
        <v>19155.310000000001</v>
      </c>
      <c r="AY434">
        <v>0</v>
      </c>
      <c r="AZ434">
        <v>32800.33</v>
      </c>
      <c r="BA434">
        <v>12172.68</v>
      </c>
      <c r="BB434">
        <v>181.7</v>
      </c>
      <c r="BC434">
        <v>0</v>
      </c>
      <c r="BD434">
        <v>146651.01</v>
      </c>
      <c r="BE434" t="s">
        <v>2324</v>
      </c>
      <c r="BF434" t="s">
        <v>2324</v>
      </c>
      <c r="BG434" t="s">
        <v>2324</v>
      </c>
    </row>
    <row r="435" spans="1:59" x14ac:dyDescent="0.25">
      <c r="A435" t="s">
        <v>2325</v>
      </c>
      <c r="B435">
        <v>0</v>
      </c>
      <c r="C435">
        <v>0</v>
      </c>
      <c r="D435">
        <v>0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 t="s">
        <v>2324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 t="s">
        <v>2324</v>
      </c>
      <c r="BF435" t="s">
        <v>2324</v>
      </c>
      <c r="BG435" t="s">
        <v>2324</v>
      </c>
    </row>
    <row r="436" spans="1:59" x14ac:dyDescent="0.25">
      <c r="A436" t="s">
        <v>2326</v>
      </c>
      <c r="B436">
        <v>0</v>
      </c>
      <c r="C436">
        <v>0</v>
      </c>
      <c r="D436">
        <v>0</v>
      </c>
      <c r="E436">
        <v>0</v>
      </c>
      <c r="F436">
        <v>0</v>
      </c>
      <c r="G436">
        <v>0</v>
      </c>
      <c r="H436">
        <v>0</v>
      </c>
      <c r="I436">
        <v>0</v>
      </c>
      <c r="J436">
        <v>6300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6300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6300</v>
      </c>
      <c r="AC436" t="s">
        <v>2324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6300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6300</v>
      </c>
      <c r="BE436" t="s">
        <v>2324</v>
      </c>
      <c r="BF436" t="s">
        <v>2324</v>
      </c>
      <c r="BG436" t="s">
        <v>2324</v>
      </c>
    </row>
    <row r="437" spans="1:59" x14ac:dyDescent="0.25">
      <c r="A437" t="s">
        <v>2327</v>
      </c>
      <c r="B437">
        <v>0</v>
      </c>
      <c r="C437">
        <v>0</v>
      </c>
      <c r="D437">
        <v>0</v>
      </c>
      <c r="E437">
        <v>0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187107.98</v>
      </c>
      <c r="L437">
        <v>6357.95</v>
      </c>
      <c r="M437">
        <v>0</v>
      </c>
      <c r="N437">
        <v>289924.15000000014</v>
      </c>
      <c r="O437">
        <v>27480.43</v>
      </c>
      <c r="P437">
        <v>118457.65</v>
      </c>
      <c r="Q437">
        <v>1601752.76</v>
      </c>
      <c r="R437">
        <v>2231080.92</v>
      </c>
      <c r="S437">
        <v>2308.46</v>
      </c>
      <c r="T437">
        <v>0</v>
      </c>
      <c r="U437">
        <v>503.45</v>
      </c>
      <c r="V437">
        <v>0</v>
      </c>
      <c r="W437">
        <v>1588.8</v>
      </c>
      <c r="X437">
        <v>0</v>
      </c>
      <c r="Y437">
        <v>1348.18</v>
      </c>
      <c r="Z437">
        <v>1067565.5799999998</v>
      </c>
      <c r="AA437">
        <v>1073314.4699999997</v>
      </c>
      <c r="AB437">
        <v>3304395.3899999997</v>
      </c>
      <c r="AC437" t="s">
        <v>2324</v>
      </c>
      <c r="AD437">
        <v>0</v>
      </c>
      <c r="AE437">
        <v>0</v>
      </c>
      <c r="AF437">
        <v>0</v>
      </c>
      <c r="AG437">
        <v>0</v>
      </c>
      <c r="AH437">
        <v>2105</v>
      </c>
      <c r="AI437">
        <v>0</v>
      </c>
      <c r="AJ437">
        <v>0</v>
      </c>
      <c r="AK437">
        <v>0</v>
      </c>
      <c r="AL437">
        <v>2105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70444.53</v>
      </c>
      <c r="AS437">
        <v>0</v>
      </c>
      <c r="AT437">
        <v>14106.560000000001</v>
      </c>
      <c r="AU437">
        <v>84551.09</v>
      </c>
      <c r="AV437">
        <v>2308.46</v>
      </c>
      <c r="AW437">
        <v>187107.98</v>
      </c>
      <c r="AX437">
        <v>6861.4</v>
      </c>
      <c r="AY437">
        <v>0</v>
      </c>
      <c r="AZ437">
        <v>293617.95000000013</v>
      </c>
      <c r="BA437">
        <v>97924.959999999992</v>
      </c>
      <c r="BB437">
        <v>119805.82999999999</v>
      </c>
      <c r="BC437">
        <v>2683424.9</v>
      </c>
      <c r="BD437">
        <v>3391051.48</v>
      </c>
      <c r="BE437" t="s">
        <v>2324</v>
      </c>
      <c r="BF437" t="s">
        <v>2324</v>
      </c>
      <c r="BG437" t="s">
        <v>2324</v>
      </c>
    </row>
    <row r="438" spans="1:59" x14ac:dyDescent="0.25">
      <c r="A438" t="s">
        <v>923</v>
      </c>
      <c r="B438">
        <v>0</v>
      </c>
      <c r="C438">
        <v>0</v>
      </c>
      <c r="D438">
        <v>0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3659014.18</v>
      </c>
      <c r="K438">
        <v>1276213.1999999997</v>
      </c>
      <c r="L438">
        <v>275937.03000000003</v>
      </c>
      <c r="M438">
        <v>520211.9499999999</v>
      </c>
      <c r="N438">
        <v>2477444.2604999999</v>
      </c>
      <c r="O438">
        <v>1574852.11</v>
      </c>
      <c r="P438">
        <v>1279462.3200000003</v>
      </c>
      <c r="Q438">
        <v>12007711.499999998</v>
      </c>
      <c r="R438">
        <v>23070846.550499998</v>
      </c>
      <c r="S438">
        <v>3894759.4699999993</v>
      </c>
      <c r="T438">
        <v>599695.25000000012</v>
      </c>
      <c r="U438">
        <v>59417.589999999989</v>
      </c>
      <c r="V438">
        <v>435996.23</v>
      </c>
      <c r="W438">
        <v>1248624.5900000008</v>
      </c>
      <c r="X438">
        <v>550575.55999999971</v>
      </c>
      <c r="Y438">
        <v>633782.67999999947</v>
      </c>
      <c r="Z438">
        <v>3849671.9994583176</v>
      </c>
      <c r="AA438">
        <v>11272523.369458314</v>
      </c>
      <c r="AB438">
        <v>34343369.919958331</v>
      </c>
      <c r="AC438">
        <v>8.7963095802385549</v>
      </c>
      <c r="AD438">
        <v>8673350.9100000039</v>
      </c>
      <c r="AE438">
        <v>1146665.52</v>
      </c>
      <c r="AF438">
        <v>157199.60999999999</v>
      </c>
      <c r="AG438">
        <v>994606.12999999966</v>
      </c>
      <c r="AH438">
        <v>2133097.9300000002</v>
      </c>
      <c r="AI438">
        <v>1367359.5000000005</v>
      </c>
      <c r="AJ438">
        <v>1181948.26</v>
      </c>
      <c r="AK438">
        <v>3896841.9699999983</v>
      </c>
      <c r="AL438">
        <v>19551069.830000013</v>
      </c>
      <c r="AM438">
        <v>2354630.959999999</v>
      </c>
      <c r="AN438">
        <v>431181.30000000005</v>
      </c>
      <c r="AO438">
        <v>200021.34</v>
      </c>
      <c r="AP438">
        <v>7605.2099999999991</v>
      </c>
      <c r="AQ438">
        <v>516786.83999999997</v>
      </c>
      <c r="AR438">
        <v>175753.99</v>
      </c>
      <c r="AS438">
        <v>32197.73</v>
      </c>
      <c r="AT438">
        <v>664216</v>
      </c>
      <c r="AU438">
        <v>4382393.3699999992</v>
      </c>
      <c r="AV438">
        <v>18581755.519999996</v>
      </c>
      <c r="AW438">
        <v>3453755.2700000005</v>
      </c>
      <c r="AX438">
        <v>692575.57</v>
      </c>
      <c r="AY438">
        <v>1958419.5200000007</v>
      </c>
      <c r="AZ438">
        <v>6375953.6205000002</v>
      </c>
      <c r="BA438">
        <v>3668541.160000002</v>
      </c>
      <c r="BB438">
        <v>3127390.9899999998</v>
      </c>
      <c r="BC438">
        <v>20418441.46945833</v>
      </c>
      <c r="BD438">
        <v>58276833.119958349</v>
      </c>
      <c r="BE438">
        <v>14.926347259275456</v>
      </c>
      <c r="BF438">
        <v>3904293</v>
      </c>
      <c r="BG438">
        <v>1817935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CA0CB-BACF-4D5D-ACA0-0ECC7741A6DC}">
  <sheetPr codeName="Taul4"/>
  <dimension ref="A1:BE447"/>
  <sheetViews>
    <sheetView topLeftCell="A278" workbookViewId="0">
      <selection activeCell="A297" sqref="A297"/>
    </sheetView>
  </sheetViews>
  <sheetFormatPr defaultRowHeight="15" x14ac:dyDescent="0.25"/>
  <cols>
    <col min="1" max="1" width="73.42578125" customWidth="1"/>
    <col min="2" max="2" width="52.28515625" customWidth="1"/>
    <col min="3" max="4" width="53.28515625" customWidth="1"/>
    <col min="5" max="5" width="52.5703125" customWidth="1"/>
    <col min="6" max="6" width="53.42578125" customWidth="1"/>
    <col min="7" max="7" width="52.42578125" customWidth="1"/>
    <col min="8" max="8" width="55.42578125" customWidth="1"/>
    <col min="9" max="9" width="71.5703125" customWidth="1"/>
    <col min="10" max="10" width="62.85546875" customWidth="1"/>
    <col min="11" max="11" width="54.85546875" customWidth="1"/>
    <col min="12" max="13" width="55.85546875" customWidth="1"/>
    <col min="14" max="14" width="55.140625" customWidth="1"/>
    <col min="15" max="15" width="56" customWidth="1"/>
    <col min="16" max="16" width="55" customWidth="1"/>
    <col min="17" max="17" width="58" customWidth="1"/>
    <col min="18" max="18" width="55.7109375" customWidth="1"/>
    <col min="19" max="19" width="65.85546875" customWidth="1"/>
    <col min="20" max="20" width="39.85546875" customWidth="1"/>
    <col min="21" max="22" width="40.85546875" customWidth="1"/>
    <col min="23" max="23" width="40.140625" customWidth="1"/>
    <col min="24" max="24" width="41" customWidth="1"/>
    <col min="25" max="25" width="40" customWidth="1"/>
    <col min="26" max="26" width="43" customWidth="1"/>
    <col min="27" max="27" width="40.7109375" customWidth="1"/>
    <col min="28" max="28" width="18.140625" customWidth="1"/>
    <col min="29" max="29" width="30" customWidth="1"/>
    <col min="30" max="31" width="31" customWidth="1"/>
    <col min="32" max="32" width="30.28515625" customWidth="1"/>
    <col min="33" max="33" width="31.140625" customWidth="1"/>
    <col min="34" max="34" width="30.140625" customWidth="1"/>
    <col min="35" max="35" width="33.140625" customWidth="1"/>
    <col min="36" max="36" width="30.85546875" customWidth="1"/>
    <col min="37" max="37" width="18.85546875" customWidth="1"/>
    <col min="38" max="38" width="21.140625" customWidth="1"/>
    <col min="39" max="40" width="22.140625" customWidth="1"/>
    <col min="41" max="41" width="21.42578125" customWidth="1"/>
    <col min="42" max="42" width="22.28515625" customWidth="1"/>
    <col min="43" max="43" width="21.28515625" customWidth="1"/>
    <col min="44" max="44" width="24.28515625" customWidth="1"/>
    <col min="45" max="45" width="22" customWidth="1"/>
    <col min="46" max="46" width="17" customWidth="1"/>
    <col min="47" max="47" width="43.85546875" customWidth="1"/>
    <col min="48" max="48" width="9.5703125" customWidth="1"/>
    <col min="49" max="49" width="20.28515625" customWidth="1"/>
    <col min="50" max="51" width="10" customWidth="1"/>
    <col min="52" max="52" width="21.7109375" customWidth="1"/>
    <col min="53" max="53" width="18.5703125" customWidth="1"/>
    <col min="54" max="54" width="25.7109375" customWidth="1"/>
    <col min="55" max="55" width="29.28515625" customWidth="1"/>
    <col min="56" max="56" width="21.28515625" customWidth="1"/>
    <col min="57" max="57" width="73.42578125" customWidth="1"/>
  </cols>
  <sheetData>
    <row r="1" spans="1:57" x14ac:dyDescent="0.25">
      <c r="A1" t="s">
        <v>868</v>
      </c>
      <c r="B1" t="s">
        <v>2328</v>
      </c>
      <c r="C1" t="s">
        <v>2329</v>
      </c>
      <c r="D1" t="s">
        <v>2330</v>
      </c>
      <c r="E1" t="s">
        <v>2331</v>
      </c>
      <c r="F1" t="s">
        <v>2332</v>
      </c>
      <c r="G1" t="s">
        <v>2333</v>
      </c>
      <c r="H1" t="s">
        <v>2334</v>
      </c>
      <c r="I1" t="s">
        <v>2335</v>
      </c>
      <c r="J1" t="s">
        <v>2336</v>
      </c>
      <c r="K1" t="s">
        <v>2337</v>
      </c>
      <c r="L1" t="s">
        <v>887</v>
      </c>
      <c r="M1" t="s">
        <v>888</v>
      </c>
      <c r="N1" t="s">
        <v>2338</v>
      </c>
      <c r="O1" t="s">
        <v>890</v>
      </c>
      <c r="P1" t="s">
        <v>2339</v>
      </c>
      <c r="Q1" t="s">
        <v>892</v>
      </c>
      <c r="R1" t="s">
        <v>893</v>
      </c>
      <c r="S1" t="s">
        <v>894</v>
      </c>
      <c r="T1" t="s">
        <v>2340</v>
      </c>
      <c r="U1" t="s">
        <v>898</v>
      </c>
      <c r="V1" t="s">
        <v>899</v>
      </c>
      <c r="W1" t="s">
        <v>2341</v>
      </c>
      <c r="X1" t="s">
        <v>901</v>
      </c>
      <c r="Y1" t="s">
        <v>2342</v>
      </c>
      <c r="Z1" t="s">
        <v>903</v>
      </c>
      <c r="AA1" t="s">
        <v>904</v>
      </c>
      <c r="AB1" t="s">
        <v>905</v>
      </c>
      <c r="AC1" t="s">
        <v>2343</v>
      </c>
      <c r="AD1" t="s">
        <v>907</v>
      </c>
      <c r="AE1" t="s">
        <v>908</v>
      </c>
      <c r="AF1" t="s">
        <v>2344</v>
      </c>
      <c r="AG1" t="s">
        <v>910</v>
      </c>
      <c r="AH1" t="s">
        <v>2345</v>
      </c>
      <c r="AI1" t="s">
        <v>912</v>
      </c>
      <c r="AJ1" t="s">
        <v>913</v>
      </c>
      <c r="AK1" t="s">
        <v>2575</v>
      </c>
      <c r="AL1" t="s">
        <v>2346</v>
      </c>
      <c r="AM1" t="s">
        <v>916</v>
      </c>
      <c r="AN1" t="s">
        <v>917</v>
      </c>
      <c r="AO1" t="s">
        <v>2347</v>
      </c>
      <c r="AP1" t="s">
        <v>919</v>
      </c>
      <c r="AQ1" t="s">
        <v>2348</v>
      </c>
      <c r="AR1" t="s">
        <v>921</v>
      </c>
      <c r="AS1" t="s">
        <v>922</v>
      </c>
      <c r="AT1" t="s">
        <v>923</v>
      </c>
      <c r="AU1" t="s">
        <v>924</v>
      </c>
      <c r="AV1" t="s">
        <v>925</v>
      </c>
      <c r="AW1" t="s">
        <v>867</v>
      </c>
      <c r="AX1" t="s">
        <v>2576</v>
      </c>
      <c r="AY1" t="s">
        <v>2577</v>
      </c>
      <c r="AZ1" t="s">
        <v>871</v>
      </c>
      <c r="BA1" t="s">
        <v>872</v>
      </c>
      <c r="BB1" t="s">
        <v>873</v>
      </c>
      <c r="BC1" t="s">
        <v>874</v>
      </c>
      <c r="BD1" t="s">
        <v>875</v>
      </c>
      <c r="BE1" t="s">
        <v>2349</v>
      </c>
    </row>
    <row r="2" spans="1:57" x14ac:dyDescent="0.25">
      <c r="A2" t="s">
        <v>144</v>
      </c>
      <c r="B2">
        <v>10957.769999999999</v>
      </c>
      <c r="C2">
        <v>1445</v>
      </c>
      <c r="D2">
        <v>0</v>
      </c>
      <c r="E2">
        <v>920</v>
      </c>
      <c r="F2">
        <v>2598.6</v>
      </c>
      <c r="G2">
        <v>2910</v>
      </c>
      <c r="H2">
        <v>2718.6</v>
      </c>
      <c r="I2">
        <v>13360</v>
      </c>
      <c r="J2">
        <v>34909.97</v>
      </c>
      <c r="K2">
        <v>10594.27</v>
      </c>
      <c r="L2">
        <v>1407.02</v>
      </c>
      <c r="M2">
        <v>0</v>
      </c>
      <c r="N2">
        <v>993.16</v>
      </c>
      <c r="O2">
        <v>6639.5</v>
      </c>
      <c r="P2">
        <v>1571.06</v>
      </c>
      <c r="Q2">
        <v>1504.68</v>
      </c>
      <c r="R2">
        <v>7133.8287490927378</v>
      </c>
      <c r="S2">
        <v>29843.518749092742</v>
      </c>
      <c r="T2">
        <v>15000</v>
      </c>
      <c r="U2">
        <v>0</v>
      </c>
      <c r="V2">
        <v>0</v>
      </c>
      <c r="W2">
        <v>1000</v>
      </c>
      <c r="X2">
        <v>200</v>
      </c>
      <c r="Y2">
        <v>6000</v>
      </c>
      <c r="Z2">
        <v>10000</v>
      </c>
      <c r="AA2">
        <v>11000</v>
      </c>
      <c r="AB2">
        <v>43200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36552.04</v>
      </c>
      <c r="AM2">
        <v>2852.02</v>
      </c>
      <c r="AN2">
        <v>0</v>
      </c>
      <c r="AO2">
        <v>2913.16</v>
      </c>
      <c r="AP2">
        <v>9438.1</v>
      </c>
      <c r="AQ2">
        <v>10481.06</v>
      </c>
      <c r="AR2">
        <v>14223.279999999999</v>
      </c>
      <c r="AS2">
        <v>31493.82874909274</v>
      </c>
      <c r="AT2">
        <v>107953.48874909274</v>
      </c>
      <c r="AU2">
        <v>54.384629092741932</v>
      </c>
      <c r="AV2">
        <v>1985</v>
      </c>
      <c r="AW2" t="s">
        <v>143</v>
      </c>
      <c r="AZ2" t="s">
        <v>1010</v>
      </c>
      <c r="BA2" t="s">
        <v>2365</v>
      </c>
      <c r="BB2" t="s">
        <v>1211</v>
      </c>
      <c r="BC2" t="s">
        <v>2382</v>
      </c>
      <c r="BD2">
        <v>1</v>
      </c>
      <c r="BE2">
        <v>1</v>
      </c>
    </row>
    <row r="3" spans="1:57" x14ac:dyDescent="0.25">
      <c r="A3" t="s">
        <v>486</v>
      </c>
      <c r="B3">
        <v>5582.0300000000007</v>
      </c>
      <c r="C3">
        <v>4941</v>
      </c>
      <c r="D3">
        <v>0</v>
      </c>
      <c r="E3">
        <v>255</v>
      </c>
      <c r="F3">
        <v>17493.009999999998</v>
      </c>
      <c r="G3">
        <v>155</v>
      </c>
      <c r="H3">
        <v>2454.64</v>
      </c>
      <c r="I3">
        <v>24541.200000000001</v>
      </c>
      <c r="J3">
        <v>55421.880000000005</v>
      </c>
      <c r="K3">
        <v>5722.869999999999</v>
      </c>
      <c r="L3">
        <v>5015.1400000000003</v>
      </c>
      <c r="M3">
        <v>0</v>
      </c>
      <c r="N3">
        <v>1169.8399999999999</v>
      </c>
      <c r="O3">
        <v>2376.3700000000003</v>
      </c>
      <c r="P3">
        <v>859.93</v>
      </c>
      <c r="Q3">
        <v>1958.39</v>
      </c>
      <c r="R3">
        <v>6864.9193329130467</v>
      </c>
      <c r="S3">
        <v>23967.459332913048</v>
      </c>
      <c r="T3">
        <v>8000</v>
      </c>
      <c r="U3">
        <v>8000</v>
      </c>
      <c r="V3">
        <v>0</v>
      </c>
      <c r="W3">
        <v>2000</v>
      </c>
      <c r="X3">
        <v>8000</v>
      </c>
      <c r="Y3">
        <v>2000</v>
      </c>
      <c r="Z3">
        <v>2000</v>
      </c>
      <c r="AA3">
        <v>1000</v>
      </c>
      <c r="AB3">
        <v>31000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19304.900000000001</v>
      </c>
      <c r="AM3">
        <v>17956.14</v>
      </c>
      <c r="AN3">
        <v>0</v>
      </c>
      <c r="AO3">
        <v>3424.84</v>
      </c>
      <c r="AP3">
        <v>27869.379999999997</v>
      </c>
      <c r="AQ3">
        <v>3014.93</v>
      </c>
      <c r="AR3">
        <v>6413.03</v>
      </c>
      <c r="AS3">
        <v>32406.119332913047</v>
      </c>
      <c r="AT3">
        <v>110389.33933291305</v>
      </c>
      <c r="AU3">
        <v>122.38285957085704</v>
      </c>
      <c r="AV3">
        <v>902</v>
      </c>
      <c r="AW3" t="s">
        <v>485</v>
      </c>
      <c r="AZ3" t="s">
        <v>1870</v>
      </c>
      <c r="BA3" t="s">
        <v>2424</v>
      </c>
      <c r="BB3" t="s">
        <v>1872</v>
      </c>
      <c r="BC3" t="s">
        <v>2425</v>
      </c>
      <c r="BD3">
        <v>1</v>
      </c>
      <c r="BE3">
        <v>1</v>
      </c>
    </row>
    <row r="4" spans="1:57" x14ac:dyDescent="0.25">
      <c r="A4" t="s">
        <v>222</v>
      </c>
      <c r="B4">
        <v>1394.87</v>
      </c>
      <c r="C4">
        <v>0</v>
      </c>
      <c r="D4">
        <v>0</v>
      </c>
      <c r="E4">
        <v>520</v>
      </c>
      <c r="F4">
        <v>2265</v>
      </c>
      <c r="G4">
        <v>95</v>
      </c>
      <c r="H4">
        <v>165</v>
      </c>
      <c r="I4">
        <v>1942</v>
      </c>
      <c r="J4">
        <v>6381.87</v>
      </c>
      <c r="K4">
        <v>6740.9699999999993</v>
      </c>
      <c r="L4">
        <v>3489.89</v>
      </c>
      <c r="M4">
        <v>0</v>
      </c>
      <c r="N4">
        <v>814.35</v>
      </c>
      <c r="O4">
        <v>2331.5</v>
      </c>
      <c r="P4">
        <v>95.38</v>
      </c>
      <c r="Q4">
        <v>146.55000000000001</v>
      </c>
      <c r="R4">
        <v>4236.6854002423634</v>
      </c>
      <c r="S4">
        <v>17855.32540024236</v>
      </c>
      <c r="T4">
        <v>2500</v>
      </c>
      <c r="U4">
        <v>1300</v>
      </c>
      <c r="V4">
        <v>0</v>
      </c>
      <c r="W4">
        <v>1000</v>
      </c>
      <c r="X4">
        <v>1300</v>
      </c>
      <c r="Y4">
        <v>0</v>
      </c>
      <c r="Z4">
        <v>0</v>
      </c>
      <c r="AA4">
        <v>1700</v>
      </c>
      <c r="AB4">
        <v>7800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10635.84</v>
      </c>
      <c r="AM4">
        <v>4789.8899999999994</v>
      </c>
      <c r="AN4">
        <v>0</v>
      </c>
      <c r="AO4">
        <v>2334.35</v>
      </c>
      <c r="AP4">
        <v>5896.5</v>
      </c>
      <c r="AQ4">
        <v>190.38</v>
      </c>
      <c r="AR4">
        <v>311.55</v>
      </c>
      <c r="AS4">
        <v>7878.6854002423634</v>
      </c>
      <c r="AT4">
        <v>32037.195400242363</v>
      </c>
      <c r="AU4">
        <v>7.6188336266925951</v>
      </c>
      <c r="AV4">
        <v>4205</v>
      </c>
      <c r="AW4" t="s">
        <v>221</v>
      </c>
      <c r="AZ4" t="s">
        <v>1357</v>
      </c>
      <c r="BA4" t="s">
        <v>2391</v>
      </c>
      <c r="BB4" t="s">
        <v>1359</v>
      </c>
      <c r="BC4" t="s">
        <v>2392</v>
      </c>
      <c r="BD4">
        <v>2</v>
      </c>
      <c r="BE4">
        <v>1</v>
      </c>
    </row>
    <row r="5" spans="1:57" x14ac:dyDescent="0.25">
      <c r="A5" t="s">
        <v>488</v>
      </c>
      <c r="B5">
        <v>10561.09</v>
      </c>
      <c r="C5">
        <v>9353</v>
      </c>
      <c r="D5">
        <v>0</v>
      </c>
      <c r="E5">
        <v>757</v>
      </c>
      <c r="F5">
        <v>4979.53</v>
      </c>
      <c r="G5">
        <v>930</v>
      </c>
      <c r="H5">
        <v>4463.75</v>
      </c>
      <c r="I5">
        <v>13931</v>
      </c>
      <c r="J5">
        <v>44975.369999999995</v>
      </c>
      <c r="K5">
        <v>8183.0900000000011</v>
      </c>
      <c r="L5">
        <v>6768.91</v>
      </c>
      <c r="M5">
        <v>0</v>
      </c>
      <c r="N5">
        <v>2557.35</v>
      </c>
      <c r="O5">
        <v>3797.9500000000003</v>
      </c>
      <c r="P5">
        <v>6127.06</v>
      </c>
      <c r="Q5">
        <v>3076.08</v>
      </c>
      <c r="R5">
        <v>6346.617348914282</v>
      </c>
      <c r="S5">
        <v>36857.057348914284</v>
      </c>
      <c r="T5">
        <v>20900</v>
      </c>
      <c r="U5">
        <v>2460</v>
      </c>
      <c r="V5">
        <v>0</v>
      </c>
      <c r="W5">
        <v>3600</v>
      </c>
      <c r="X5">
        <v>8860</v>
      </c>
      <c r="Y5">
        <v>8550</v>
      </c>
      <c r="Z5">
        <v>4964</v>
      </c>
      <c r="AA5">
        <v>3000</v>
      </c>
      <c r="AB5">
        <v>52334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39644.18</v>
      </c>
      <c r="AM5">
        <v>18581.91</v>
      </c>
      <c r="AN5">
        <v>0</v>
      </c>
      <c r="AO5">
        <v>6914.35</v>
      </c>
      <c r="AP5">
        <v>17637.48</v>
      </c>
      <c r="AQ5">
        <v>15607.060000000001</v>
      </c>
      <c r="AR5">
        <v>12503.83</v>
      </c>
      <c r="AS5">
        <v>23277.617348914282</v>
      </c>
      <c r="AT5">
        <v>134166.42734891427</v>
      </c>
      <c r="AU5">
        <v>36.359465406209829</v>
      </c>
      <c r="AV5">
        <v>3690</v>
      </c>
      <c r="AW5" t="s">
        <v>487</v>
      </c>
      <c r="AZ5" t="s">
        <v>1870</v>
      </c>
      <c r="BA5" t="s">
        <v>2424</v>
      </c>
      <c r="BB5" t="s">
        <v>1878</v>
      </c>
      <c r="BC5" t="s">
        <v>2426</v>
      </c>
      <c r="BD5">
        <v>1</v>
      </c>
      <c r="BE5">
        <v>1</v>
      </c>
    </row>
    <row r="6" spans="1:57" x14ac:dyDescent="0.25">
      <c r="A6" t="s">
        <v>332</v>
      </c>
      <c r="B6">
        <v>4927.24</v>
      </c>
      <c r="C6">
        <v>8613.5</v>
      </c>
      <c r="D6">
        <v>0</v>
      </c>
      <c r="E6">
        <v>3138</v>
      </c>
      <c r="F6">
        <v>26514.5</v>
      </c>
      <c r="G6">
        <v>2940</v>
      </c>
      <c r="H6">
        <v>2155</v>
      </c>
      <c r="I6">
        <v>11708</v>
      </c>
      <c r="J6">
        <v>59996.24</v>
      </c>
      <c r="K6">
        <v>18298.110000000004</v>
      </c>
      <c r="L6">
        <v>1273.8699999999999</v>
      </c>
      <c r="M6">
        <v>0</v>
      </c>
      <c r="N6">
        <v>3067.77</v>
      </c>
      <c r="O6">
        <v>3741.3</v>
      </c>
      <c r="P6">
        <v>1752</v>
      </c>
      <c r="Q6">
        <v>3257</v>
      </c>
      <c r="R6">
        <v>8250.2649553041629</v>
      </c>
      <c r="S6">
        <v>39640.314955304166</v>
      </c>
      <c r="T6">
        <v>17680</v>
      </c>
      <c r="U6">
        <v>4420</v>
      </c>
      <c r="V6">
        <v>0</v>
      </c>
      <c r="W6">
        <v>2210</v>
      </c>
      <c r="X6">
        <v>8840</v>
      </c>
      <c r="Y6">
        <v>2210</v>
      </c>
      <c r="Z6">
        <v>8957.0499999999993</v>
      </c>
      <c r="AA6">
        <v>7800</v>
      </c>
      <c r="AB6">
        <v>52117.05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40905.350000000006</v>
      </c>
      <c r="AM6">
        <v>14307.369999999999</v>
      </c>
      <c r="AN6">
        <v>0</v>
      </c>
      <c r="AO6">
        <v>8415.77</v>
      </c>
      <c r="AP6">
        <v>39095.800000000003</v>
      </c>
      <c r="AQ6">
        <v>6902</v>
      </c>
      <c r="AR6">
        <v>14369.05</v>
      </c>
      <c r="AS6">
        <v>27758.264955304163</v>
      </c>
      <c r="AT6">
        <v>151753.60495530418</v>
      </c>
      <c r="AU6">
        <v>107.6266701810668</v>
      </c>
      <c r="AV6">
        <v>1410</v>
      </c>
      <c r="AW6" t="s">
        <v>331</v>
      </c>
      <c r="AX6" t="s">
        <v>853</v>
      </c>
      <c r="AY6" t="s">
        <v>2405</v>
      </c>
      <c r="AZ6" t="s">
        <v>1481</v>
      </c>
      <c r="BA6" t="s">
        <v>2402</v>
      </c>
      <c r="BB6" t="s">
        <v>1587</v>
      </c>
      <c r="BC6" t="s">
        <v>2406</v>
      </c>
      <c r="BD6">
        <v>1</v>
      </c>
      <c r="BE6">
        <v>2</v>
      </c>
    </row>
    <row r="7" spans="1:57" x14ac:dyDescent="0.25">
      <c r="A7" t="s">
        <v>146</v>
      </c>
      <c r="B7">
        <v>3541.05</v>
      </c>
      <c r="C7">
        <v>1480</v>
      </c>
      <c r="D7">
        <v>0</v>
      </c>
      <c r="E7">
        <v>1055</v>
      </c>
      <c r="F7">
        <v>3433</v>
      </c>
      <c r="G7">
        <v>195</v>
      </c>
      <c r="H7">
        <v>2725</v>
      </c>
      <c r="I7">
        <v>11658.06</v>
      </c>
      <c r="J7">
        <v>24087.11</v>
      </c>
      <c r="K7">
        <v>5043.0300000000007</v>
      </c>
      <c r="L7">
        <v>215.25</v>
      </c>
      <c r="M7">
        <v>0</v>
      </c>
      <c r="N7">
        <v>235.55</v>
      </c>
      <c r="O7">
        <v>2350.1</v>
      </c>
      <c r="P7">
        <v>3560.04</v>
      </c>
      <c r="Q7">
        <v>568.11</v>
      </c>
      <c r="R7">
        <v>3560.08477640096</v>
      </c>
      <c r="S7">
        <v>15532.164776400961</v>
      </c>
      <c r="T7">
        <v>6000</v>
      </c>
      <c r="U7">
        <v>0</v>
      </c>
      <c r="V7">
        <v>0</v>
      </c>
      <c r="W7">
        <v>1500</v>
      </c>
      <c r="X7">
        <v>7000</v>
      </c>
      <c r="Y7">
        <v>6000</v>
      </c>
      <c r="Z7">
        <v>1500</v>
      </c>
      <c r="AA7">
        <v>1700</v>
      </c>
      <c r="AB7">
        <v>23700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14584.080000000002</v>
      </c>
      <c r="AM7">
        <v>1695.25</v>
      </c>
      <c r="AN7">
        <v>0</v>
      </c>
      <c r="AO7">
        <v>2790.55</v>
      </c>
      <c r="AP7">
        <v>12783.1</v>
      </c>
      <c r="AQ7">
        <v>9755.0400000000009</v>
      </c>
      <c r="AR7">
        <v>4793.1100000000006</v>
      </c>
      <c r="AS7">
        <v>16918.144776400957</v>
      </c>
      <c r="AT7">
        <v>63319.274776400962</v>
      </c>
      <c r="AU7">
        <v>12.044754570363509</v>
      </c>
      <c r="AV7">
        <v>5257</v>
      </c>
      <c r="AW7" t="s">
        <v>145</v>
      </c>
      <c r="AZ7" t="s">
        <v>1010</v>
      </c>
      <c r="BA7" t="s">
        <v>2365</v>
      </c>
      <c r="BB7" t="s">
        <v>1012</v>
      </c>
      <c r="BC7" t="s">
        <v>2366</v>
      </c>
      <c r="BD7">
        <v>2</v>
      </c>
      <c r="BE7">
        <v>1</v>
      </c>
    </row>
    <row r="8" spans="1:57" x14ac:dyDescent="0.25">
      <c r="A8" t="s">
        <v>4</v>
      </c>
      <c r="B8">
        <v>1118.3500000000001</v>
      </c>
      <c r="C8">
        <v>0</v>
      </c>
      <c r="D8">
        <v>0</v>
      </c>
      <c r="E8">
        <v>15</v>
      </c>
      <c r="F8">
        <v>0</v>
      </c>
      <c r="G8">
        <v>0</v>
      </c>
      <c r="H8">
        <v>20</v>
      </c>
      <c r="I8">
        <v>2091</v>
      </c>
      <c r="J8">
        <v>3244.3500000000004</v>
      </c>
      <c r="K8">
        <v>3764.62</v>
      </c>
      <c r="L8">
        <v>96.65</v>
      </c>
      <c r="M8">
        <v>0</v>
      </c>
      <c r="N8">
        <v>133.25</v>
      </c>
      <c r="O8">
        <v>118.6</v>
      </c>
      <c r="P8">
        <v>359.18</v>
      </c>
      <c r="Q8">
        <v>181.6</v>
      </c>
      <c r="R8">
        <v>3565.9610369280626</v>
      </c>
      <c r="S8">
        <v>8219.8610369280632</v>
      </c>
      <c r="T8">
        <v>9700</v>
      </c>
      <c r="U8">
        <v>0</v>
      </c>
      <c r="V8">
        <v>0</v>
      </c>
      <c r="W8">
        <v>2500</v>
      </c>
      <c r="X8">
        <v>0</v>
      </c>
      <c r="Y8">
        <v>0</v>
      </c>
      <c r="Z8">
        <v>0</v>
      </c>
      <c r="AA8">
        <v>2700</v>
      </c>
      <c r="AB8">
        <v>14900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14582.970000000001</v>
      </c>
      <c r="AM8">
        <v>96.65</v>
      </c>
      <c r="AN8">
        <v>0</v>
      </c>
      <c r="AO8">
        <v>2648.25</v>
      </c>
      <c r="AP8">
        <v>118.6</v>
      </c>
      <c r="AQ8">
        <v>359.18</v>
      </c>
      <c r="AR8">
        <v>201.6</v>
      </c>
      <c r="AS8">
        <v>8356.9610369280635</v>
      </c>
      <c r="AT8">
        <v>26364.211036928064</v>
      </c>
      <c r="AU8">
        <v>10.258447874291075</v>
      </c>
      <c r="AV8">
        <v>2570</v>
      </c>
      <c r="AW8" t="s">
        <v>3</v>
      </c>
      <c r="AZ8" t="s">
        <v>931</v>
      </c>
      <c r="BA8" t="s">
        <v>2350</v>
      </c>
      <c r="BB8" t="s">
        <v>933</v>
      </c>
      <c r="BC8" t="s">
        <v>2351</v>
      </c>
      <c r="BD8">
        <v>2</v>
      </c>
      <c r="BE8">
        <v>1</v>
      </c>
    </row>
    <row r="9" spans="1:57" x14ac:dyDescent="0.25">
      <c r="A9" t="s">
        <v>50</v>
      </c>
      <c r="B9">
        <v>1688.71</v>
      </c>
      <c r="C9">
        <v>0</v>
      </c>
      <c r="D9">
        <v>0</v>
      </c>
      <c r="E9">
        <v>150</v>
      </c>
      <c r="F9">
        <v>1245.55</v>
      </c>
      <c r="G9">
        <v>645</v>
      </c>
      <c r="H9">
        <v>1591</v>
      </c>
      <c r="I9">
        <v>934</v>
      </c>
      <c r="J9">
        <v>6254.26</v>
      </c>
      <c r="K9">
        <v>973.93</v>
      </c>
      <c r="L9">
        <v>65.650000000000006</v>
      </c>
      <c r="M9">
        <v>0</v>
      </c>
      <c r="N9">
        <v>415.85</v>
      </c>
      <c r="O9">
        <v>41.8</v>
      </c>
      <c r="P9">
        <v>911.1</v>
      </c>
      <c r="Q9">
        <v>137.35</v>
      </c>
      <c r="R9">
        <v>952.92728070500129</v>
      </c>
      <c r="S9">
        <v>3498.6072807050014</v>
      </c>
      <c r="T9">
        <v>5200</v>
      </c>
      <c r="U9">
        <v>0</v>
      </c>
      <c r="V9">
        <v>0</v>
      </c>
      <c r="W9">
        <v>0</v>
      </c>
      <c r="X9">
        <v>0</v>
      </c>
      <c r="Y9">
        <v>1400</v>
      </c>
      <c r="Z9">
        <v>0</v>
      </c>
      <c r="AA9">
        <v>0</v>
      </c>
      <c r="AB9">
        <v>6600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7862.6399999999994</v>
      </c>
      <c r="AM9">
        <v>65.650000000000006</v>
      </c>
      <c r="AN9">
        <v>0</v>
      </c>
      <c r="AO9">
        <v>565.85</v>
      </c>
      <c r="AP9">
        <v>1287.3499999999999</v>
      </c>
      <c r="AQ9">
        <v>2956.1</v>
      </c>
      <c r="AR9">
        <v>1728.35</v>
      </c>
      <c r="AS9">
        <v>1886.9272807050013</v>
      </c>
      <c r="AT9">
        <v>16352.867280705002</v>
      </c>
      <c r="AU9">
        <v>2.1853357317526396</v>
      </c>
      <c r="AV9">
        <v>7483</v>
      </c>
      <c r="AW9" t="s">
        <v>49</v>
      </c>
      <c r="AZ9" t="s">
        <v>1041</v>
      </c>
      <c r="BA9" t="s">
        <v>2368</v>
      </c>
      <c r="BB9" t="s">
        <v>1043</v>
      </c>
      <c r="BC9" t="s">
        <v>2369</v>
      </c>
      <c r="BD9">
        <v>2</v>
      </c>
      <c r="BE9">
        <v>1</v>
      </c>
    </row>
    <row r="10" spans="1:57" x14ac:dyDescent="0.25">
      <c r="A10" t="s">
        <v>568</v>
      </c>
      <c r="B10">
        <v>195.14000000000001</v>
      </c>
      <c r="C10">
        <v>0</v>
      </c>
      <c r="D10">
        <v>0</v>
      </c>
      <c r="E10">
        <v>62</v>
      </c>
      <c r="F10">
        <v>0</v>
      </c>
      <c r="G10">
        <v>0</v>
      </c>
      <c r="H10">
        <v>0</v>
      </c>
      <c r="I10">
        <v>225</v>
      </c>
      <c r="J10">
        <v>482.14</v>
      </c>
      <c r="K10">
        <v>1332.86</v>
      </c>
      <c r="L10">
        <v>0</v>
      </c>
      <c r="M10">
        <v>195.8</v>
      </c>
      <c r="N10">
        <v>40</v>
      </c>
      <c r="O10">
        <v>0</v>
      </c>
      <c r="P10">
        <v>0</v>
      </c>
      <c r="Q10">
        <v>0</v>
      </c>
      <c r="R10">
        <v>395.34374210823012</v>
      </c>
      <c r="S10">
        <v>1964.00374210823</v>
      </c>
      <c r="T10">
        <v>600</v>
      </c>
      <c r="U10">
        <v>0</v>
      </c>
      <c r="V10">
        <v>600</v>
      </c>
      <c r="W10">
        <v>0</v>
      </c>
      <c r="X10">
        <v>0</v>
      </c>
      <c r="Y10">
        <v>0</v>
      </c>
      <c r="Z10">
        <v>0</v>
      </c>
      <c r="AA10">
        <v>0</v>
      </c>
      <c r="AB10">
        <v>1200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2128</v>
      </c>
      <c r="AM10">
        <v>0</v>
      </c>
      <c r="AN10">
        <v>795.8</v>
      </c>
      <c r="AO10">
        <v>102</v>
      </c>
      <c r="AP10">
        <v>0</v>
      </c>
      <c r="AQ10">
        <v>0</v>
      </c>
      <c r="AR10">
        <v>0</v>
      </c>
      <c r="AS10">
        <v>620.34374210823012</v>
      </c>
      <c r="AT10">
        <v>3646.1437421082301</v>
      </c>
      <c r="AU10">
        <v>0.40049909293807451</v>
      </c>
      <c r="AV10">
        <v>9104</v>
      </c>
      <c r="AW10" t="s">
        <v>567</v>
      </c>
      <c r="AX10" t="s">
        <v>803</v>
      </c>
      <c r="AY10" t="s">
        <v>2434</v>
      </c>
      <c r="AZ10" t="s">
        <v>2045</v>
      </c>
      <c r="BA10" t="s">
        <v>2435</v>
      </c>
      <c r="BB10" t="s">
        <v>2047</v>
      </c>
      <c r="BC10" t="s">
        <v>2436</v>
      </c>
      <c r="BD10">
        <v>2</v>
      </c>
      <c r="BE10">
        <v>2</v>
      </c>
    </row>
    <row r="11" spans="1:57" x14ac:dyDescent="0.25">
      <c r="A11" t="s">
        <v>2501</v>
      </c>
      <c r="B11">
        <v>25545.339999999997</v>
      </c>
      <c r="C11">
        <v>0</v>
      </c>
      <c r="D11">
        <v>722.5</v>
      </c>
      <c r="E11">
        <v>10</v>
      </c>
      <c r="F11">
        <v>0</v>
      </c>
      <c r="G11">
        <v>0</v>
      </c>
      <c r="H11">
        <v>0</v>
      </c>
      <c r="I11">
        <v>20734</v>
      </c>
      <c r="J11">
        <v>47011.839999999997</v>
      </c>
      <c r="K11">
        <v>15613.43</v>
      </c>
      <c r="L11">
        <v>0</v>
      </c>
      <c r="M11">
        <v>2028.82</v>
      </c>
      <c r="N11">
        <v>437.75</v>
      </c>
      <c r="O11">
        <v>0</v>
      </c>
      <c r="P11">
        <v>0</v>
      </c>
      <c r="Q11">
        <v>0</v>
      </c>
      <c r="R11">
        <v>3902.9054665165695</v>
      </c>
      <c r="S11">
        <v>21982.905466516568</v>
      </c>
      <c r="T11">
        <v>25500</v>
      </c>
      <c r="U11">
        <v>0</v>
      </c>
      <c r="V11">
        <v>6500</v>
      </c>
      <c r="W11">
        <v>0</v>
      </c>
      <c r="X11">
        <v>0</v>
      </c>
      <c r="Y11">
        <v>0</v>
      </c>
      <c r="Z11">
        <v>0</v>
      </c>
      <c r="AA11">
        <v>7307.18</v>
      </c>
      <c r="AB11">
        <v>39307.18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66658.76999999999</v>
      </c>
      <c r="AM11">
        <v>0</v>
      </c>
      <c r="AN11">
        <v>9251.32</v>
      </c>
      <c r="AO11">
        <v>447.75</v>
      </c>
      <c r="AP11">
        <v>0</v>
      </c>
      <c r="AQ11">
        <v>0</v>
      </c>
      <c r="AR11">
        <v>0</v>
      </c>
      <c r="AS11">
        <v>31944.085466516568</v>
      </c>
      <c r="AT11">
        <v>108301.92546651656</v>
      </c>
      <c r="AU11">
        <v>4.4550360126086614</v>
      </c>
      <c r="AV11">
        <v>24310</v>
      </c>
      <c r="AW11" t="s">
        <v>569</v>
      </c>
      <c r="AX11" t="s">
        <v>785</v>
      </c>
      <c r="AY11" t="s">
        <v>2367</v>
      </c>
      <c r="AZ11" t="s">
        <v>2045</v>
      </c>
      <c r="BA11" t="s">
        <v>2435</v>
      </c>
      <c r="BB11" t="s">
        <v>2052</v>
      </c>
      <c r="BC11" t="s">
        <v>2437</v>
      </c>
      <c r="BD11">
        <v>1</v>
      </c>
      <c r="BE11">
        <v>2</v>
      </c>
    </row>
    <row r="12" spans="1:57" x14ac:dyDescent="0.25">
      <c r="A12" t="s">
        <v>696</v>
      </c>
      <c r="B12">
        <v>391.98</v>
      </c>
      <c r="C12">
        <v>0</v>
      </c>
      <c r="D12">
        <v>0</v>
      </c>
      <c r="E12">
        <v>240</v>
      </c>
      <c r="F12">
        <v>0</v>
      </c>
      <c r="G12">
        <v>0</v>
      </c>
      <c r="H12">
        <v>0</v>
      </c>
      <c r="I12">
        <v>699</v>
      </c>
      <c r="J12">
        <v>1330.98</v>
      </c>
      <c r="K12">
        <v>451.6</v>
      </c>
      <c r="L12">
        <v>0</v>
      </c>
      <c r="M12">
        <v>65.45</v>
      </c>
      <c r="N12">
        <v>231.17</v>
      </c>
      <c r="O12">
        <v>0</v>
      </c>
      <c r="P12">
        <v>0</v>
      </c>
      <c r="Q12">
        <v>0</v>
      </c>
      <c r="R12">
        <v>513.53559508981812</v>
      </c>
      <c r="S12">
        <v>1261.7555950898181</v>
      </c>
      <c r="T12">
        <v>46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46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889.58</v>
      </c>
      <c r="AM12">
        <v>0</v>
      </c>
      <c r="AN12">
        <v>65.45</v>
      </c>
      <c r="AO12">
        <v>471.16999999999996</v>
      </c>
      <c r="AP12">
        <v>0</v>
      </c>
      <c r="AQ12">
        <v>0</v>
      </c>
      <c r="AR12">
        <v>0</v>
      </c>
      <c r="AS12">
        <v>1212.5355950898181</v>
      </c>
      <c r="AT12">
        <v>2638.7355950898182</v>
      </c>
      <c r="AU12">
        <v>1.368638794133723</v>
      </c>
      <c r="AV12">
        <v>1928</v>
      </c>
      <c r="AW12" t="s">
        <v>695</v>
      </c>
      <c r="AZ12" t="s">
        <v>2045</v>
      </c>
      <c r="BA12" t="s">
        <v>2435</v>
      </c>
      <c r="BB12" t="s">
        <v>2056</v>
      </c>
      <c r="BC12" t="s">
        <v>2438</v>
      </c>
      <c r="BD12">
        <v>2</v>
      </c>
      <c r="BE12">
        <v>1</v>
      </c>
    </row>
    <row r="13" spans="1:57" x14ac:dyDescent="0.25">
      <c r="A13" t="s">
        <v>572</v>
      </c>
      <c r="B13">
        <v>159.91999999999999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30</v>
      </c>
      <c r="J13">
        <v>189.92</v>
      </c>
      <c r="K13">
        <v>1107.7099999999998</v>
      </c>
      <c r="L13">
        <v>0</v>
      </c>
      <c r="M13">
        <v>54.45</v>
      </c>
      <c r="N13">
        <v>8.3000000000000007</v>
      </c>
      <c r="O13">
        <v>0</v>
      </c>
      <c r="P13">
        <v>0</v>
      </c>
      <c r="Q13">
        <v>0</v>
      </c>
      <c r="R13">
        <v>1252.6415537270782</v>
      </c>
      <c r="S13">
        <v>2423.1015537270778</v>
      </c>
      <c r="T13">
        <v>100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100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1367.6299999999999</v>
      </c>
      <c r="AM13">
        <v>0</v>
      </c>
      <c r="AN13">
        <v>54.45</v>
      </c>
      <c r="AO13">
        <v>8.3000000000000007</v>
      </c>
      <c r="AP13">
        <v>0</v>
      </c>
      <c r="AQ13">
        <v>0</v>
      </c>
      <c r="AR13">
        <v>0</v>
      </c>
      <c r="AS13">
        <v>1282.6415537270782</v>
      </c>
      <c r="AT13">
        <v>2713.0215537270778</v>
      </c>
      <c r="AU13">
        <v>0.49113351805341743</v>
      </c>
      <c r="AV13">
        <v>5524</v>
      </c>
      <c r="AW13" t="s">
        <v>571</v>
      </c>
      <c r="AZ13" t="s">
        <v>2045</v>
      </c>
      <c r="BA13" t="s">
        <v>2435</v>
      </c>
      <c r="BB13" t="s">
        <v>2056</v>
      </c>
      <c r="BC13" t="s">
        <v>2438</v>
      </c>
      <c r="BD13">
        <v>2</v>
      </c>
      <c r="BE13">
        <v>1</v>
      </c>
    </row>
    <row r="14" spans="1:57" x14ac:dyDescent="0.25">
      <c r="A14" t="s">
        <v>2569</v>
      </c>
      <c r="B14">
        <v>24347.41</v>
      </c>
      <c r="C14">
        <v>0</v>
      </c>
      <c r="D14">
        <v>2568.3000000000002</v>
      </c>
      <c r="E14">
        <v>700</v>
      </c>
      <c r="F14">
        <v>0</v>
      </c>
      <c r="G14">
        <v>350</v>
      </c>
      <c r="H14">
        <v>0</v>
      </c>
      <c r="I14">
        <v>13843.2</v>
      </c>
      <c r="J14">
        <v>41808.910000000003</v>
      </c>
      <c r="K14">
        <v>24473.21</v>
      </c>
      <c r="L14">
        <v>0</v>
      </c>
      <c r="M14">
        <v>256.60000000000002</v>
      </c>
      <c r="N14">
        <v>644.57000000000005</v>
      </c>
      <c r="O14">
        <v>0</v>
      </c>
      <c r="P14">
        <v>0</v>
      </c>
      <c r="Q14">
        <v>0</v>
      </c>
      <c r="R14">
        <v>6654.7287378613046</v>
      </c>
      <c r="S14">
        <v>32029.108737861301</v>
      </c>
      <c r="T14">
        <v>6000</v>
      </c>
      <c r="U14">
        <v>0</v>
      </c>
      <c r="V14">
        <v>500</v>
      </c>
      <c r="W14">
        <v>0</v>
      </c>
      <c r="X14">
        <v>0</v>
      </c>
      <c r="Y14">
        <v>0</v>
      </c>
      <c r="Z14">
        <v>0</v>
      </c>
      <c r="AA14">
        <v>6235.5</v>
      </c>
      <c r="AB14">
        <v>12735.5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54820.619999999995</v>
      </c>
      <c r="AM14">
        <v>0</v>
      </c>
      <c r="AN14">
        <v>3324.9</v>
      </c>
      <c r="AO14">
        <v>1344.5700000000002</v>
      </c>
      <c r="AP14">
        <v>0</v>
      </c>
      <c r="AQ14">
        <v>350</v>
      </c>
      <c r="AR14">
        <v>0</v>
      </c>
      <c r="AS14">
        <v>26733.428737861304</v>
      </c>
      <c r="AT14">
        <v>86573.518737861305</v>
      </c>
      <c r="AU14">
        <v>0</v>
      </c>
      <c r="AV14">
        <v>0</v>
      </c>
      <c r="AW14" t="s">
        <v>845</v>
      </c>
      <c r="AX14" t="s">
        <v>855</v>
      </c>
      <c r="AY14" t="s">
        <v>2461</v>
      </c>
      <c r="AZ14" t="s">
        <v>2045</v>
      </c>
      <c r="BA14" t="s">
        <v>2435</v>
      </c>
      <c r="BB14" t="s">
        <v>2081</v>
      </c>
      <c r="BC14" t="s">
        <v>2441</v>
      </c>
      <c r="BD14">
        <v>1</v>
      </c>
      <c r="BE14">
        <v>2</v>
      </c>
    </row>
    <row r="15" spans="1:57" x14ac:dyDescent="0.25">
      <c r="A15" t="s">
        <v>334</v>
      </c>
      <c r="B15">
        <v>5011.7600000000011</v>
      </c>
      <c r="C15">
        <v>1860</v>
      </c>
      <c r="D15">
        <v>0</v>
      </c>
      <c r="E15">
        <v>1123</v>
      </c>
      <c r="F15">
        <v>836</v>
      </c>
      <c r="G15">
        <v>3790</v>
      </c>
      <c r="H15">
        <v>1040</v>
      </c>
      <c r="I15">
        <v>5449</v>
      </c>
      <c r="J15">
        <v>19109.760000000002</v>
      </c>
      <c r="K15">
        <v>18474.210000000003</v>
      </c>
      <c r="L15">
        <v>270.64999999999998</v>
      </c>
      <c r="M15">
        <v>0</v>
      </c>
      <c r="N15">
        <v>778.92</v>
      </c>
      <c r="O15">
        <v>182.95</v>
      </c>
      <c r="P15">
        <v>417.68</v>
      </c>
      <c r="Q15">
        <v>159</v>
      </c>
      <c r="R15">
        <v>5211.7066711530479</v>
      </c>
      <c r="S15">
        <v>25495.116671153053</v>
      </c>
      <c r="T15">
        <v>10000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300</v>
      </c>
      <c r="AB15">
        <v>10300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33485.97</v>
      </c>
      <c r="AM15">
        <v>2130.65</v>
      </c>
      <c r="AN15">
        <v>0</v>
      </c>
      <c r="AO15">
        <v>1901.92</v>
      </c>
      <c r="AP15">
        <v>1018.95</v>
      </c>
      <c r="AQ15">
        <v>4207.68</v>
      </c>
      <c r="AR15">
        <v>1199</v>
      </c>
      <c r="AS15">
        <v>10960.706671153048</v>
      </c>
      <c r="AT15">
        <v>54904.876671153048</v>
      </c>
      <c r="AU15">
        <v>4.8399926543682161</v>
      </c>
      <c r="AV15">
        <v>11344</v>
      </c>
      <c r="AW15" t="s">
        <v>333</v>
      </c>
      <c r="AX15" t="s">
        <v>853</v>
      </c>
      <c r="AY15" t="s">
        <v>2405</v>
      </c>
      <c r="AZ15" t="s">
        <v>1481</v>
      </c>
      <c r="BA15" t="s">
        <v>2402</v>
      </c>
      <c r="BB15" t="s">
        <v>1587</v>
      </c>
      <c r="BC15" t="s">
        <v>2406</v>
      </c>
      <c r="BD15">
        <v>1</v>
      </c>
      <c r="BE15">
        <v>2</v>
      </c>
    </row>
    <row r="16" spans="1:57" x14ac:dyDescent="0.25">
      <c r="A16" t="s">
        <v>394</v>
      </c>
      <c r="B16">
        <v>6582.1200000000008</v>
      </c>
      <c r="C16">
        <v>232</v>
      </c>
      <c r="D16">
        <v>0</v>
      </c>
      <c r="E16">
        <v>390</v>
      </c>
      <c r="F16">
        <v>2845.5</v>
      </c>
      <c r="G16">
        <v>625</v>
      </c>
      <c r="H16">
        <v>1060</v>
      </c>
      <c r="I16">
        <v>4357</v>
      </c>
      <c r="J16">
        <v>16091.62</v>
      </c>
      <c r="K16">
        <v>18409.900000000001</v>
      </c>
      <c r="L16">
        <v>148.25</v>
      </c>
      <c r="M16">
        <v>0</v>
      </c>
      <c r="N16">
        <v>140.35</v>
      </c>
      <c r="O16">
        <v>431.55</v>
      </c>
      <c r="P16">
        <v>74.900000000000006</v>
      </c>
      <c r="Q16">
        <v>99.51</v>
      </c>
      <c r="R16">
        <v>4893.4838748399816</v>
      </c>
      <c r="S16">
        <v>24197.943874839981</v>
      </c>
      <c r="T16">
        <v>3180</v>
      </c>
      <c r="U16">
        <v>0</v>
      </c>
      <c r="V16">
        <v>0</v>
      </c>
      <c r="W16">
        <v>5500</v>
      </c>
      <c r="X16">
        <v>0</v>
      </c>
      <c r="Y16">
        <v>0</v>
      </c>
      <c r="Z16">
        <v>0</v>
      </c>
      <c r="AA16">
        <v>2000</v>
      </c>
      <c r="AB16">
        <v>10680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28172.020000000004</v>
      </c>
      <c r="AM16">
        <v>380.25</v>
      </c>
      <c r="AN16">
        <v>0</v>
      </c>
      <c r="AO16">
        <v>6030.35</v>
      </c>
      <c r="AP16">
        <v>3277.05</v>
      </c>
      <c r="AQ16">
        <v>699.9</v>
      </c>
      <c r="AR16">
        <v>1159.51</v>
      </c>
      <c r="AS16">
        <v>11250.483874839982</v>
      </c>
      <c r="AT16">
        <v>50969.563874839994</v>
      </c>
      <c r="AU16">
        <v>11.239154106910693</v>
      </c>
      <c r="AV16">
        <v>4535</v>
      </c>
      <c r="AW16" t="s">
        <v>393</v>
      </c>
      <c r="AX16" t="s">
        <v>763</v>
      </c>
      <c r="AY16" t="s">
        <v>2414</v>
      </c>
      <c r="AZ16" t="s">
        <v>1696</v>
      </c>
      <c r="BA16" t="s">
        <v>2415</v>
      </c>
      <c r="BB16" t="s">
        <v>1698</v>
      </c>
      <c r="BC16" t="s">
        <v>2416</v>
      </c>
      <c r="BD16">
        <v>1</v>
      </c>
      <c r="BE16">
        <v>2</v>
      </c>
    </row>
    <row r="17" spans="1:57" x14ac:dyDescent="0.25">
      <c r="A17" t="s">
        <v>224</v>
      </c>
      <c r="B17">
        <v>1162.27</v>
      </c>
      <c r="C17">
        <v>1144.3499999999999</v>
      </c>
      <c r="D17">
        <v>0</v>
      </c>
      <c r="E17">
        <v>257</v>
      </c>
      <c r="F17">
        <v>0</v>
      </c>
      <c r="G17">
        <v>50</v>
      </c>
      <c r="H17">
        <v>0</v>
      </c>
      <c r="I17">
        <v>2903</v>
      </c>
      <c r="J17">
        <v>5516.62</v>
      </c>
      <c r="K17">
        <v>2456.27</v>
      </c>
      <c r="L17">
        <v>1767.59</v>
      </c>
      <c r="M17">
        <v>0</v>
      </c>
      <c r="N17">
        <v>470.44</v>
      </c>
      <c r="O17">
        <v>1530.98</v>
      </c>
      <c r="P17">
        <v>202.95</v>
      </c>
      <c r="Q17">
        <v>130</v>
      </c>
      <c r="R17">
        <v>855.30517791443549</v>
      </c>
      <c r="S17">
        <v>7413.5351779144339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3618.54</v>
      </c>
      <c r="AM17">
        <v>2911.9399999999996</v>
      </c>
      <c r="AN17">
        <v>0</v>
      </c>
      <c r="AO17">
        <v>727.44</v>
      </c>
      <c r="AP17">
        <v>1530.98</v>
      </c>
      <c r="AQ17">
        <v>252.95</v>
      </c>
      <c r="AR17">
        <v>130</v>
      </c>
      <c r="AS17">
        <v>3758.3051779144353</v>
      </c>
      <c r="AT17">
        <v>12930.155177914436</v>
      </c>
      <c r="AU17">
        <v>1.0191656954295292</v>
      </c>
      <c r="AV17">
        <v>12687</v>
      </c>
      <c r="AW17" t="s">
        <v>223</v>
      </c>
      <c r="AZ17" t="s">
        <v>1357</v>
      </c>
      <c r="BA17" t="s">
        <v>2391</v>
      </c>
      <c r="BB17" t="s">
        <v>1364</v>
      </c>
      <c r="BC17" t="s">
        <v>2393</v>
      </c>
      <c r="BD17">
        <v>2</v>
      </c>
      <c r="BE17">
        <v>1</v>
      </c>
    </row>
    <row r="18" spans="1:57" x14ac:dyDescent="0.25">
      <c r="A18" t="s">
        <v>2502</v>
      </c>
      <c r="B18">
        <v>17974.02</v>
      </c>
      <c r="C18">
        <v>0</v>
      </c>
      <c r="D18">
        <v>4891</v>
      </c>
      <c r="E18">
        <v>40</v>
      </c>
      <c r="F18">
        <v>0</v>
      </c>
      <c r="G18">
        <v>830</v>
      </c>
      <c r="H18">
        <v>625</v>
      </c>
      <c r="I18">
        <v>33684</v>
      </c>
      <c r="J18">
        <v>58044.020000000004</v>
      </c>
      <c r="K18">
        <v>13812.349999999999</v>
      </c>
      <c r="L18">
        <v>0</v>
      </c>
      <c r="M18">
        <v>1286.51</v>
      </c>
      <c r="N18">
        <v>325.37</v>
      </c>
      <c r="O18">
        <v>0</v>
      </c>
      <c r="P18">
        <v>0</v>
      </c>
      <c r="Q18">
        <v>0</v>
      </c>
      <c r="R18">
        <v>14290.867504003096</v>
      </c>
      <c r="S18">
        <v>29715.097504003097</v>
      </c>
      <c r="T18">
        <v>57301.25</v>
      </c>
      <c r="U18">
        <v>0</v>
      </c>
      <c r="V18">
        <v>18828.580000000002</v>
      </c>
      <c r="W18">
        <v>6874.76</v>
      </c>
      <c r="X18">
        <v>17063.281948101903</v>
      </c>
      <c r="Y18">
        <v>8470</v>
      </c>
      <c r="Z18">
        <v>10167.32</v>
      </c>
      <c r="AA18">
        <v>46918.87</v>
      </c>
      <c r="AB18">
        <v>165624.06194810191</v>
      </c>
      <c r="AC18">
        <v>3337.38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3337.38</v>
      </c>
      <c r="AL18">
        <v>92425</v>
      </c>
      <c r="AM18">
        <v>0</v>
      </c>
      <c r="AN18">
        <v>25006.090000000004</v>
      </c>
      <c r="AO18">
        <v>7240.13</v>
      </c>
      <c r="AP18">
        <v>17063.281948101903</v>
      </c>
      <c r="AQ18">
        <v>9300</v>
      </c>
      <c r="AR18">
        <v>10792.32</v>
      </c>
      <c r="AS18">
        <v>94893.737504003104</v>
      </c>
      <c r="AT18">
        <v>256720.55945210502</v>
      </c>
      <c r="AU18">
        <v>20.265279401018709</v>
      </c>
      <c r="AV18">
        <v>12668</v>
      </c>
      <c r="AW18" t="s">
        <v>573</v>
      </c>
      <c r="AX18" t="s">
        <v>757</v>
      </c>
      <c r="AY18" t="s">
        <v>2352</v>
      </c>
      <c r="AZ18" t="s">
        <v>2045</v>
      </c>
      <c r="BA18" t="s">
        <v>2435</v>
      </c>
      <c r="BB18" t="s">
        <v>2061</v>
      </c>
      <c r="BC18" t="s">
        <v>2439</v>
      </c>
      <c r="BD18">
        <v>1</v>
      </c>
      <c r="BE18">
        <v>2</v>
      </c>
    </row>
    <row r="19" spans="1:57" x14ac:dyDescent="0.25">
      <c r="A19" t="s">
        <v>2542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2652.1</v>
      </c>
      <c r="P19">
        <v>0</v>
      </c>
      <c r="Q19">
        <v>0</v>
      </c>
      <c r="R19">
        <v>0</v>
      </c>
      <c r="S19">
        <v>2652.1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2652.1</v>
      </c>
      <c r="AQ19">
        <v>0</v>
      </c>
      <c r="AR19">
        <v>0</v>
      </c>
      <c r="AS19">
        <v>0</v>
      </c>
      <c r="AT19">
        <v>2652.1</v>
      </c>
      <c r="AU19">
        <v>2.3182692307692307</v>
      </c>
      <c r="AV19">
        <v>1144</v>
      </c>
      <c r="AW19" t="s">
        <v>757</v>
      </c>
      <c r="AX19" t="s">
        <v>757</v>
      </c>
      <c r="AY19" t="s">
        <v>2352</v>
      </c>
      <c r="AZ19" t="s">
        <v>943</v>
      </c>
      <c r="BA19" t="s">
        <v>2353</v>
      </c>
      <c r="BB19" t="s">
        <v>945</v>
      </c>
      <c r="BC19" t="s">
        <v>2354</v>
      </c>
      <c r="BD19">
        <v>1</v>
      </c>
      <c r="BE19">
        <v>2</v>
      </c>
    </row>
    <row r="20" spans="1:57" x14ac:dyDescent="0.25">
      <c r="A20" t="s">
        <v>2462</v>
      </c>
      <c r="B20">
        <v>29033.27</v>
      </c>
      <c r="C20">
        <v>6969.6</v>
      </c>
      <c r="D20">
        <v>0</v>
      </c>
      <c r="E20">
        <v>27506.880000000001</v>
      </c>
      <c r="F20">
        <v>15313.2</v>
      </c>
      <c r="G20">
        <v>15816</v>
      </c>
      <c r="H20">
        <v>14161</v>
      </c>
      <c r="I20">
        <v>124675.44</v>
      </c>
      <c r="J20">
        <v>233475.39</v>
      </c>
      <c r="K20">
        <v>28760.289999999994</v>
      </c>
      <c r="L20">
        <v>612.54999999999995</v>
      </c>
      <c r="M20">
        <v>0</v>
      </c>
      <c r="N20">
        <v>7302.93</v>
      </c>
      <c r="O20">
        <v>27668.7</v>
      </c>
      <c r="P20">
        <v>7182</v>
      </c>
      <c r="Q20">
        <v>2893.09</v>
      </c>
      <c r="R20">
        <v>48014.111440952809</v>
      </c>
      <c r="S20">
        <v>122433.67144095279</v>
      </c>
      <c r="T20">
        <v>175110.63</v>
      </c>
      <c r="U20">
        <v>36171.599999999999</v>
      </c>
      <c r="V20">
        <v>0</v>
      </c>
      <c r="W20">
        <v>20911.939999999999</v>
      </c>
      <c r="X20">
        <v>52703.595733349117</v>
      </c>
      <c r="Y20">
        <v>25883</v>
      </c>
      <c r="Z20">
        <v>30908.66</v>
      </c>
      <c r="AA20">
        <v>136337.82</v>
      </c>
      <c r="AB20">
        <v>478027.24573334912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232904.19</v>
      </c>
      <c r="AM20">
        <v>43753.75</v>
      </c>
      <c r="AN20">
        <v>0</v>
      </c>
      <c r="AO20">
        <v>55721.75</v>
      </c>
      <c r="AP20">
        <v>95685.495733349118</v>
      </c>
      <c r="AQ20">
        <v>48881</v>
      </c>
      <c r="AR20">
        <v>47962.75</v>
      </c>
      <c r="AS20">
        <v>309027.37144095282</v>
      </c>
      <c r="AT20">
        <v>833936.30717430194</v>
      </c>
      <c r="AU20">
        <v>339.13635915994388</v>
      </c>
      <c r="AV20">
        <v>2459</v>
      </c>
      <c r="AW20" t="s">
        <v>5</v>
      </c>
      <c r="AX20" t="s">
        <v>757</v>
      </c>
      <c r="AY20" t="s">
        <v>2352</v>
      </c>
      <c r="AZ20" t="s">
        <v>943</v>
      </c>
      <c r="BA20" t="s">
        <v>2353</v>
      </c>
      <c r="BB20" t="s">
        <v>945</v>
      </c>
      <c r="BC20" t="s">
        <v>2354</v>
      </c>
      <c r="BD20">
        <v>1</v>
      </c>
      <c r="BE20">
        <v>2</v>
      </c>
    </row>
    <row r="21" spans="1:57" x14ac:dyDescent="0.25">
      <c r="A21" t="s">
        <v>668</v>
      </c>
      <c r="B21">
        <v>14642.47</v>
      </c>
      <c r="C21">
        <v>3052</v>
      </c>
      <c r="D21">
        <v>0</v>
      </c>
      <c r="E21">
        <v>9547.92</v>
      </c>
      <c r="F21">
        <v>7181.55</v>
      </c>
      <c r="G21">
        <v>16139</v>
      </c>
      <c r="H21">
        <v>6218.3</v>
      </c>
      <c r="I21">
        <v>83849.100000000006</v>
      </c>
      <c r="J21">
        <v>140630.34000000003</v>
      </c>
      <c r="K21">
        <v>17674.360000000004</v>
      </c>
      <c r="L21">
        <v>818.53</v>
      </c>
      <c r="M21">
        <v>0</v>
      </c>
      <c r="N21">
        <v>2076.98</v>
      </c>
      <c r="O21">
        <v>0</v>
      </c>
      <c r="P21">
        <v>5913.08</v>
      </c>
      <c r="Q21">
        <v>6692.65</v>
      </c>
      <c r="R21">
        <v>29706.344850368994</v>
      </c>
      <c r="S21">
        <v>62881.944850369</v>
      </c>
      <c r="T21">
        <v>115561.26</v>
      </c>
      <c r="U21">
        <v>23870.27</v>
      </c>
      <c r="V21">
        <v>0</v>
      </c>
      <c r="W21">
        <v>13800.15</v>
      </c>
      <c r="X21">
        <v>34639.661804302159</v>
      </c>
      <c r="Y21">
        <v>17080</v>
      </c>
      <c r="Z21">
        <v>20400.599999999999</v>
      </c>
      <c r="AA21">
        <v>92894.400000000009</v>
      </c>
      <c r="AB21">
        <v>318246.34180430218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147878.09</v>
      </c>
      <c r="AM21">
        <v>27740.799999999999</v>
      </c>
      <c r="AN21">
        <v>0</v>
      </c>
      <c r="AO21">
        <v>25425.05</v>
      </c>
      <c r="AP21">
        <v>41821.211804302162</v>
      </c>
      <c r="AQ21">
        <v>39132.080000000002</v>
      </c>
      <c r="AR21">
        <v>33311.550000000003</v>
      </c>
      <c r="AS21">
        <v>206449.84485036903</v>
      </c>
      <c r="AT21">
        <v>521758.62665467116</v>
      </c>
      <c r="AU21">
        <v>121.87774507233617</v>
      </c>
      <c r="AV21">
        <v>4281</v>
      </c>
      <c r="AW21" t="s">
        <v>667</v>
      </c>
      <c r="AX21" t="s">
        <v>757</v>
      </c>
      <c r="AY21" t="s">
        <v>2352</v>
      </c>
      <c r="AZ21" t="s">
        <v>943</v>
      </c>
      <c r="BA21" t="s">
        <v>2353</v>
      </c>
      <c r="BB21" t="s">
        <v>953</v>
      </c>
      <c r="BC21" t="s">
        <v>2355</v>
      </c>
      <c r="BD21">
        <v>1</v>
      </c>
      <c r="BE21">
        <v>2</v>
      </c>
    </row>
    <row r="22" spans="1:57" x14ac:dyDescent="0.25">
      <c r="A22" t="s">
        <v>576</v>
      </c>
      <c r="B22">
        <v>3135.62</v>
      </c>
      <c r="C22">
        <v>0</v>
      </c>
      <c r="D22">
        <v>4550</v>
      </c>
      <c r="E22">
        <v>30</v>
      </c>
      <c r="F22">
        <v>0</v>
      </c>
      <c r="G22">
        <v>0</v>
      </c>
      <c r="H22">
        <v>0</v>
      </c>
      <c r="I22">
        <v>2313</v>
      </c>
      <c r="J22">
        <v>10028.619999999999</v>
      </c>
      <c r="K22">
        <v>6162.7700000000013</v>
      </c>
      <c r="L22">
        <v>0</v>
      </c>
      <c r="M22">
        <v>3114.28</v>
      </c>
      <c r="N22">
        <v>263.89999999999998</v>
      </c>
      <c r="O22">
        <v>0</v>
      </c>
      <c r="P22">
        <v>0</v>
      </c>
      <c r="Q22">
        <v>0</v>
      </c>
      <c r="R22">
        <v>3000.2921205997627</v>
      </c>
      <c r="S22">
        <v>12541.242120599763</v>
      </c>
      <c r="T22">
        <v>2671.87</v>
      </c>
      <c r="U22">
        <v>0</v>
      </c>
      <c r="V22">
        <v>10671.88</v>
      </c>
      <c r="W22">
        <v>0</v>
      </c>
      <c r="X22">
        <v>0</v>
      </c>
      <c r="Y22">
        <v>0</v>
      </c>
      <c r="Z22">
        <v>0</v>
      </c>
      <c r="AA22">
        <v>0</v>
      </c>
      <c r="AB22">
        <v>13343.75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11970.260000000002</v>
      </c>
      <c r="AM22">
        <v>0</v>
      </c>
      <c r="AN22">
        <v>18336.16</v>
      </c>
      <c r="AO22">
        <v>293.89999999999998</v>
      </c>
      <c r="AP22">
        <v>0</v>
      </c>
      <c r="AQ22">
        <v>0</v>
      </c>
      <c r="AR22">
        <v>0</v>
      </c>
      <c r="AS22">
        <v>5313.2921205997627</v>
      </c>
      <c r="AT22">
        <v>35913.612120599762</v>
      </c>
      <c r="AU22">
        <v>1.9211304226275683</v>
      </c>
      <c r="AV22">
        <v>18694</v>
      </c>
      <c r="AW22" t="s">
        <v>575</v>
      </c>
      <c r="AX22" t="s">
        <v>781</v>
      </c>
      <c r="AY22" t="s">
        <v>2432</v>
      </c>
      <c r="AZ22" t="s">
        <v>2045</v>
      </c>
      <c r="BA22" t="s">
        <v>2435</v>
      </c>
      <c r="BB22" t="s">
        <v>2064</v>
      </c>
      <c r="BC22" t="s">
        <v>2440</v>
      </c>
      <c r="BD22">
        <v>2</v>
      </c>
      <c r="BE22">
        <v>2</v>
      </c>
    </row>
    <row r="23" spans="1:57" x14ac:dyDescent="0.25">
      <c r="A23" t="s">
        <v>52</v>
      </c>
      <c r="B23">
        <v>7124.2699999999995</v>
      </c>
      <c r="C23">
        <v>1060</v>
      </c>
      <c r="D23">
        <v>0</v>
      </c>
      <c r="E23">
        <v>610</v>
      </c>
      <c r="F23">
        <v>11149.8</v>
      </c>
      <c r="G23">
        <v>380</v>
      </c>
      <c r="H23">
        <v>1625</v>
      </c>
      <c r="I23">
        <v>7673</v>
      </c>
      <c r="J23">
        <v>29622.07</v>
      </c>
      <c r="K23">
        <v>16676.269999999997</v>
      </c>
      <c r="L23">
        <v>2115.8000000000002</v>
      </c>
      <c r="M23">
        <v>0</v>
      </c>
      <c r="N23">
        <v>358.57</v>
      </c>
      <c r="O23">
        <v>13014.52</v>
      </c>
      <c r="P23">
        <v>1615.74</v>
      </c>
      <c r="Q23">
        <v>701.75</v>
      </c>
      <c r="R23">
        <v>4013.2887986018982</v>
      </c>
      <c r="S23">
        <v>38495.938798601892</v>
      </c>
      <c r="T23">
        <v>8250</v>
      </c>
      <c r="U23">
        <v>6500</v>
      </c>
      <c r="V23">
        <v>0</v>
      </c>
      <c r="W23">
        <v>1500</v>
      </c>
      <c r="X23">
        <v>13300</v>
      </c>
      <c r="Y23">
        <v>3000</v>
      </c>
      <c r="Z23">
        <v>3500</v>
      </c>
      <c r="AA23">
        <v>800</v>
      </c>
      <c r="AB23">
        <v>36850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32050.539999999997</v>
      </c>
      <c r="AM23">
        <v>9675.7999999999993</v>
      </c>
      <c r="AN23">
        <v>0</v>
      </c>
      <c r="AO23">
        <v>2468.5699999999997</v>
      </c>
      <c r="AP23">
        <v>37464.32</v>
      </c>
      <c r="AQ23">
        <v>4995.74</v>
      </c>
      <c r="AR23">
        <v>5826.75</v>
      </c>
      <c r="AS23">
        <v>12486.288798601898</v>
      </c>
      <c r="AT23">
        <v>104968.00879860189</v>
      </c>
      <c r="AU23">
        <v>21.171441871440479</v>
      </c>
      <c r="AV23">
        <v>4958</v>
      </c>
      <c r="AW23" t="s">
        <v>51</v>
      </c>
      <c r="AZ23" t="s">
        <v>1041</v>
      </c>
      <c r="BA23" t="s">
        <v>2368</v>
      </c>
      <c r="BB23" t="s">
        <v>2370</v>
      </c>
      <c r="BC23" t="s">
        <v>2371</v>
      </c>
      <c r="BD23">
        <v>2</v>
      </c>
      <c r="BE23">
        <v>1</v>
      </c>
    </row>
    <row r="24" spans="1:57" x14ac:dyDescent="0.25">
      <c r="A24" t="s">
        <v>54</v>
      </c>
      <c r="B24">
        <v>1667.06</v>
      </c>
      <c r="C24">
        <v>1200</v>
      </c>
      <c r="D24">
        <v>0</v>
      </c>
      <c r="E24">
        <v>209.4</v>
      </c>
      <c r="F24">
        <v>3166.3</v>
      </c>
      <c r="G24">
        <v>2600</v>
      </c>
      <c r="H24">
        <v>1627</v>
      </c>
      <c r="I24">
        <v>6624</v>
      </c>
      <c r="J24">
        <v>17093.760000000002</v>
      </c>
      <c r="K24">
        <v>7055.73</v>
      </c>
      <c r="L24">
        <v>418.1</v>
      </c>
      <c r="M24">
        <v>0</v>
      </c>
      <c r="N24">
        <v>164.15</v>
      </c>
      <c r="O24">
        <v>8510.8700000000008</v>
      </c>
      <c r="P24">
        <v>3799.7</v>
      </c>
      <c r="Q24">
        <v>2623.61</v>
      </c>
      <c r="R24">
        <v>4312.9395189606548</v>
      </c>
      <c r="S24">
        <v>26885.099518960655</v>
      </c>
      <c r="T24">
        <v>8240</v>
      </c>
      <c r="U24">
        <v>735</v>
      </c>
      <c r="V24">
        <v>0</v>
      </c>
      <c r="W24">
        <v>735</v>
      </c>
      <c r="X24">
        <v>4685</v>
      </c>
      <c r="Y24">
        <v>3835</v>
      </c>
      <c r="Z24">
        <v>2000</v>
      </c>
      <c r="AA24">
        <v>4500</v>
      </c>
      <c r="AB24">
        <v>24730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16962.79</v>
      </c>
      <c r="AM24">
        <v>2353.1</v>
      </c>
      <c r="AN24">
        <v>0</v>
      </c>
      <c r="AO24">
        <v>1108.55</v>
      </c>
      <c r="AP24">
        <v>16362.170000000002</v>
      </c>
      <c r="AQ24">
        <v>10234.700000000001</v>
      </c>
      <c r="AR24">
        <v>6250.6100000000006</v>
      </c>
      <c r="AS24">
        <v>15436.939518960655</v>
      </c>
      <c r="AT24">
        <v>68708.859518960657</v>
      </c>
      <c r="AU24">
        <v>3.8915303307068791</v>
      </c>
      <c r="AV24">
        <v>17656</v>
      </c>
      <c r="AW24" t="s">
        <v>53</v>
      </c>
      <c r="AZ24" t="s">
        <v>1041</v>
      </c>
      <c r="BA24" t="s">
        <v>2368</v>
      </c>
      <c r="BB24" t="s">
        <v>2370</v>
      </c>
      <c r="BC24" t="s">
        <v>2371</v>
      </c>
      <c r="BD24">
        <v>2</v>
      </c>
      <c r="BE24">
        <v>1</v>
      </c>
    </row>
    <row r="25" spans="1:57" x14ac:dyDescent="0.25">
      <c r="A25" t="s">
        <v>490</v>
      </c>
      <c r="B25">
        <v>3272.2899999999995</v>
      </c>
      <c r="C25">
        <v>1050</v>
      </c>
      <c r="D25">
        <v>0</v>
      </c>
      <c r="E25">
        <v>880</v>
      </c>
      <c r="F25">
        <v>510</v>
      </c>
      <c r="G25">
        <v>20</v>
      </c>
      <c r="H25">
        <v>230</v>
      </c>
      <c r="I25">
        <v>2631</v>
      </c>
      <c r="J25">
        <v>8593.2899999999991</v>
      </c>
      <c r="K25">
        <v>3402.4000000000005</v>
      </c>
      <c r="L25">
        <v>378</v>
      </c>
      <c r="M25">
        <v>0</v>
      </c>
      <c r="N25">
        <v>165.92</v>
      </c>
      <c r="O25">
        <v>2641.6</v>
      </c>
      <c r="P25">
        <v>248.5</v>
      </c>
      <c r="Q25">
        <v>103.65</v>
      </c>
      <c r="R25">
        <v>4999.6607206221561</v>
      </c>
      <c r="S25">
        <v>11939.730720622156</v>
      </c>
      <c r="T25">
        <v>1400</v>
      </c>
      <c r="U25">
        <v>250</v>
      </c>
      <c r="V25">
        <v>0</v>
      </c>
      <c r="W25">
        <v>475</v>
      </c>
      <c r="X25">
        <v>0</v>
      </c>
      <c r="Y25">
        <v>0</v>
      </c>
      <c r="Z25">
        <v>0</v>
      </c>
      <c r="AA25">
        <v>650</v>
      </c>
      <c r="AB25">
        <v>2775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8074.6900000000005</v>
      </c>
      <c r="AM25">
        <v>1678</v>
      </c>
      <c r="AN25">
        <v>0</v>
      </c>
      <c r="AO25">
        <v>1520.92</v>
      </c>
      <c r="AP25">
        <v>3151.6</v>
      </c>
      <c r="AQ25">
        <v>268.5</v>
      </c>
      <c r="AR25">
        <v>333.65</v>
      </c>
      <c r="AS25">
        <v>8280.6607206221561</v>
      </c>
      <c r="AT25">
        <v>23308.020720622157</v>
      </c>
      <c r="AU25">
        <v>2.7092898663980187</v>
      </c>
      <c r="AV25">
        <v>8603</v>
      </c>
      <c r="AW25" t="s">
        <v>489</v>
      </c>
      <c r="AZ25" t="s">
        <v>1870</v>
      </c>
      <c r="BA25" t="s">
        <v>2424</v>
      </c>
      <c r="BB25" t="s">
        <v>1872</v>
      </c>
      <c r="BC25" t="s">
        <v>2425</v>
      </c>
      <c r="BD25">
        <v>2</v>
      </c>
      <c r="BE25">
        <v>1</v>
      </c>
    </row>
    <row r="26" spans="1:57" x14ac:dyDescent="0.25">
      <c r="A26" t="s">
        <v>578</v>
      </c>
      <c r="B26">
        <v>4732.55</v>
      </c>
      <c r="C26">
        <v>0</v>
      </c>
      <c r="D26">
        <v>400</v>
      </c>
      <c r="E26">
        <v>0</v>
      </c>
      <c r="F26">
        <v>0</v>
      </c>
      <c r="G26">
        <v>0</v>
      </c>
      <c r="H26">
        <v>0</v>
      </c>
      <c r="I26">
        <v>4912</v>
      </c>
      <c r="J26">
        <v>10044.549999999999</v>
      </c>
      <c r="K26">
        <v>2522.48</v>
      </c>
      <c r="L26">
        <v>0</v>
      </c>
      <c r="M26">
        <v>444.35</v>
      </c>
      <c r="N26">
        <v>0</v>
      </c>
      <c r="O26">
        <v>0</v>
      </c>
      <c r="P26">
        <v>0</v>
      </c>
      <c r="Q26">
        <v>0</v>
      </c>
      <c r="R26">
        <v>3598.622747949752</v>
      </c>
      <c r="S26">
        <v>6565.4527479497519</v>
      </c>
      <c r="T26">
        <v>2550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2550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30000</v>
      </c>
      <c r="AK26">
        <v>30000</v>
      </c>
      <c r="AL26">
        <v>9805.0300000000007</v>
      </c>
      <c r="AM26">
        <v>0</v>
      </c>
      <c r="AN26">
        <v>844.35</v>
      </c>
      <c r="AO26">
        <v>0</v>
      </c>
      <c r="AP26">
        <v>0</v>
      </c>
      <c r="AQ26">
        <v>0</v>
      </c>
      <c r="AR26">
        <v>0</v>
      </c>
      <c r="AS26">
        <v>38510.622747949754</v>
      </c>
      <c r="AT26">
        <v>49160.002747949751</v>
      </c>
      <c r="AU26">
        <v>2.2781409123661778</v>
      </c>
      <c r="AV26">
        <v>21579</v>
      </c>
      <c r="AW26" t="s">
        <v>577</v>
      </c>
      <c r="AZ26" t="s">
        <v>2045</v>
      </c>
      <c r="BA26" t="s">
        <v>2435</v>
      </c>
      <c r="BB26" t="s">
        <v>2056</v>
      </c>
      <c r="BC26" t="s">
        <v>2438</v>
      </c>
      <c r="BD26">
        <v>2</v>
      </c>
      <c r="BE26">
        <v>1</v>
      </c>
    </row>
    <row r="27" spans="1:57" x14ac:dyDescent="0.25">
      <c r="A27" t="s">
        <v>148</v>
      </c>
      <c r="B27">
        <v>4656.46</v>
      </c>
      <c r="C27">
        <v>9735.32</v>
      </c>
      <c r="D27">
        <v>0</v>
      </c>
      <c r="E27">
        <v>3250</v>
      </c>
      <c r="F27">
        <v>4333.43</v>
      </c>
      <c r="G27">
        <v>530</v>
      </c>
      <c r="H27">
        <v>5975.75</v>
      </c>
      <c r="I27">
        <v>15149.92</v>
      </c>
      <c r="J27">
        <v>43630.879999999997</v>
      </c>
      <c r="K27">
        <v>9797.7900000000009</v>
      </c>
      <c r="L27">
        <v>15285.59</v>
      </c>
      <c r="M27">
        <v>0</v>
      </c>
      <c r="N27">
        <v>1177.3800000000001</v>
      </c>
      <c r="O27">
        <v>4728.2700000000004</v>
      </c>
      <c r="P27">
        <v>4685.0200000000004</v>
      </c>
      <c r="Q27">
        <v>1713.4</v>
      </c>
      <c r="R27">
        <v>8020.8805699408913</v>
      </c>
      <c r="S27">
        <v>45408.330569940896</v>
      </c>
      <c r="T27">
        <v>17476.060000000001</v>
      </c>
      <c r="U27">
        <v>19198.47</v>
      </c>
      <c r="V27">
        <v>0</v>
      </c>
      <c r="W27">
        <v>3024.64</v>
      </c>
      <c r="X27">
        <v>20879.37</v>
      </c>
      <c r="Y27">
        <v>8956.08</v>
      </c>
      <c r="Z27">
        <v>7225.38</v>
      </c>
      <c r="AA27">
        <v>3300</v>
      </c>
      <c r="AB27">
        <v>80060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31930.31</v>
      </c>
      <c r="AM27">
        <v>44219.380000000005</v>
      </c>
      <c r="AN27">
        <v>0</v>
      </c>
      <c r="AO27">
        <v>7452.02</v>
      </c>
      <c r="AP27">
        <v>29941.07</v>
      </c>
      <c r="AQ27">
        <v>14171.1</v>
      </c>
      <c r="AR27">
        <v>14914.529999999999</v>
      </c>
      <c r="AS27">
        <v>26470.80056994089</v>
      </c>
      <c r="AT27">
        <v>169099.21056994089</v>
      </c>
      <c r="AU27">
        <v>88.118400505440789</v>
      </c>
      <c r="AV27">
        <v>1919</v>
      </c>
      <c r="AW27" t="s">
        <v>147</v>
      </c>
      <c r="AZ27" t="s">
        <v>1010</v>
      </c>
      <c r="BA27" t="s">
        <v>2365</v>
      </c>
      <c r="BB27" t="s">
        <v>1220</v>
      </c>
      <c r="BC27" t="s">
        <v>2383</v>
      </c>
      <c r="BD27">
        <v>1</v>
      </c>
      <c r="BE27">
        <v>1</v>
      </c>
    </row>
    <row r="28" spans="1:57" x14ac:dyDescent="0.25">
      <c r="A28" t="s">
        <v>2528</v>
      </c>
      <c r="B28">
        <v>7049.829999999999</v>
      </c>
      <c r="C28">
        <v>0</v>
      </c>
      <c r="D28">
        <v>180</v>
      </c>
      <c r="E28">
        <v>0</v>
      </c>
      <c r="F28">
        <v>0</v>
      </c>
      <c r="G28">
        <v>0</v>
      </c>
      <c r="H28">
        <v>0</v>
      </c>
      <c r="I28">
        <v>22640</v>
      </c>
      <c r="J28">
        <v>29869.829999999998</v>
      </c>
      <c r="K28">
        <v>1646.9</v>
      </c>
      <c r="L28">
        <v>0</v>
      </c>
      <c r="M28">
        <v>236.37</v>
      </c>
      <c r="N28">
        <v>92.05</v>
      </c>
      <c r="O28">
        <v>0</v>
      </c>
      <c r="P28">
        <v>0</v>
      </c>
      <c r="Q28">
        <v>0</v>
      </c>
      <c r="R28">
        <v>6765.7767598826576</v>
      </c>
      <c r="S28">
        <v>8741.0967598826574</v>
      </c>
      <c r="T28">
        <v>4000</v>
      </c>
      <c r="U28">
        <v>0</v>
      </c>
      <c r="V28">
        <v>5000</v>
      </c>
      <c r="W28">
        <v>0</v>
      </c>
      <c r="X28">
        <v>0</v>
      </c>
      <c r="Y28">
        <v>0</v>
      </c>
      <c r="Z28">
        <v>0</v>
      </c>
      <c r="AA28">
        <v>5754.4</v>
      </c>
      <c r="AB28">
        <v>14754.4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12696.73</v>
      </c>
      <c r="AM28">
        <v>0</v>
      </c>
      <c r="AN28">
        <v>5416.37</v>
      </c>
      <c r="AO28">
        <v>92.05</v>
      </c>
      <c r="AP28">
        <v>0</v>
      </c>
      <c r="AQ28">
        <v>0</v>
      </c>
      <c r="AR28">
        <v>0</v>
      </c>
      <c r="AS28">
        <v>35160.176759882655</v>
      </c>
      <c r="AT28">
        <v>53365.32675988265</v>
      </c>
      <c r="AU28">
        <v>8.2050010393423509</v>
      </c>
      <c r="AV28">
        <v>6504</v>
      </c>
      <c r="AW28" t="s">
        <v>671</v>
      </c>
      <c r="AX28" t="s">
        <v>797</v>
      </c>
      <c r="AY28" t="s">
        <v>2450</v>
      </c>
      <c r="AZ28" t="s">
        <v>2045</v>
      </c>
      <c r="BA28" t="s">
        <v>2435</v>
      </c>
      <c r="BB28" t="s">
        <v>2061</v>
      </c>
      <c r="BC28" t="s">
        <v>2439</v>
      </c>
      <c r="BD28">
        <v>1</v>
      </c>
      <c r="BE28">
        <v>2</v>
      </c>
    </row>
    <row r="29" spans="1:57" x14ac:dyDescent="0.25">
      <c r="A29" t="s">
        <v>826</v>
      </c>
      <c r="B29">
        <v>20113.330000000002</v>
      </c>
      <c r="C29">
        <v>5215.05</v>
      </c>
      <c r="D29">
        <v>0</v>
      </c>
      <c r="E29">
        <v>5673.84</v>
      </c>
      <c r="F29">
        <v>12204</v>
      </c>
      <c r="G29">
        <v>8741</v>
      </c>
      <c r="H29">
        <v>12246.6</v>
      </c>
      <c r="I29">
        <v>86367.039999999994</v>
      </c>
      <c r="J29">
        <v>150560.85999999999</v>
      </c>
      <c r="K29">
        <v>17556.810000000005</v>
      </c>
      <c r="L29">
        <v>238.4</v>
      </c>
      <c r="M29">
        <v>0</v>
      </c>
      <c r="N29">
        <v>5258.38</v>
      </c>
      <c r="O29">
        <v>0</v>
      </c>
      <c r="P29">
        <v>278.39999999999998</v>
      </c>
      <c r="Q29">
        <v>762.3</v>
      </c>
      <c r="R29">
        <v>14325.841834560986</v>
      </c>
      <c r="S29">
        <v>38420.131834560991</v>
      </c>
      <c r="T29">
        <v>80887.88</v>
      </c>
      <c r="U29">
        <v>0</v>
      </c>
      <c r="V29">
        <v>0</v>
      </c>
      <c r="W29">
        <v>6532.08</v>
      </c>
      <c r="X29">
        <v>0</v>
      </c>
      <c r="Y29">
        <v>0</v>
      </c>
      <c r="Z29">
        <v>0</v>
      </c>
      <c r="AA29">
        <v>24227.26</v>
      </c>
      <c r="AB29">
        <v>111647.22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118558.02000000002</v>
      </c>
      <c r="AM29">
        <v>5453.45</v>
      </c>
      <c r="AN29">
        <v>0</v>
      </c>
      <c r="AO29">
        <v>17464.300000000003</v>
      </c>
      <c r="AP29">
        <v>12204</v>
      </c>
      <c r="AQ29">
        <v>9019.4</v>
      </c>
      <c r="AR29">
        <v>13008.9</v>
      </c>
      <c r="AS29">
        <v>124920.14183456097</v>
      </c>
      <c r="AT29">
        <v>300628.21183456096</v>
      </c>
      <c r="AU29">
        <v>0</v>
      </c>
      <c r="AV29">
        <v>43242</v>
      </c>
      <c r="AW29" t="s">
        <v>825</v>
      </c>
      <c r="AX29" t="s">
        <v>761</v>
      </c>
      <c r="AY29" t="s">
        <v>2452</v>
      </c>
      <c r="AZ29" t="s">
        <v>931</v>
      </c>
      <c r="BA29" t="s">
        <v>2350</v>
      </c>
      <c r="BB29" t="s">
        <v>2230</v>
      </c>
      <c r="BC29" t="s">
        <v>2455</v>
      </c>
      <c r="BD29">
        <v>1</v>
      </c>
      <c r="BE29">
        <v>2</v>
      </c>
    </row>
    <row r="30" spans="1:57" x14ac:dyDescent="0.25">
      <c r="A30" t="s">
        <v>226</v>
      </c>
      <c r="B30">
        <v>2760.54</v>
      </c>
      <c r="C30">
        <v>0</v>
      </c>
      <c r="D30">
        <v>0</v>
      </c>
      <c r="E30">
        <v>500</v>
      </c>
      <c r="F30">
        <v>4604</v>
      </c>
      <c r="G30">
        <v>921.74</v>
      </c>
      <c r="H30">
        <v>120</v>
      </c>
      <c r="I30">
        <v>7438</v>
      </c>
      <c r="J30">
        <v>16344.28</v>
      </c>
      <c r="K30">
        <v>8586.6700000000019</v>
      </c>
      <c r="L30">
        <v>226.25</v>
      </c>
      <c r="M30">
        <v>0</v>
      </c>
      <c r="N30">
        <v>3063.65</v>
      </c>
      <c r="O30">
        <v>115.17</v>
      </c>
      <c r="P30">
        <v>141.30000000000001</v>
      </c>
      <c r="Q30">
        <v>2116</v>
      </c>
      <c r="R30">
        <v>4931.4690809108815</v>
      </c>
      <c r="S30">
        <v>19180.509080910881</v>
      </c>
      <c r="T30">
        <v>7500</v>
      </c>
      <c r="U30">
        <v>0</v>
      </c>
      <c r="V30">
        <v>0</v>
      </c>
      <c r="W30">
        <v>3500</v>
      </c>
      <c r="X30">
        <v>1750</v>
      </c>
      <c r="Y30">
        <v>0</v>
      </c>
      <c r="Z30">
        <v>1750</v>
      </c>
      <c r="AA30">
        <v>1700</v>
      </c>
      <c r="AB30">
        <v>16200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18847.210000000003</v>
      </c>
      <c r="AM30">
        <v>226.25</v>
      </c>
      <c r="AN30">
        <v>0</v>
      </c>
      <c r="AO30">
        <v>7063.65</v>
      </c>
      <c r="AP30">
        <v>6469.17</v>
      </c>
      <c r="AQ30">
        <v>1063.04</v>
      </c>
      <c r="AR30">
        <v>3986</v>
      </c>
      <c r="AS30">
        <v>14069.469080910882</v>
      </c>
      <c r="AT30">
        <v>51724.789080910879</v>
      </c>
      <c r="AU30">
        <v>1.5072203823332035</v>
      </c>
      <c r="AV30">
        <v>34318</v>
      </c>
      <c r="AW30" t="s">
        <v>225</v>
      </c>
      <c r="AZ30" t="s">
        <v>1357</v>
      </c>
      <c r="BA30" t="s">
        <v>2391</v>
      </c>
      <c r="BB30" t="s">
        <v>1359</v>
      </c>
      <c r="BC30" t="s">
        <v>2392</v>
      </c>
      <c r="BD30">
        <v>1</v>
      </c>
      <c r="BE30">
        <v>1</v>
      </c>
    </row>
    <row r="31" spans="1:57" x14ac:dyDescent="0.25">
      <c r="A31" t="s">
        <v>228</v>
      </c>
      <c r="B31">
        <v>6632.96</v>
      </c>
      <c r="C31">
        <v>0</v>
      </c>
      <c r="D31">
        <v>0</v>
      </c>
      <c r="E31">
        <v>260</v>
      </c>
      <c r="F31">
        <v>765</v>
      </c>
      <c r="G31">
        <v>630</v>
      </c>
      <c r="H31">
        <v>1056.56</v>
      </c>
      <c r="I31">
        <v>7667.6</v>
      </c>
      <c r="J31">
        <v>17012.12</v>
      </c>
      <c r="K31">
        <v>2377.56</v>
      </c>
      <c r="L31">
        <v>2416.23</v>
      </c>
      <c r="M31">
        <v>0</v>
      </c>
      <c r="N31">
        <v>117.4</v>
      </c>
      <c r="O31">
        <v>1373.55</v>
      </c>
      <c r="P31">
        <v>355.61</v>
      </c>
      <c r="Q31">
        <v>99.5</v>
      </c>
      <c r="R31">
        <v>7327.9278612906146</v>
      </c>
      <c r="S31">
        <v>14067.777861290615</v>
      </c>
      <c r="T31">
        <v>5500</v>
      </c>
      <c r="U31">
        <v>0</v>
      </c>
      <c r="V31">
        <v>0</v>
      </c>
      <c r="W31">
        <v>0</v>
      </c>
      <c r="X31">
        <v>1250</v>
      </c>
      <c r="Y31">
        <v>0</v>
      </c>
      <c r="Z31">
        <v>0</v>
      </c>
      <c r="AA31">
        <v>0</v>
      </c>
      <c r="AB31">
        <v>6750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14510.52</v>
      </c>
      <c r="AM31">
        <v>2416.23</v>
      </c>
      <c r="AN31">
        <v>0</v>
      </c>
      <c r="AO31">
        <v>377.4</v>
      </c>
      <c r="AP31">
        <v>3388.55</v>
      </c>
      <c r="AQ31">
        <v>985.61</v>
      </c>
      <c r="AR31">
        <v>1156.06</v>
      </c>
      <c r="AS31">
        <v>14995.527861290615</v>
      </c>
      <c r="AT31">
        <v>37829.897861290621</v>
      </c>
      <c r="AU31">
        <v>12.70312218310632</v>
      </c>
      <c r="AV31">
        <v>2978</v>
      </c>
      <c r="AW31" t="s">
        <v>227</v>
      </c>
      <c r="AZ31" t="s">
        <v>1357</v>
      </c>
      <c r="BA31" t="s">
        <v>2391</v>
      </c>
      <c r="BB31" t="s">
        <v>1359</v>
      </c>
      <c r="BC31" t="s">
        <v>2392</v>
      </c>
      <c r="BD31">
        <v>1</v>
      </c>
      <c r="BE31">
        <v>1</v>
      </c>
    </row>
    <row r="32" spans="1:57" x14ac:dyDescent="0.25">
      <c r="A32" t="s">
        <v>230</v>
      </c>
      <c r="B32">
        <v>191.13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1163</v>
      </c>
      <c r="J32">
        <v>1354.13</v>
      </c>
      <c r="K32">
        <v>1970.2599999999998</v>
      </c>
      <c r="L32">
        <v>98.15</v>
      </c>
      <c r="M32">
        <v>0</v>
      </c>
      <c r="N32">
        <v>91.85</v>
      </c>
      <c r="O32">
        <v>30.7</v>
      </c>
      <c r="P32">
        <v>39.1</v>
      </c>
      <c r="Q32">
        <v>137.85</v>
      </c>
      <c r="R32">
        <v>1205.7384901657456</v>
      </c>
      <c r="S32">
        <v>3573.648490165745</v>
      </c>
      <c r="T32">
        <v>750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750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2911.39</v>
      </c>
      <c r="AM32">
        <v>98.15</v>
      </c>
      <c r="AN32">
        <v>0</v>
      </c>
      <c r="AO32">
        <v>91.85</v>
      </c>
      <c r="AP32">
        <v>30.7</v>
      </c>
      <c r="AQ32">
        <v>39.1</v>
      </c>
      <c r="AR32">
        <v>137.85</v>
      </c>
      <c r="AS32">
        <v>2368.7384901657456</v>
      </c>
      <c r="AT32">
        <v>5677.7784901657451</v>
      </c>
      <c r="AU32">
        <v>0.73479726804267442</v>
      </c>
      <c r="AV32">
        <v>7727</v>
      </c>
      <c r="AW32" t="s">
        <v>229</v>
      </c>
      <c r="AZ32" t="s">
        <v>1357</v>
      </c>
      <c r="BA32" t="s">
        <v>2391</v>
      </c>
      <c r="BB32" t="s">
        <v>1378</v>
      </c>
      <c r="BC32" t="s">
        <v>2394</v>
      </c>
      <c r="BD32">
        <v>2</v>
      </c>
      <c r="BE32">
        <v>1</v>
      </c>
    </row>
    <row r="33" spans="1:57" x14ac:dyDescent="0.25">
      <c r="A33" t="s">
        <v>686</v>
      </c>
      <c r="B33">
        <v>7989</v>
      </c>
      <c r="C33">
        <v>0</v>
      </c>
      <c r="D33">
        <v>0</v>
      </c>
      <c r="E33">
        <v>220</v>
      </c>
      <c r="F33">
        <v>6854.5599999999995</v>
      </c>
      <c r="G33">
        <v>11118</v>
      </c>
      <c r="H33">
        <v>4020</v>
      </c>
      <c r="I33">
        <v>30061.25</v>
      </c>
      <c r="J33">
        <v>60262.81</v>
      </c>
      <c r="K33">
        <v>7848.48</v>
      </c>
      <c r="L33">
        <v>753.28</v>
      </c>
      <c r="M33">
        <v>0</v>
      </c>
      <c r="N33">
        <v>330.14</v>
      </c>
      <c r="O33">
        <v>9009.51</v>
      </c>
      <c r="P33">
        <v>2657.27</v>
      </c>
      <c r="Q33">
        <v>526</v>
      </c>
      <c r="R33">
        <v>16493.464814389925</v>
      </c>
      <c r="S33">
        <v>37618.144814389925</v>
      </c>
      <c r="T33">
        <v>28597.93</v>
      </c>
      <c r="U33">
        <v>1137.47</v>
      </c>
      <c r="V33">
        <v>0</v>
      </c>
      <c r="W33">
        <v>5106.51</v>
      </c>
      <c r="X33">
        <v>13848.871154048094</v>
      </c>
      <c r="Y33">
        <v>7000</v>
      </c>
      <c r="Z33">
        <v>6132.96</v>
      </c>
      <c r="AA33">
        <v>17845.620000000003</v>
      </c>
      <c r="AB33">
        <v>79669.361154048092</v>
      </c>
      <c r="AC33">
        <v>171406.04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171406.04</v>
      </c>
      <c r="AL33">
        <v>215841.45</v>
      </c>
      <c r="AM33">
        <v>1890.75</v>
      </c>
      <c r="AN33">
        <v>0</v>
      </c>
      <c r="AO33">
        <v>5656.6500000000005</v>
      </c>
      <c r="AP33">
        <v>29712.941154048094</v>
      </c>
      <c r="AQ33">
        <v>20775.27</v>
      </c>
      <c r="AR33">
        <v>10678.96</v>
      </c>
      <c r="AS33">
        <v>64400.334814389927</v>
      </c>
      <c r="AT33">
        <v>348956.35596843809</v>
      </c>
      <c r="AU33">
        <v>125.61423900951695</v>
      </c>
      <c r="AV33">
        <v>2778</v>
      </c>
      <c r="AW33" t="s">
        <v>685</v>
      </c>
      <c r="AX33" t="s">
        <v>795</v>
      </c>
      <c r="AY33" t="s">
        <v>2358</v>
      </c>
      <c r="AZ33" t="s">
        <v>931</v>
      </c>
      <c r="BA33" t="s">
        <v>2350</v>
      </c>
      <c r="BB33" t="s">
        <v>963</v>
      </c>
      <c r="BC33" t="s">
        <v>2359</v>
      </c>
      <c r="BD33">
        <v>1</v>
      </c>
      <c r="BE33">
        <v>2</v>
      </c>
    </row>
    <row r="34" spans="1:57" x14ac:dyDescent="0.25">
      <c r="A34" t="s">
        <v>232</v>
      </c>
      <c r="B34">
        <v>605.29</v>
      </c>
      <c r="C34">
        <v>550</v>
      </c>
      <c r="D34">
        <v>0</v>
      </c>
      <c r="E34">
        <v>130</v>
      </c>
      <c r="F34">
        <v>5125</v>
      </c>
      <c r="G34">
        <v>500</v>
      </c>
      <c r="H34">
        <v>0</v>
      </c>
      <c r="I34">
        <v>1521</v>
      </c>
      <c r="J34">
        <v>8431.2900000000009</v>
      </c>
      <c r="K34">
        <v>2293.5000000000005</v>
      </c>
      <c r="L34">
        <v>4106.8900000000003</v>
      </c>
      <c r="M34">
        <v>0</v>
      </c>
      <c r="N34">
        <v>0</v>
      </c>
      <c r="O34">
        <v>750.6</v>
      </c>
      <c r="P34">
        <v>701.91</v>
      </c>
      <c r="Q34">
        <v>203.85</v>
      </c>
      <c r="R34">
        <v>1809.4519688204268</v>
      </c>
      <c r="S34">
        <v>9866.2019688204291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2898.7900000000004</v>
      </c>
      <c r="AM34">
        <v>4656.8900000000003</v>
      </c>
      <c r="AN34">
        <v>0</v>
      </c>
      <c r="AO34">
        <v>130</v>
      </c>
      <c r="AP34">
        <v>5875.6</v>
      </c>
      <c r="AQ34">
        <v>1201.9099999999999</v>
      </c>
      <c r="AR34">
        <v>203.85</v>
      </c>
      <c r="AS34">
        <v>3330.4519688204268</v>
      </c>
      <c r="AT34">
        <v>18297.491968820428</v>
      </c>
      <c r="AU34">
        <v>4.7025165687022428</v>
      </c>
      <c r="AV34">
        <v>3891</v>
      </c>
      <c r="AW34" t="s">
        <v>231</v>
      </c>
      <c r="AZ34" t="s">
        <v>1357</v>
      </c>
      <c r="BA34" t="s">
        <v>2391</v>
      </c>
      <c r="BB34" t="s">
        <v>1383</v>
      </c>
      <c r="BC34" t="s">
        <v>2395</v>
      </c>
      <c r="BD34">
        <v>2</v>
      </c>
      <c r="BE34">
        <v>1</v>
      </c>
    </row>
    <row r="35" spans="1:57" x14ac:dyDescent="0.25">
      <c r="A35" t="s">
        <v>828</v>
      </c>
      <c r="B35">
        <v>13593.52</v>
      </c>
      <c r="C35">
        <v>7453.2</v>
      </c>
      <c r="D35">
        <v>0</v>
      </c>
      <c r="E35">
        <v>3062</v>
      </c>
      <c r="F35">
        <v>8585</v>
      </c>
      <c r="G35">
        <v>2791</v>
      </c>
      <c r="H35">
        <v>6983.47</v>
      </c>
      <c r="I35">
        <v>25064.19</v>
      </c>
      <c r="J35">
        <v>67532.38</v>
      </c>
      <c r="K35">
        <v>27092.469999999994</v>
      </c>
      <c r="L35">
        <v>6004.57</v>
      </c>
      <c r="M35">
        <v>0</v>
      </c>
      <c r="N35">
        <v>1116.2</v>
      </c>
      <c r="O35">
        <v>10595.82</v>
      </c>
      <c r="P35">
        <v>541.29999999999995</v>
      </c>
      <c r="Q35">
        <v>1079.5</v>
      </c>
      <c r="R35">
        <v>14071.874528400935</v>
      </c>
      <c r="S35">
        <v>60501.734528400928</v>
      </c>
      <c r="T35">
        <v>12462</v>
      </c>
      <c r="U35">
        <v>0</v>
      </c>
      <c r="V35">
        <v>0</v>
      </c>
      <c r="W35">
        <v>1271</v>
      </c>
      <c r="X35">
        <v>6665</v>
      </c>
      <c r="Y35">
        <v>1302</v>
      </c>
      <c r="Z35">
        <v>2015</v>
      </c>
      <c r="AA35">
        <v>7500</v>
      </c>
      <c r="AB35">
        <v>31215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53147.989999999991</v>
      </c>
      <c r="AM35">
        <v>13457.77</v>
      </c>
      <c r="AN35">
        <v>0</v>
      </c>
      <c r="AO35">
        <v>5449.2</v>
      </c>
      <c r="AP35">
        <v>25845.82</v>
      </c>
      <c r="AQ35">
        <v>4634.3</v>
      </c>
      <c r="AR35">
        <v>10077.970000000001</v>
      </c>
      <c r="AS35">
        <v>46636.064528400937</v>
      </c>
      <c r="AT35">
        <v>159249.11452840094</v>
      </c>
      <c r="AU35">
        <v>0</v>
      </c>
      <c r="AV35">
        <v>38492</v>
      </c>
      <c r="AW35" t="s">
        <v>827</v>
      </c>
      <c r="AZ35" t="s">
        <v>1481</v>
      </c>
      <c r="BA35" t="s">
        <v>2402</v>
      </c>
      <c r="BB35" t="s">
        <v>1659</v>
      </c>
      <c r="BC35" t="s">
        <v>2413</v>
      </c>
      <c r="BD35">
        <v>1</v>
      </c>
      <c r="BE35">
        <v>1</v>
      </c>
    </row>
    <row r="36" spans="1:57" x14ac:dyDescent="0.25">
      <c r="A36" t="s">
        <v>580</v>
      </c>
      <c r="B36">
        <v>1178.2199999999998</v>
      </c>
      <c r="C36">
        <v>0</v>
      </c>
      <c r="D36">
        <v>0</v>
      </c>
      <c r="E36">
        <v>30</v>
      </c>
      <c r="F36">
        <v>0</v>
      </c>
      <c r="G36">
        <v>0</v>
      </c>
      <c r="H36">
        <v>0</v>
      </c>
      <c r="I36">
        <v>50</v>
      </c>
      <c r="J36">
        <v>1258.2199999999998</v>
      </c>
      <c r="K36">
        <v>1374.7</v>
      </c>
      <c r="L36">
        <v>0</v>
      </c>
      <c r="M36">
        <v>69.3</v>
      </c>
      <c r="N36">
        <v>79.75</v>
      </c>
      <c r="O36">
        <v>0</v>
      </c>
      <c r="P36">
        <v>0</v>
      </c>
      <c r="Q36">
        <v>0</v>
      </c>
      <c r="R36">
        <v>1323.1878275986724</v>
      </c>
      <c r="S36">
        <v>2846.9378275986724</v>
      </c>
      <c r="T36">
        <v>1000</v>
      </c>
      <c r="U36">
        <v>0</v>
      </c>
      <c r="V36">
        <v>38.549999999999997</v>
      </c>
      <c r="W36">
        <v>0</v>
      </c>
      <c r="X36">
        <v>0</v>
      </c>
      <c r="Y36">
        <v>0</v>
      </c>
      <c r="Z36">
        <v>0</v>
      </c>
      <c r="AA36">
        <v>1000</v>
      </c>
      <c r="AB36">
        <v>2038.55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3552.92</v>
      </c>
      <c r="AM36">
        <v>0</v>
      </c>
      <c r="AN36">
        <v>107.85</v>
      </c>
      <c r="AO36">
        <v>109.75</v>
      </c>
      <c r="AP36">
        <v>0</v>
      </c>
      <c r="AQ36">
        <v>0</v>
      </c>
      <c r="AR36">
        <v>0</v>
      </c>
      <c r="AS36">
        <v>2373.1878275986724</v>
      </c>
      <c r="AT36">
        <v>6143.7078275986723</v>
      </c>
      <c r="AU36">
        <v>0.8405674959089714</v>
      </c>
      <c r="AV36">
        <v>7309</v>
      </c>
      <c r="AW36" t="s">
        <v>579</v>
      </c>
      <c r="AZ36" t="s">
        <v>2045</v>
      </c>
      <c r="BA36" t="s">
        <v>2435</v>
      </c>
      <c r="BB36" t="s">
        <v>2056</v>
      </c>
      <c r="BC36" t="s">
        <v>2438</v>
      </c>
      <c r="BD36">
        <v>2</v>
      </c>
      <c r="BE36">
        <v>1</v>
      </c>
    </row>
    <row r="37" spans="1:57" x14ac:dyDescent="0.25">
      <c r="A37" t="s">
        <v>2463</v>
      </c>
      <c r="B37">
        <v>1320.44</v>
      </c>
      <c r="C37">
        <v>0</v>
      </c>
      <c r="D37">
        <v>0</v>
      </c>
      <c r="E37">
        <v>5</v>
      </c>
      <c r="F37">
        <v>180</v>
      </c>
      <c r="G37">
        <v>660</v>
      </c>
      <c r="H37">
        <v>620</v>
      </c>
      <c r="I37">
        <v>4945</v>
      </c>
      <c r="J37">
        <v>7730.4400000000005</v>
      </c>
      <c r="K37">
        <v>2063.65</v>
      </c>
      <c r="L37">
        <v>95.88</v>
      </c>
      <c r="M37">
        <v>0</v>
      </c>
      <c r="N37">
        <v>0</v>
      </c>
      <c r="O37">
        <v>101.01</v>
      </c>
      <c r="P37">
        <v>36.75</v>
      </c>
      <c r="Q37">
        <v>188</v>
      </c>
      <c r="R37">
        <v>5294.6529258511282</v>
      </c>
      <c r="S37">
        <v>7779.9429258511282</v>
      </c>
      <c r="T37">
        <v>1700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1700</v>
      </c>
      <c r="AC37">
        <v>504.3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504.3</v>
      </c>
      <c r="AL37">
        <v>5588.39</v>
      </c>
      <c r="AM37">
        <v>95.88</v>
      </c>
      <c r="AN37">
        <v>0</v>
      </c>
      <c r="AO37">
        <v>5</v>
      </c>
      <c r="AP37">
        <v>281.01</v>
      </c>
      <c r="AQ37">
        <v>696.75</v>
      </c>
      <c r="AR37">
        <v>808</v>
      </c>
      <c r="AS37">
        <v>10239.652925851129</v>
      </c>
      <c r="AT37">
        <v>17714.682925851128</v>
      </c>
      <c r="AU37">
        <v>9.3827769734380979</v>
      </c>
      <c r="AV37">
        <v>1888</v>
      </c>
      <c r="AW37" t="s">
        <v>11</v>
      </c>
      <c r="AX37" t="s">
        <v>759</v>
      </c>
      <c r="AY37" t="s">
        <v>2356</v>
      </c>
      <c r="AZ37" t="s">
        <v>943</v>
      </c>
      <c r="BA37" t="s">
        <v>2353</v>
      </c>
      <c r="BB37" t="s">
        <v>957</v>
      </c>
      <c r="BC37" t="s">
        <v>2357</v>
      </c>
      <c r="BD37">
        <v>1</v>
      </c>
      <c r="BE37">
        <v>2</v>
      </c>
    </row>
    <row r="38" spans="1:57" x14ac:dyDescent="0.25">
      <c r="A38" t="s">
        <v>2543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25749</v>
      </c>
      <c r="AW38" t="s">
        <v>759</v>
      </c>
      <c r="AX38" t="s">
        <v>759</v>
      </c>
      <c r="AY38" t="s">
        <v>2356</v>
      </c>
      <c r="AZ38" t="s">
        <v>2045</v>
      </c>
      <c r="BA38" t="s">
        <v>2435</v>
      </c>
      <c r="BB38" t="s">
        <v>2081</v>
      </c>
      <c r="BC38" t="s">
        <v>2441</v>
      </c>
      <c r="BD38">
        <v>1</v>
      </c>
      <c r="BE38">
        <v>2</v>
      </c>
    </row>
    <row r="39" spans="1:57" x14ac:dyDescent="0.25">
      <c r="A39" t="s">
        <v>2504</v>
      </c>
      <c r="B39">
        <v>1516.37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2498</v>
      </c>
      <c r="J39">
        <v>4014.37</v>
      </c>
      <c r="K39">
        <v>3779.9399999999996</v>
      </c>
      <c r="L39">
        <v>0</v>
      </c>
      <c r="M39">
        <v>190.62</v>
      </c>
      <c r="N39">
        <v>69.25</v>
      </c>
      <c r="O39">
        <v>186.8</v>
      </c>
      <c r="P39">
        <v>0</v>
      </c>
      <c r="Q39">
        <v>12</v>
      </c>
      <c r="R39">
        <v>4022.5877518325792</v>
      </c>
      <c r="S39">
        <v>8261.1977518325784</v>
      </c>
      <c r="T39">
        <v>8500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3500</v>
      </c>
      <c r="AB39">
        <v>12000</v>
      </c>
      <c r="AC39">
        <v>0</v>
      </c>
      <c r="AD39">
        <v>0</v>
      </c>
      <c r="AE39">
        <v>0</v>
      </c>
      <c r="AF39">
        <v>0</v>
      </c>
      <c r="AG39">
        <v>370</v>
      </c>
      <c r="AH39">
        <v>0</v>
      </c>
      <c r="AI39">
        <v>0</v>
      </c>
      <c r="AJ39">
        <v>0</v>
      </c>
      <c r="AK39">
        <v>370</v>
      </c>
      <c r="AL39">
        <v>13796.31</v>
      </c>
      <c r="AM39">
        <v>0</v>
      </c>
      <c r="AN39">
        <v>190.62</v>
      </c>
      <c r="AO39">
        <v>69.25</v>
      </c>
      <c r="AP39">
        <v>556.79999999999995</v>
      </c>
      <c r="AQ39">
        <v>0</v>
      </c>
      <c r="AR39">
        <v>12</v>
      </c>
      <c r="AS39">
        <v>10020.58775183258</v>
      </c>
      <c r="AT39">
        <v>24645.567751832579</v>
      </c>
      <c r="AU39">
        <v>0.4543631826229228</v>
      </c>
      <c r="AV39">
        <v>54242</v>
      </c>
      <c r="AW39" t="s">
        <v>583</v>
      </c>
      <c r="AX39" t="s">
        <v>759</v>
      </c>
      <c r="AY39" t="s">
        <v>2356</v>
      </c>
      <c r="AZ39" t="s">
        <v>2045</v>
      </c>
      <c r="BA39" t="s">
        <v>2435</v>
      </c>
      <c r="BB39" t="s">
        <v>2081</v>
      </c>
      <c r="BC39" t="s">
        <v>2441</v>
      </c>
      <c r="BD39">
        <v>1</v>
      </c>
      <c r="BE39">
        <v>2</v>
      </c>
    </row>
    <row r="40" spans="1:57" x14ac:dyDescent="0.25">
      <c r="A40" t="s">
        <v>396</v>
      </c>
      <c r="B40">
        <v>5278.64</v>
      </c>
      <c r="C40">
        <v>40</v>
      </c>
      <c r="D40">
        <v>0</v>
      </c>
      <c r="E40">
        <v>70</v>
      </c>
      <c r="F40">
        <v>40</v>
      </c>
      <c r="G40">
        <v>0</v>
      </c>
      <c r="H40">
        <v>2431</v>
      </c>
      <c r="I40">
        <v>4003</v>
      </c>
      <c r="J40">
        <v>11862.64</v>
      </c>
      <c r="K40">
        <v>7971.3500000000022</v>
      </c>
      <c r="L40">
        <v>205.95</v>
      </c>
      <c r="M40">
        <v>0</v>
      </c>
      <c r="N40">
        <v>3538.63</v>
      </c>
      <c r="O40">
        <v>401.65</v>
      </c>
      <c r="P40">
        <v>56.3</v>
      </c>
      <c r="Q40">
        <v>3783.24</v>
      </c>
      <c r="R40">
        <v>7264.2813338110936</v>
      </c>
      <c r="S40">
        <v>23221.401333811096</v>
      </c>
      <c r="T40">
        <v>5000</v>
      </c>
      <c r="U40">
        <v>0</v>
      </c>
      <c r="V40">
        <v>0</v>
      </c>
      <c r="W40">
        <v>0</v>
      </c>
      <c r="X40">
        <v>5000</v>
      </c>
      <c r="Y40">
        <v>0</v>
      </c>
      <c r="Z40">
        <v>0</v>
      </c>
      <c r="AA40">
        <v>5000</v>
      </c>
      <c r="AB40">
        <v>15000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18249.990000000002</v>
      </c>
      <c r="AM40">
        <v>245.95</v>
      </c>
      <c r="AN40">
        <v>0</v>
      </c>
      <c r="AO40">
        <v>3608.63</v>
      </c>
      <c r="AP40">
        <v>5441.65</v>
      </c>
      <c r="AQ40">
        <v>56.3</v>
      </c>
      <c r="AR40">
        <v>6214.24</v>
      </c>
      <c r="AS40">
        <v>16267.281333811094</v>
      </c>
      <c r="AT40">
        <v>50084.041333811096</v>
      </c>
      <c r="AU40">
        <v>19.181938465649598</v>
      </c>
      <c r="AV40">
        <v>2611</v>
      </c>
      <c r="AW40" t="s">
        <v>395</v>
      </c>
      <c r="AZ40" t="s">
        <v>1696</v>
      </c>
      <c r="BA40" t="s">
        <v>2415</v>
      </c>
      <c r="BB40" t="s">
        <v>1703</v>
      </c>
      <c r="BC40" t="s">
        <v>2417</v>
      </c>
      <c r="BD40">
        <v>2</v>
      </c>
      <c r="BE40">
        <v>1</v>
      </c>
    </row>
    <row r="41" spans="1:57" x14ac:dyDescent="0.25">
      <c r="A41" t="s">
        <v>56</v>
      </c>
      <c r="B41">
        <v>1495.6299999999999</v>
      </c>
      <c r="C41">
        <v>4210</v>
      </c>
      <c r="D41">
        <v>0</v>
      </c>
      <c r="E41">
        <v>717</v>
      </c>
      <c r="F41">
        <v>12716.15</v>
      </c>
      <c r="G41">
        <v>849</v>
      </c>
      <c r="H41">
        <v>914</v>
      </c>
      <c r="I41">
        <v>4515.5</v>
      </c>
      <c r="J41">
        <v>25417.279999999999</v>
      </c>
      <c r="K41">
        <v>3176.9199999999996</v>
      </c>
      <c r="L41">
        <v>4845.5</v>
      </c>
      <c r="M41">
        <v>0</v>
      </c>
      <c r="N41">
        <v>866.88</v>
      </c>
      <c r="O41">
        <v>10817.02</v>
      </c>
      <c r="P41">
        <v>4638.05</v>
      </c>
      <c r="Q41">
        <v>5487.94</v>
      </c>
      <c r="R41">
        <v>2530.6749627683471</v>
      </c>
      <c r="S41">
        <v>32362.984962768343</v>
      </c>
      <c r="T41">
        <v>0</v>
      </c>
      <c r="U41">
        <v>10625</v>
      </c>
      <c r="V41">
        <v>0</v>
      </c>
      <c r="W41">
        <v>0</v>
      </c>
      <c r="X41">
        <v>5312.5</v>
      </c>
      <c r="Y41">
        <v>10625</v>
      </c>
      <c r="Z41">
        <v>10625</v>
      </c>
      <c r="AA41">
        <v>0</v>
      </c>
      <c r="AB41">
        <v>37187.5</v>
      </c>
      <c r="AC41">
        <v>2859.88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2859.88</v>
      </c>
      <c r="AL41">
        <v>7532.4299999999994</v>
      </c>
      <c r="AM41">
        <v>19680.5</v>
      </c>
      <c r="AN41">
        <v>0</v>
      </c>
      <c r="AO41">
        <v>1583.88</v>
      </c>
      <c r="AP41">
        <v>28845.67</v>
      </c>
      <c r="AQ41">
        <v>16112.05</v>
      </c>
      <c r="AR41">
        <v>17026.939999999999</v>
      </c>
      <c r="AS41">
        <v>7046.1749627683475</v>
      </c>
      <c r="AT41">
        <v>97827.644962768347</v>
      </c>
      <c r="AU41">
        <v>7.2869754162211056</v>
      </c>
      <c r="AV41">
        <v>13425</v>
      </c>
      <c r="AW41" t="s">
        <v>55</v>
      </c>
      <c r="AZ41" t="s">
        <v>1041</v>
      </c>
      <c r="BA41" t="s">
        <v>2368</v>
      </c>
      <c r="BB41" t="s">
        <v>2370</v>
      </c>
      <c r="BC41" t="s">
        <v>2371</v>
      </c>
      <c r="BD41">
        <v>1</v>
      </c>
      <c r="BE41">
        <v>1</v>
      </c>
    </row>
    <row r="42" spans="1:57" x14ac:dyDescent="0.25">
      <c r="A42" t="s">
        <v>336</v>
      </c>
      <c r="B42">
        <v>1056.3400000000001</v>
      </c>
      <c r="C42">
        <v>0</v>
      </c>
      <c r="D42">
        <v>0</v>
      </c>
      <c r="E42">
        <v>60</v>
      </c>
      <c r="F42">
        <v>29202.600000000002</v>
      </c>
      <c r="G42">
        <v>300</v>
      </c>
      <c r="H42">
        <v>765</v>
      </c>
      <c r="I42">
        <v>3865</v>
      </c>
      <c r="J42">
        <v>35248.94</v>
      </c>
      <c r="K42">
        <v>2561.91</v>
      </c>
      <c r="L42">
        <v>138.4</v>
      </c>
      <c r="M42">
        <v>0</v>
      </c>
      <c r="N42">
        <v>265.19</v>
      </c>
      <c r="O42">
        <v>1542.1</v>
      </c>
      <c r="P42">
        <v>262.25</v>
      </c>
      <c r="Q42">
        <v>909</v>
      </c>
      <c r="R42">
        <v>2685.3260211128481</v>
      </c>
      <c r="S42">
        <v>8364.1760211128494</v>
      </c>
      <c r="T42">
        <v>3300</v>
      </c>
      <c r="U42">
        <v>0</v>
      </c>
      <c r="V42">
        <v>0</v>
      </c>
      <c r="W42">
        <v>1000</v>
      </c>
      <c r="X42">
        <v>2400</v>
      </c>
      <c r="Y42">
        <v>1000</v>
      </c>
      <c r="Z42">
        <v>2000</v>
      </c>
      <c r="AA42">
        <v>2800</v>
      </c>
      <c r="AB42">
        <v>12500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6918.25</v>
      </c>
      <c r="AM42">
        <v>138.4</v>
      </c>
      <c r="AN42">
        <v>0</v>
      </c>
      <c r="AO42">
        <v>1325.19</v>
      </c>
      <c r="AP42">
        <v>33144.699999999997</v>
      </c>
      <c r="AQ42">
        <v>1562.25</v>
      </c>
      <c r="AR42">
        <v>3674</v>
      </c>
      <c r="AS42">
        <v>9350.3260211128472</v>
      </c>
      <c r="AT42">
        <v>56113.116021112844</v>
      </c>
      <c r="AU42">
        <v>18.153709485963393</v>
      </c>
      <c r="AV42">
        <v>3091</v>
      </c>
      <c r="AW42" t="s">
        <v>335</v>
      </c>
      <c r="AZ42" t="s">
        <v>1481</v>
      </c>
      <c r="BA42" t="s">
        <v>2402</v>
      </c>
      <c r="BB42" t="s">
        <v>1483</v>
      </c>
      <c r="BC42" t="s">
        <v>2403</v>
      </c>
      <c r="BD42">
        <v>2</v>
      </c>
      <c r="BE42">
        <v>1</v>
      </c>
    </row>
    <row r="43" spans="1:57" x14ac:dyDescent="0.25">
      <c r="A43" t="s">
        <v>150</v>
      </c>
      <c r="B43">
        <v>6194.3200000000006</v>
      </c>
      <c r="C43">
        <v>180</v>
      </c>
      <c r="D43">
        <v>0</v>
      </c>
      <c r="E43">
        <v>255.92</v>
      </c>
      <c r="F43">
        <v>2326.4</v>
      </c>
      <c r="G43">
        <v>294.05</v>
      </c>
      <c r="H43">
        <v>25</v>
      </c>
      <c r="I43">
        <v>7860</v>
      </c>
      <c r="J43">
        <v>17135.690000000002</v>
      </c>
      <c r="K43">
        <v>4263.4600000000009</v>
      </c>
      <c r="L43">
        <v>284.2</v>
      </c>
      <c r="M43">
        <v>0</v>
      </c>
      <c r="N43">
        <v>810.11</v>
      </c>
      <c r="O43">
        <v>1000.34</v>
      </c>
      <c r="P43">
        <v>300.39999999999998</v>
      </c>
      <c r="Q43">
        <v>428.84</v>
      </c>
      <c r="R43">
        <v>4354.5809729560842</v>
      </c>
      <c r="S43">
        <v>11441.930972956085</v>
      </c>
      <c r="T43">
        <v>25000</v>
      </c>
      <c r="U43">
        <v>0</v>
      </c>
      <c r="V43">
        <v>0</v>
      </c>
      <c r="W43">
        <v>2100</v>
      </c>
      <c r="X43">
        <v>4900</v>
      </c>
      <c r="Y43">
        <v>1300</v>
      </c>
      <c r="Z43">
        <v>750</v>
      </c>
      <c r="AA43">
        <v>10000</v>
      </c>
      <c r="AB43">
        <v>44050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35457.78</v>
      </c>
      <c r="AM43">
        <v>464.2</v>
      </c>
      <c r="AN43">
        <v>0</v>
      </c>
      <c r="AO43">
        <v>3166.0299999999997</v>
      </c>
      <c r="AP43">
        <v>8226.74</v>
      </c>
      <c r="AQ43">
        <v>1894.45</v>
      </c>
      <c r="AR43">
        <v>1203.8399999999999</v>
      </c>
      <c r="AS43">
        <v>22214.580972956086</v>
      </c>
      <c r="AT43">
        <v>72627.620972956065</v>
      </c>
      <c r="AU43">
        <v>15.396994058290453</v>
      </c>
      <c r="AV43">
        <v>4717</v>
      </c>
      <c r="AW43" t="s">
        <v>149</v>
      </c>
      <c r="AZ43" t="s">
        <v>1010</v>
      </c>
      <c r="BA43" t="s">
        <v>2365</v>
      </c>
      <c r="BB43" t="s">
        <v>1225</v>
      </c>
      <c r="BC43" t="s">
        <v>2384</v>
      </c>
      <c r="BD43">
        <v>2</v>
      </c>
      <c r="BE43">
        <v>1</v>
      </c>
    </row>
    <row r="44" spans="1:57" x14ac:dyDescent="0.25">
      <c r="A44" t="s">
        <v>152</v>
      </c>
      <c r="B44">
        <v>942.22</v>
      </c>
      <c r="C44">
        <v>20</v>
      </c>
      <c r="D44">
        <v>0</v>
      </c>
      <c r="E44">
        <v>430</v>
      </c>
      <c r="F44">
        <v>0</v>
      </c>
      <c r="G44">
        <v>0</v>
      </c>
      <c r="H44">
        <v>360</v>
      </c>
      <c r="I44">
        <v>2616</v>
      </c>
      <c r="J44">
        <v>4368.22</v>
      </c>
      <c r="K44">
        <v>6911.39</v>
      </c>
      <c r="L44">
        <v>1646.52</v>
      </c>
      <c r="M44">
        <v>0</v>
      </c>
      <c r="N44">
        <v>1220.22</v>
      </c>
      <c r="O44">
        <v>375.42</v>
      </c>
      <c r="P44">
        <v>453.03</v>
      </c>
      <c r="Q44">
        <v>451.01</v>
      </c>
      <c r="R44">
        <v>4277.5333713077225</v>
      </c>
      <c r="S44">
        <v>15335.123371307724</v>
      </c>
      <c r="T44">
        <v>9000</v>
      </c>
      <c r="U44">
        <v>1700</v>
      </c>
      <c r="V44">
        <v>0</v>
      </c>
      <c r="W44">
        <v>868.34</v>
      </c>
      <c r="X44">
        <v>0</v>
      </c>
      <c r="Y44">
        <v>0</v>
      </c>
      <c r="Z44">
        <v>0</v>
      </c>
      <c r="AA44">
        <v>818.42</v>
      </c>
      <c r="AB44">
        <v>12386.76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16853.61</v>
      </c>
      <c r="AM44">
        <v>3366.52</v>
      </c>
      <c r="AN44">
        <v>0</v>
      </c>
      <c r="AO44">
        <v>2518.56</v>
      </c>
      <c r="AP44">
        <v>375.42</v>
      </c>
      <c r="AQ44">
        <v>453.03</v>
      </c>
      <c r="AR44">
        <v>811.01</v>
      </c>
      <c r="AS44">
        <v>7711.9533713077226</v>
      </c>
      <c r="AT44">
        <v>32090.103371307719</v>
      </c>
      <c r="AU44">
        <v>5.743709212691555</v>
      </c>
      <c r="AV44">
        <v>5587</v>
      </c>
      <c r="AW44" t="s">
        <v>151</v>
      </c>
      <c r="AX44" t="s">
        <v>859</v>
      </c>
      <c r="AY44" t="s">
        <v>2385</v>
      </c>
      <c r="AZ44" t="s">
        <v>1010</v>
      </c>
      <c r="BA44" t="s">
        <v>2365</v>
      </c>
      <c r="BB44" t="s">
        <v>1225</v>
      </c>
      <c r="BC44" t="s">
        <v>2384</v>
      </c>
      <c r="BD44">
        <v>1</v>
      </c>
      <c r="BE44">
        <v>2</v>
      </c>
    </row>
    <row r="45" spans="1:57" x14ac:dyDescent="0.25">
      <c r="A45" t="s">
        <v>234</v>
      </c>
      <c r="B45">
        <v>5625.83</v>
      </c>
      <c r="C45">
        <v>360</v>
      </c>
      <c r="D45">
        <v>0</v>
      </c>
      <c r="E45">
        <v>385</v>
      </c>
      <c r="F45">
        <v>695</v>
      </c>
      <c r="G45">
        <v>3436.95</v>
      </c>
      <c r="H45">
        <v>1231</v>
      </c>
      <c r="I45">
        <v>13747.75</v>
      </c>
      <c r="J45">
        <v>25481.53</v>
      </c>
      <c r="K45">
        <v>6038.9300000000012</v>
      </c>
      <c r="L45">
        <v>100.15</v>
      </c>
      <c r="M45">
        <v>0</v>
      </c>
      <c r="N45">
        <v>124.1</v>
      </c>
      <c r="O45">
        <v>6610.15</v>
      </c>
      <c r="P45">
        <v>42.84</v>
      </c>
      <c r="Q45">
        <v>230.87</v>
      </c>
      <c r="R45">
        <v>5088.1569970701339</v>
      </c>
      <c r="S45">
        <v>18235.196997070136</v>
      </c>
      <c r="T45">
        <v>21613.32</v>
      </c>
      <c r="U45">
        <v>2811.93</v>
      </c>
      <c r="V45">
        <v>0</v>
      </c>
      <c r="W45">
        <v>1362.44</v>
      </c>
      <c r="X45">
        <v>2264.9983898344885</v>
      </c>
      <c r="Y45">
        <v>2330</v>
      </c>
      <c r="Z45">
        <v>3433.74</v>
      </c>
      <c r="AA45">
        <v>21912.879999999997</v>
      </c>
      <c r="AB45">
        <v>55729.308389834485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33278.080000000002</v>
      </c>
      <c r="AM45">
        <v>3272.08</v>
      </c>
      <c r="AN45">
        <v>0</v>
      </c>
      <c r="AO45">
        <v>1871.54</v>
      </c>
      <c r="AP45">
        <v>9570.1483898344886</v>
      </c>
      <c r="AQ45">
        <v>5809.79</v>
      </c>
      <c r="AR45">
        <v>4895.6099999999997</v>
      </c>
      <c r="AS45">
        <v>40748.786997070129</v>
      </c>
      <c r="AT45">
        <v>99446.035386904623</v>
      </c>
      <c r="AU45">
        <v>17.937596570509491</v>
      </c>
      <c r="AV45">
        <v>5544</v>
      </c>
      <c r="AW45" t="s">
        <v>233</v>
      </c>
      <c r="AX45" t="s">
        <v>777</v>
      </c>
      <c r="AY45" t="s">
        <v>2396</v>
      </c>
      <c r="AZ45" t="s">
        <v>1357</v>
      </c>
      <c r="BA45" t="s">
        <v>2391</v>
      </c>
      <c r="BB45" t="s">
        <v>1390</v>
      </c>
      <c r="BC45" t="s">
        <v>2397</v>
      </c>
      <c r="BD45">
        <v>1</v>
      </c>
      <c r="BE45">
        <v>2</v>
      </c>
    </row>
    <row r="46" spans="1:57" x14ac:dyDescent="0.25">
      <c r="A46" t="s">
        <v>154</v>
      </c>
      <c r="B46">
        <v>3954.08</v>
      </c>
      <c r="C46">
        <v>240</v>
      </c>
      <c r="D46">
        <v>0</v>
      </c>
      <c r="E46">
        <v>305</v>
      </c>
      <c r="F46">
        <v>39386.119999999995</v>
      </c>
      <c r="G46">
        <v>1200</v>
      </c>
      <c r="H46">
        <v>2290</v>
      </c>
      <c r="I46">
        <v>6174.66</v>
      </c>
      <c r="J46">
        <v>53549.86</v>
      </c>
      <c r="K46">
        <v>3648.97</v>
      </c>
      <c r="L46">
        <v>2599.9899999999998</v>
      </c>
      <c r="M46">
        <v>0</v>
      </c>
      <c r="N46">
        <v>528.29999999999995</v>
      </c>
      <c r="O46">
        <v>2438.3199999999997</v>
      </c>
      <c r="P46">
        <v>63.95</v>
      </c>
      <c r="Q46">
        <v>195.15</v>
      </c>
      <c r="R46">
        <v>3481.0894767585669</v>
      </c>
      <c r="S46">
        <v>12955.769476758565</v>
      </c>
      <c r="T46">
        <v>11820</v>
      </c>
      <c r="U46">
        <v>5470</v>
      </c>
      <c r="V46">
        <v>0</v>
      </c>
      <c r="W46">
        <v>280</v>
      </c>
      <c r="X46">
        <v>15920</v>
      </c>
      <c r="Y46">
        <v>690</v>
      </c>
      <c r="Z46">
        <v>1020</v>
      </c>
      <c r="AA46">
        <v>1670</v>
      </c>
      <c r="AB46">
        <v>36870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19423.05</v>
      </c>
      <c r="AM46">
        <v>8309.99</v>
      </c>
      <c r="AN46">
        <v>0</v>
      </c>
      <c r="AO46">
        <v>1113.3</v>
      </c>
      <c r="AP46">
        <v>57744.439999999995</v>
      </c>
      <c r="AQ46">
        <v>1953.95</v>
      </c>
      <c r="AR46">
        <v>3505.15</v>
      </c>
      <c r="AS46">
        <v>11325.749476758567</v>
      </c>
      <c r="AT46">
        <v>103375.62947675856</v>
      </c>
      <c r="AU46">
        <v>12.033014722006584</v>
      </c>
      <c r="AV46">
        <v>8591</v>
      </c>
      <c r="AW46" t="s">
        <v>153</v>
      </c>
      <c r="AZ46" t="s">
        <v>1010</v>
      </c>
      <c r="BA46" t="s">
        <v>2365</v>
      </c>
      <c r="BB46" t="s">
        <v>1236</v>
      </c>
      <c r="BC46" t="s">
        <v>2386</v>
      </c>
      <c r="BD46">
        <v>2</v>
      </c>
      <c r="BE46">
        <v>1</v>
      </c>
    </row>
    <row r="47" spans="1:57" x14ac:dyDescent="0.25">
      <c r="A47" t="s">
        <v>280</v>
      </c>
      <c r="B47">
        <v>9802.6600000000017</v>
      </c>
      <c r="C47">
        <v>1440</v>
      </c>
      <c r="D47">
        <v>0</v>
      </c>
      <c r="E47">
        <v>1475</v>
      </c>
      <c r="F47">
        <v>24597.360000000001</v>
      </c>
      <c r="G47">
        <v>7555</v>
      </c>
      <c r="H47">
        <v>8964.5499999999993</v>
      </c>
      <c r="I47">
        <v>18119.68</v>
      </c>
      <c r="J47">
        <v>71954.25</v>
      </c>
      <c r="K47">
        <v>16516.03</v>
      </c>
      <c r="L47">
        <v>5245.38</v>
      </c>
      <c r="M47">
        <v>0</v>
      </c>
      <c r="N47">
        <v>5154.03</v>
      </c>
      <c r="O47">
        <v>10016.14</v>
      </c>
      <c r="P47">
        <v>8434.77</v>
      </c>
      <c r="Q47">
        <v>5191.04</v>
      </c>
      <c r="R47">
        <v>13703.772977034783</v>
      </c>
      <c r="S47">
        <v>64261.162977034794</v>
      </c>
      <c r="T47">
        <v>22680</v>
      </c>
      <c r="U47">
        <v>5265</v>
      </c>
      <c r="V47">
        <v>0</v>
      </c>
      <c r="W47">
        <v>5265</v>
      </c>
      <c r="X47">
        <v>27540</v>
      </c>
      <c r="Y47">
        <v>11340</v>
      </c>
      <c r="Z47">
        <v>8910</v>
      </c>
      <c r="AA47">
        <v>10500</v>
      </c>
      <c r="AB47">
        <v>91500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48998.69</v>
      </c>
      <c r="AM47">
        <v>11950.380000000001</v>
      </c>
      <c r="AN47">
        <v>0</v>
      </c>
      <c r="AO47">
        <v>11894.029999999999</v>
      </c>
      <c r="AP47">
        <v>62153.5</v>
      </c>
      <c r="AQ47">
        <v>27329.77</v>
      </c>
      <c r="AR47">
        <v>23065.59</v>
      </c>
      <c r="AS47">
        <v>42323.452977034787</v>
      </c>
      <c r="AT47">
        <v>227715.41297703478</v>
      </c>
      <c r="AU47">
        <v>10.635937084401437</v>
      </c>
      <c r="AV47">
        <v>21410</v>
      </c>
      <c r="AW47" t="s">
        <v>279</v>
      </c>
      <c r="AZ47" t="s">
        <v>1481</v>
      </c>
      <c r="BA47" t="s">
        <v>2402</v>
      </c>
      <c r="BB47" t="s">
        <v>1483</v>
      </c>
      <c r="BC47" t="s">
        <v>2403</v>
      </c>
      <c r="BD47">
        <v>1</v>
      </c>
      <c r="BE47">
        <v>1</v>
      </c>
    </row>
    <row r="48" spans="1:57" x14ac:dyDescent="0.25">
      <c r="A48" t="s">
        <v>398</v>
      </c>
      <c r="B48">
        <v>915.6099999999999</v>
      </c>
      <c r="C48">
        <v>30</v>
      </c>
      <c r="D48">
        <v>0</v>
      </c>
      <c r="E48">
        <v>175</v>
      </c>
      <c r="F48">
        <v>784</v>
      </c>
      <c r="G48">
        <v>0</v>
      </c>
      <c r="H48">
        <v>600</v>
      </c>
      <c r="I48">
        <v>2918</v>
      </c>
      <c r="J48">
        <v>5422.61</v>
      </c>
      <c r="K48">
        <v>5157.0099999999993</v>
      </c>
      <c r="L48">
        <v>67.099999999999994</v>
      </c>
      <c r="M48">
        <v>0</v>
      </c>
      <c r="N48">
        <v>81.7</v>
      </c>
      <c r="O48">
        <v>283.25</v>
      </c>
      <c r="P48">
        <v>35.549999999999997</v>
      </c>
      <c r="Q48">
        <v>70.25</v>
      </c>
      <c r="R48">
        <v>1814.5227232005652</v>
      </c>
      <c r="S48">
        <v>7509.3827232005651</v>
      </c>
      <c r="T48">
        <v>8000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8000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14072.619999999999</v>
      </c>
      <c r="AM48">
        <v>97.1</v>
      </c>
      <c r="AN48">
        <v>0</v>
      </c>
      <c r="AO48">
        <v>256.7</v>
      </c>
      <c r="AP48">
        <v>1067.25</v>
      </c>
      <c r="AQ48">
        <v>35.549999999999997</v>
      </c>
      <c r="AR48">
        <v>670.25</v>
      </c>
      <c r="AS48">
        <v>4732.5227232005655</v>
      </c>
      <c r="AT48">
        <v>20931.992723200565</v>
      </c>
      <c r="AU48">
        <v>1.0674142133197637</v>
      </c>
      <c r="AV48">
        <v>19610</v>
      </c>
      <c r="AW48" t="s">
        <v>397</v>
      </c>
      <c r="AZ48" t="s">
        <v>1696</v>
      </c>
      <c r="BA48" t="s">
        <v>2415</v>
      </c>
      <c r="BB48" t="s">
        <v>1703</v>
      </c>
      <c r="BC48" t="s">
        <v>2417</v>
      </c>
      <c r="BD48">
        <v>2</v>
      </c>
      <c r="BE48">
        <v>1</v>
      </c>
    </row>
    <row r="49" spans="1:57" x14ac:dyDescent="0.25">
      <c r="A49" t="s">
        <v>2538</v>
      </c>
      <c r="B49">
        <v>8936.6099999999988</v>
      </c>
      <c r="C49">
        <v>4936.5</v>
      </c>
      <c r="D49">
        <v>0</v>
      </c>
      <c r="E49">
        <v>2003</v>
      </c>
      <c r="F49">
        <v>7701</v>
      </c>
      <c r="G49">
        <v>24105</v>
      </c>
      <c r="H49">
        <v>6332</v>
      </c>
      <c r="I49">
        <v>30659.870000000003</v>
      </c>
      <c r="J49">
        <v>84673.98000000001</v>
      </c>
      <c r="K49">
        <v>3788.65</v>
      </c>
      <c r="L49">
        <v>170.1</v>
      </c>
      <c r="M49">
        <v>0</v>
      </c>
      <c r="N49">
        <v>6130.54</v>
      </c>
      <c r="O49">
        <v>2803.76</v>
      </c>
      <c r="P49">
        <v>816.48</v>
      </c>
      <c r="Q49">
        <v>1973.92</v>
      </c>
      <c r="R49">
        <v>13352.829840343551</v>
      </c>
      <c r="S49">
        <v>29036.279840343552</v>
      </c>
      <c r="T49">
        <v>103831.98000000001</v>
      </c>
      <c r="U49">
        <v>0</v>
      </c>
      <c r="V49">
        <v>0</v>
      </c>
      <c r="W49">
        <v>8458.68</v>
      </c>
      <c r="X49">
        <v>0</v>
      </c>
      <c r="Y49">
        <v>0</v>
      </c>
      <c r="Z49">
        <v>0</v>
      </c>
      <c r="AA49">
        <v>33073.039999999994</v>
      </c>
      <c r="AB49">
        <v>145363.70000000001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116557.24</v>
      </c>
      <c r="AM49">
        <v>5106.6000000000004</v>
      </c>
      <c r="AN49">
        <v>0</v>
      </c>
      <c r="AO49">
        <v>16592.22</v>
      </c>
      <c r="AP49">
        <v>10504.76</v>
      </c>
      <c r="AQ49">
        <v>24921.48</v>
      </c>
      <c r="AR49">
        <v>8305.92</v>
      </c>
      <c r="AS49">
        <v>77085.739840343551</v>
      </c>
      <c r="AT49">
        <v>259073.95984034357</v>
      </c>
      <c r="AU49">
        <v>89.675998560174307</v>
      </c>
      <c r="AV49">
        <v>2889</v>
      </c>
      <c r="AW49" t="s">
        <v>743</v>
      </c>
      <c r="AX49" t="s">
        <v>761</v>
      </c>
      <c r="AY49" t="s">
        <v>2452</v>
      </c>
      <c r="AZ49" t="s">
        <v>931</v>
      </c>
      <c r="BA49" t="s">
        <v>2350</v>
      </c>
      <c r="BB49" t="s">
        <v>2225</v>
      </c>
      <c r="BC49" t="s">
        <v>2453</v>
      </c>
      <c r="BD49">
        <v>1</v>
      </c>
      <c r="BE49">
        <v>2</v>
      </c>
    </row>
    <row r="50" spans="1:57" x14ac:dyDescent="0.25">
      <c r="A50" t="s">
        <v>2544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9729.82</v>
      </c>
      <c r="P50">
        <v>0</v>
      </c>
      <c r="Q50">
        <v>0</v>
      </c>
      <c r="R50">
        <v>0</v>
      </c>
      <c r="S50">
        <v>9729.82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9729.82</v>
      </c>
      <c r="AQ50">
        <v>0</v>
      </c>
      <c r="AR50">
        <v>0</v>
      </c>
      <c r="AS50">
        <v>0</v>
      </c>
      <c r="AT50">
        <v>9729.82</v>
      </c>
      <c r="AU50">
        <v>2.1963476297968398</v>
      </c>
      <c r="AV50">
        <v>4430</v>
      </c>
      <c r="AW50" t="s">
        <v>761</v>
      </c>
      <c r="AX50" t="s">
        <v>761</v>
      </c>
      <c r="AY50" t="s">
        <v>2452</v>
      </c>
      <c r="AZ50" t="s">
        <v>931</v>
      </c>
      <c r="BA50" t="s">
        <v>2350</v>
      </c>
      <c r="BB50" t="s">
        <v>2227</v>
      </c>
      <c r="BC50" t="s">
        <v>2454</v>
      </c>
      <c r="BD50">
        <v>1</v>
      </c>
      <c r="BE50">
        <v>2</v>
      </c>
    </row>
    <row r="51" spans="1:57" x14ac:dyDescent="0.25">
      <c r="A51" t="s">
        <v>2537</v>
      </c>
      <c r="B51">
        <v>66097.590000000011</v>
      </c>
      <c r="C51">
        <v>46513.79</v>
      </c>
      <c r="D51">
        <v>0</v>
      </c>
      <c r="E51">
        <v>5372.92</v>
      </c>
      <c r="F51">
        <v>4938</v>
      </c>
      <c r="G51">
        <v>5687.15</v>
      </c>
      <c r="H51">
        <v>970</v>
      </c>
      <c r="I51">
        <v>457137.6100000001</v>
      </c>
      <c r="J51">
        <v>586717.06000000006</v>
      </c>
      <c r="K51">
        <v>30703.300000000003</v>
      </c>
      <c r="L51">
        <v>815.65</v>
      </c>
      <c r="M51">
        <v>0</v>
      </c>
      <c r="N51">
        <v>16362.83</v>
      </c>
      <c r="O51">
        <v>2631.59</v>
      </c>
      <c r="P51">
        <v>1814.11</v>
      </c>
      <c r="Q51">
        <v>11739.1</v>
      </c>
      <c r="R51">
        <v>34717.144569122414</v>
      </c>
      <c r="S51">
        <v>98783.724569122423</v>
      </c>
      <c r="T51">
        <v>157605.93000000002</v>
      </c>
      <c r="U51">
        <v>0</v>
      </c>
      <c r="V51">
        <v>0</v>
      </c>
      <c r="W51">
        <v>12560.92</v>
      </c>
      <c r="X51">
        <v>0</v>
      </c>
      <c r="Y51">
        <v>2500</v>
      </c>
      <c r="Z51">
        <v>141.4</v>
      </c>
      <c r="AA51">
        <v>44172.52</v>
      </c>
      <c r="AB51">
        <v>216980.77000000002</v>
      </c>
      <c r="AC51">
        <v>346690.51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346690.51</v>
      </c>
      <c r="AL51">
        <v>601097.33000000007</v>
      </c>
      <c r="AM51">
        <v>47329.440000000002</v>
      </c>
      <c r="AN51">
        <v>0</v>
      </c>
      <c r="AO51">
        <v>34296.67</v>
      </c>
      <c r="AP51">
        <v>7569.59</v>
      </c>
      <c r="AQ51">
        <v>10001.259999999998</v>
      </c>
      <c r="AR51">
        <v>12850.5</v>
      </c>
      <c r="AS51">
        <v>536027.27456912247</v>
      </c>
      <c r="AT51">
        <v>1249172.0645691226</v>
      </c>
      <c r="AU51">
        <v>76.025321926183594</v>
      </c>
      <c r="AV51">
        <v>16431</v>
      </c>
      <c r="AW51" t="s">
        <v>735</v>
      </c>
      <c r="AX51" t="s">
        <v>761</v>
      </c>
      <c r="AY51" t="s">
        <v>2452</v>
      </c>
      <c r="AZ51" t="s">
        <v>931</v>
      </c>
      <c r="BA51" t="s">
        <v>2350</v>
      </c>
      <c r="BB51" t="s">
        <v>2227</v>
      </c>
      <c r="BC51" t="s">
        <v>2454</v>
      </c>
      <c r="BD51">
        <v>1</v>
      </c>
      <c r="BE51">
        <v>2</v>
      </c>
    </row>
    <row r="52" spans="1:57" x14ac:dyDescent="0.25">
      <c r="A52" t="s">
        <v>712</v>
      </c>
      <c r="B52">
        <v>13510.73</v>
      </c>
      <c r="C52">
        <v>1970</v>
      </c>
      <c r="D52">
        <v>0</v>
      </c>
      <c r="E52">
        <v>11951.18</v>
      </c>
      <c r="F52">
        <v>4522</v>
      </c>
      <c r="G52">
        <v>1475.9</v>
      </c>
      <c r="H52">
        <v>2576</v>
      </c>
      <c r="I52">
        <v>64763.659999999996</v>
      </c>
      <c r="J52">
        <v>100769.47</v>
      </c>
      <c r="K52">
        <v>10745.760000000002</v>
      </c>
      <c r="L52">
        <v>567.89</v>
      </c>
      <c r="M52">
        <v>0</v>
      </c>
      <c r="N52">
        <v>6337.09</v>
      </c>
      <c r="O52">
        <v>1416.33</v>
      </c>
      <c r="P52">
        <v>1605.83</v>
      </c>
      <c r="Q52">
        <v>244.15</v>
      </c>
      <c r="R52">
        <v>13029.806643792079</v>
      </c>
      <c r="S52">
        <v>33946.856643792082</v>
      </c>
      <c r="T52">
        <v>92312.1</v>
      </c>
      <c r="U52">
        <v>0</v>
      </c>
      <c r="V52">
        <v>0</v>
      </c>
      <c r="W52">
        <v>7458.96</v>
      </c>
      <c r="X52">
        <v>0</v>
      </c>
      <c r="Y52">
        <v>0</v>
      </c>
      <c r="Z52">
        <v>0</v>
      </c>
      <c r="AA52">
        <v>26762.680000000004</v>
      </c>
      <c r="AB52">
        <v>126533.74000000002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116568.59000000001</v>
      </c>
      <c r="AM52">
        <v>2537.89</v>
      </c>
      <c r="AN52">
        <v>0</v>
      </c>
      <c r="AO52">
        <v>25747.23</v>
      </c>
      <c r="AP52">
        <v>5938.33</v>
      </c>
      <c r="AQ52">
        <v>3081.73</v>
      </c>
      <c r="AR52">
        <v>2820.15</v>
      </c>
      <c r="AS52">
        <v>104556.14664379209</v>
      </c>
      <c r="AT52">
        <v>261250.06664379209</v>
      </c>
      <c r="AU52">
        <v>49.404324251851754</v>
      </c>
      <c r="AV52">
        <v>5288</v>
      </c>
      <c r="AW52" t="s">
        <v>711</v>
      </c>
      <c r="AX52" t="s">
        <v>761</v>
      </c>
      <c r="AY52" t="s">
        <v>2452</v>
      </c>
      <c r="AZ52" t="s">
        <v>931</v>
      </c>
      <c r="BA52" t="s">
        <v>2350</v>
      </c>
      <c r="BB52" t="s">
        <v>2225</v>
      </c>
      <c r="BC52" t="s">
        <v>2453</v>
      </c>
      <c r="BD52">
        <v>1</v>
      </c>
      <c r="BE52">
        <v>2</v>
      </c>
    </row>
    <row r="53" spans="1:57" x14ac:dyDescent="0.25">
      <c r="A53" t="s">
        <v>338</v>
      </c>
      <c r="B53">
        <v>1551.48</v>
      </c>
      <c r="C53">
        <v>0</v>
      </c>
      <c r="D53">
        <v>0</v>
      </c>
      <c r="E53">
        <v>630</v>
      </c>
      <c r="F53">
        <v>0</v>
      </c>
      <c r="G53">
        <v>290</v>
      </c>
      <c r="H53">
        <v>210</v>
      </c>
      <c r="I53">
        <v>3159</v>
      </c>
      <c r="J53">
        <v>5840.48</v>
      </c>
      <c r="K53">
        <v>3180.9199999999996</v>
      </c>
      <c r="L53">
        <v>145.05000000000001</v>
      </c>
      <c r="M53">
        <v>0</v>
      </c>
      <c r="N53">
        <v>2105.65</v>
      </c>
      <c r="O53">
        <v>327.64999999999998</v>
      </c>
      <c r="P53">
        <v>67.05</v>
      </c>
      <c r="Q53">
        <v>95.25</v>
      </c>
      <c r="R53">
        <v>3176.0068312073417</v>
      </c>
      <c r="S53">
        <v>9097.5768312073415</v>
      </c>
      <c r="T53">
        <v>1700</v>
      </c>
      <c r="U53">
        <v>0</v>
      </c>
      <c r="V53">
        <v>0</v>
      </c>
      <c r="W53">
        <v>500</v>
      </c>
      <c r="X53">
        <v>1700</v>
      </c>
      <c r="Y53">
        <v>0</v>
      </c>
      <c r="Z53">
        <v>0</v>
      </c>
      <c r="AA53">
        <v>550</v>
      </c>
      <c r="AB53">
        <v>4450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6432.4</v>
      </c>
      <c r="AM53">
        <v>145.05000000000001</v>
      </c>
      <c r="AN53">
        <v>0</v>
      </c>
      <c r="AO53">
        <v>3235.65</v>
      </c>
      <c r="AP53">
        <v>2027.65</v>
      </c>
      <c r="AQ53">
        <v>357.05</v>
      </c>
      <c r="AR53">
        <v>305.25</v>
      </c>
      <c r="AS53">
        <v>6885.0068312073417</v>
      </c>
      <c r="AT53">
        <v>19388.056831207341</v>
      </c>
      <c r="AU53">
        <v>3.0045028407263819</v>
      </c>
      <c r="AV53">
        <v>6453</v>
      </c>
      <c r="AW53" t="s">
        <v>337</v>
      </c>
      <c r="AZ53" t="s">
        <v>1481</v>
      </c>
      <c r="BA53" t="s">
        <v>2402</v>
      </c>
      <c r="BB53" t="s">
        <v>1597</v>
      </c>
      <c r="BC53" t="s">
        <v>2407</v>
      </c>
      <c r="BD53">
        <v>2</v>
      </c>
      <c r="BE53">
        <v>1</v>
      </c>
    </row>
    <row r="54" spans="1:57" x14ac:dyDescent="0.25">
      <c r="A54" t="s">
        <v>156</v>
      </c>
      <c r="B54">
        <v>11336.939999999999</v>
      </c>
      <c r="C54">
        <v>24408.05</v>
      </c>
      <c r="D54">
        <v>0</v>
      </c>
      <c r="E54">
        <v>3235</v>
      </c>
      <c r="F54">
        <v>8601.52</v>
      </c>
      <c r="G54">
        <v>2770</v>
      </c>
      <c r="H54">
        <v>60038.73</v>
      </c>
      <c r="I54">
        <v>22803</v>
      </c>
      <c r="J54">
        <v>133193.24</v>
      </c>
      <c r="K54">
        <v>11469.619999999999</v>
      </c>
      <c r="L54">
        <v>600.49</v>
      </c>
      <c r="M54">
        <v>0</v>
      </c>
      <c r="N54">
        <v>1662.14</v>
      </c>
      <c r="O54">
        <v>7686.7099999999991</v>
      </c>
      <c r="P54">
        <v>4485.75</v>
      </c>
      <c r="Q54">
        <v>6229.98</v>
      </c>
      <c r="R54">
        <v>16916.227268141309</v>
      </c>
      <c r="S54">
        <v>49050.917268141304</v>
      </c>
      <c r="T54">
        <v>34529.369999999995</v>
      </c>
      <c r="U54">
        <v>8745</v>
      </c>
      <c r="V54">
        <v>0</v>
      </c>
      <c r="W54">
        <v>2465</v>
      </c>
      <c r="X54">
        <v>10879</v>
      </c>
      <c r="Y54">
        <v>9427</v>
      </c>
      <c r="Z54">
        <v>7998</v>
      </c>
      <c r="AA54">
        <v>30000</v>
      </c>
      <c r="AB54">
        <v>104043.37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50472.29</v>
      </c>
      <c r="AJ54">
        <v>0</v>
      </c>
      <c r="AK54">
        <v>50472.29</v>
      </c>
      <c r="AL54">
        <v>57335.929999999993</v>
      </c>
      <c r="AM54">
        <v>33753.54</v>
      </c>
      <c r="AN54">
        <v>0</v>
      </c>
      <c r="AO54">
        <v>7362.14</v>
      </c>
      <c r="AP54">
        <v>27167.23</v>
      </c>
      <c r="AQ54">
        <v>16682.75</v>
      </c>
      <c r="AR54">
        <v>124739</v>
      </c>
      <c r="AS54">
        <v>69719.227268141316</v>
      </c>
      <c r="AT54">
        <v>336759.81726814131</v>
      </c>
      <c r="AU54">
        <v>40.539282203941411</v>
      </c>
      <c r="AV54">
        <v>8307</v>
      </c>
      <c r="AW54" t="s">
        <v>155</v>
      </c>
      <c r="AZ54" t="s">
        <v>1010</v>
      </c>
      <c r="BA54" t="s">
        <v>2365</v>
      </c>
      <c r="BB54" t="s">
        <v>1012</v>
      </c>
      <c r="BC54" t="s">
        <v>2366</v>
      </c>
      <c r="BD54">
        <v>2</v>
      </c>
      <c r="BE54">
        <v>1</v>
      </c>
    </row>
    <row r="55" spans="1:57" x14ac:dyDescent="0.25">
      <c r="A55" t="s">
        <v>492</v>
      </c>
      <c r="B55">
        <v>328.11</v>
      </c>
      <c r="C55">
        <v>30</v>
      </c>
      <c r="D55">
        <v>0</v>
      </c>
      <c r="E55">
        <v>0</v>
      </c>
      <c r="F55">
        <v>15</v>
      </c>
      <c r="G55">
        <v>160</v>
      </c>
      <c r="H55">
        <v>360</v>
      </c>
      <c r="I55">
        <v>658</v>
      </c>
      <c r="J55">
        <v>1551.1100000000001</v>
      </c>
      <c r="K55">
        <v>3211.67</v>
      </c>
      <c r="L55">
        <v>2110.17</v>
      </c>
      <c r="M55">
        <v>0</v>
      </c>
      <c r="N55">
        <v>44.8</v>
      </c>
      <c r="O55">
        <v>124.6</v>
      </c>
      <c r="P55">
        <v>12.85</v>
      </c>
      <c r="Q55">
        <v>0</v>
      </c>
      <c r="R55">
        <v>2552.1683666500703</v>
      </c>
      <c r="S55">
        <v>8056.2583666500714</v>
      </c>
      <c r="T55">
        <v>2000</v>
      </c>
      <c r="U55">
        <v>2000</v>
      </c>
      <c r="V55">
        <v>0</v>
      </c>
      <c r="W55">
        <v>600</v>
      </c>
      <c r="X55">
        <v>0</v>
      </c>
      <c r="Y55">
        <v>0</v>
      </c>
      <c r="Z55">
        <v>400</v>
      </c>
      <c r="AA55">
        <v>0</v>
      </c>
      <c r="AB55">
        <v>5000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5539.7800000000007</v>
      </c>
      <c r="AM55">
        <v>4140.17</v>
      </c>
      <c r="AN55">
        <v>0</v>
      </c>
      <c r="AO55">
        <v>644.79999999999995</v>
      </c>
      <c r="AP55">
        <v>139.6</v>
      </c>
      <c r="AQ55">
        <v>172.85</v>
      </c>
      <c r="AR55">
        <v>760</v>
      </c>
      <c r="AS55">
        <v>3210.1683666500703</v>
      </c>
      <c r="AT55">
        <v>14607.368366650071</v>
      </c>
      <c r="AU55">
        <v>2.4353731855035132</v>
      </c>
      <c r="AV55">
        <v>5998</v>
      </c>
      <c r="AW55" t="s">
        <v>491</v>
      </c>
      <c r="AZ55" t="s">
        <v>1870</v>
      </c>
      <c r="BA55" t="s">
        <v>2424</v>
      </c>
      <c r="BB55" t="s">
        <v>1888</v>
      </c>
      <c r="BC55" t="s">
        <v>2427</v>
      </c>
      <c r="BD55">
        <v>2</v>
      </c>
      <c r="BE55">
        <v>1</v>
      </c>
    </row>
    <row r="56" spans="1:57" x14ac:dyDescent="0.25">
      <c r="A56" t="s">
        <v>58</v>
      </c>
      <c r="B56">
        <v>1870.3800000000003</v>
      </c>
      <c r="C56">
        <v>8816.9</v>
      </c>
      <c r="D56">
        <v>0</v>
      </c>
      <c r="E56">
        <v>1805</v>
      </c>
      <c r="F56">
        <v>2566.33</v>
      </c>
      <c r="G56">
        <v>1280</v>
      </c>
      <c r="H56">
        <v>3327</v>
      </c>
      <c r="I56">
        <v>6224.82</v>
      </c>
      <c r="J56">
        <v>25890.43</v>
      </c>
      <c r="K56">
        <v>5792.46</v>
      </c>
      <c r="L56">
        <v>2096.65</v>
      </c>
      <c r="M56">
        <v>0</v>
      </c>
      <c r="N56">
        <v>713.58</v>
      </c>
      <c r="O56">
        <v>953.23</v>
      </c>
      <c r="P56">
        <v>286.7</v>
      </c>
      <c r="Q56">
        <v>359.8</v>
      </c>
      <c r="R56">
        <v>4801.588491413966</v>
      </c>
      <c r="S56">
        <v>15004.008491413966</v>
      </c>
      <c r="T56">
        <v>5000</v>
      </c>
      <c r="U56">
        <v>8000</v>
      </c>
      <c r="V56">
        <v>0</v>
      </c>
      <c r="W56">
        <v>0</v>
      </c>
      <c r="X56">
        <v>6000</v>
      </c>
      <c r="Y56">
        <v>6000</v>
      </c>
      <c r="Z56">
        <v>1000</v>
      </c>
      <c r="AA56">
        <v>1000</v>
      </c>
      <c r="AB56">
        <v>27000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12662.84</v>
      </c>
      <c r="AM56">
        <v>18913.55</v>
      </c>
      <c r="AN56">
        <v>0</v>
      </c>
      <c r="AO56">
        <v>2518.58</v>
      </c>
      <c r="AP56">
        <v>9519.56</v>
      </c>
      <c r="AQ56">
        <v>7566.7</v>
      </c>
      <c r="AR56">
        <v>4686.8</v>
      </c>
      <c r="AS56">
        <v>12026.408491413966</v>
      </c>
      <c r="AT56">
        <v>67894.438491413966</v>
      </c>
      <c r="AU56">
        <v>22.737588242268576</v>
      </c>
      <c r="AV56">
        <v>2986</v>
      </c>
      <c r="AW56" t="s">
        <v>57</v>
      </c>
      <c r="AZ56" t="s">
        <v>1041</v>
      </c>
      <c r="BA56" t="s">
        <v>2368</v>
      </c>
      <c r="BB56" t="s">
        <v>2370</v>
      </c>
      <c r="BC56" t="s">
        <v>2371</v>
      </c>
      <c r="BD56">
        <v>1</v>
      </c>
      <c r="BE56">
        <v>1</v>
      </c>
    </row>
    <row r="57" spans="1:57" x14ac:dyDescent="0.25">
      <c r="A57" t="s">
        <v>158</v>
      </c>
      <c r="B57">
        <v>770.34</v>
      </c>
      <c r="C57">
        <v>0</v>
      </c>
      <c r="D57">
        <v>0</v>
      </c>
      <c r="E57">
        <v>155</v>
      </c>
      <c r="F57">
        <v>228.8</v>
      </c>
      <c r="G57">
        <v>150</v>
      </c>
      <c r="H57">
        <v>96</v>
      </c>
      <c r="I57">
        <v>933</v>
      </c>
      <c r="J57">
        <v>2333.1400000000003</v>
      </c>
      <c r="K57">
        <v>1942.3</v>
      </c>
      <c r="L57">
        <v>94.4</v>
      </c>
      <c r="M57">
        <v>0</v>
      </c>
      <c r="N57">
        <v>124.05</v>
      </c>
      <c r="O57">
        <v>606.39</v>
      </c>
      <c r="P57">
        <v>130.18</v>
      </c>
      <c r="Q57">
        <v>704.31</v>
      </c>
      <c r="R57">
        <v>1894.2429105828251</v>
      </c>
      <c r="S57">
        <v>5495.8729105828243</v>
      </c>
      <c r="T57">
        <v>3500</v>
      </c>
      <c r="U57">
        <v>0</v>
      </c>
      <c r="V57">
        <v>0</v>
      </c>
      <c r="W57">
        <v>0</v>
      </c>
      <c r="X57">
        <v>1000</v>
      </c>
      <c r="Y57">
        <v>0</v>
      </c>
      <c r="Z57">
        <v>1200</v>
      </c>
      <c r="AA57">
        <v>800</v>
      </c>
      <c r="AB57">
        <v>6500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6212.6399999999994</v>
      </c>
      <c r="AM57">
        <v>94.4</v>
      </c>
      <c r="AN57">
        <v>0</v>
      </c>
      <c r="AO57">
        <v>279.05</v>
      </c>
      <c r="AP57">
        <v>1835.19</v>
      </c>
      <c r="AQ57">
        <v>280.18</v>
      </c>
      <c r="AR57">
        <v>2000.31</v>
      </c>
      <c r="AS57">
        <v>3627.2429105828251</v>
      </c>
      <c r="AT57">
        <v>14329.012910582824</v>
      </c>
      <c r="AU57">
        <v>1.2008894494286644</v>
      </c>
      <c r="AV57">
        <v>11932</v>
      </c>
      <c r="AW57" t="s">
        <v>157</v>
      </c>
      <c r="AZ57" t="s">
        <v>1010</v>
      </c>
      <c r="BA57" t="s">
        <v>2365</v>
      </c>
      <c r="BB57" t="s">
        <v>1220</v>
      </c>
      <c r="BC57" t="s">
        <v>2383</v>
      </c>
      <c r="BD57">
        <v>2</v>
      </c>
      <c r="BE57">
        <v>1</v>
      </c>
    </row>
    <row r="58" spans="1:57" x14ac:dyDescent="0.25">
      <c r="A58" t="s">
        <v>400</v>
      </c>
      <c r="B58">
        <v>737.3</v>
      </c>
      <c r="C58">
        <v>0</v>
      </c>
      <c r="D58">
        <v>0</v>
      </c>
      <c r="E58">
        <v>140</v>
      </c>
      <c r="F58">
        <v>764.9</v>
      </c>
      <c r="G58">
        <v>225</v>
      </c>
      <c r="H58">
        <v>0</v>
      </c>
      <c r="I58">
        <v>2613</v>
      </c>
      <c r="J58">
        <v>4480.2</v>
      </c>
      <c r="K58">
        <v>3664.85</v>
      </c>
      <c r="L58">
        <v>99.74</v>
      </c>
      <c r="M58">
        <v>0</v>
      </c>
      <c r="N58">
        <v>107.9</v>
      </c>
      <c r="O58">
        <v>141.10000000000002</v>
      </c>
      <c r="P58">
        <v>28.7</v>
      </c>
      <c r="Q58">
        <v>80.75</v>
      </c>
      <c r="R58">
        <v>2474.8049109743538</v>
      </c>
      <c r="S58">
        <v>6597.8449109743524</v>
      </c>
      <c r="T58">
        <v>5000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1000</v>
      </c>
      <c r="AB58">
        <v>6000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9402.15</v>
      </c>
      <c r="AM58">
        <v>99.74</v>
      </c>
      <c r="AN58">
        <v>0</v>
      </c>
      <c r="AO58">
        <v>247.9</v>
      </c>
      <c r="AP58">
        <v>906</v>
      </c>
      <c r="AQ58">
        <v>253.7</v>
      </c>
      <c r="AR58">
        <v>80.75</v>
      </c>
      <c r="AS58">
        <v>6087.8049109743533</v>
      </c>
      <c r="AT58">
        <v>17078.044910974353</v>
      </c>
      <c r="AU58">
        <v>0.41261282703489621</v>
      </c>
      <c r="AV58">
        <v>41390</v>
      </c>
      <c r="AW58" t="s">
        <v>399</v>
      </c>
      <c r="AZ58" t="s">
        <v>1696</v>
      </c>
      <c r="BA58" t="s">
        <v>2415</v>
      </c>
      <c r="BB58" t="s">
        <v>1712</v>
      </c>
      <c r="BC58" t="s">
        <v>2418</v>
      </c>
      <c r="BD58">
        <v>2</v>
      </c>
      <c r="BE58">
        <v>1</v>
      </c>
    </row>
    <row r="59" spans="1:57" x14ac:dyDescent="0.25">
      <c r="A59" t="s">
        <v>16</v>
      </c>
      <c r="B59">
        <v>33184.86</v>
      </c>
      <c r="C59">
        <v>21932.27</v>
      </c>
      <c r="D59">
        <v>0</v>
      </c>
      <c r="E59">
        <v>2863</v>
      </c>
      <c r="F59">
        <v>23596.1</v>
      </c>
      <c r="G59">
        <v>13835</v>
      </c>
      <c r="H59">
        <v>22459.9</v>
      </c>
      <c r="I59">
        <v>54786.25</v>
      </c>
      <c r="J59">
        <v>172657.38</v>
      </c>
      <c r="K59">
        <v>36217.71</v>
      </c>
      <c r="L59">
        <v>13995.44</v>
      </c>
      <c r="M59">
        <v>0</v>
      </c>
      <c r="N59">
        <v>9190.81</v>
      </c>
      <c r="O59">
        <v>15088.439999999999</v>
      </c>
      <c r="P59">
        <v>10949</v>
      </c>
      <c r="Q59">
        <v>21518.67</v>
      </c>
      <c r="R59">
        <v>16513.372593702115</v>
      </c>
      <c r="S59">
        <v>123473.44259370212</v>
      </c>
      <c r="T59">
        <v>48589</v>
      </c>
      <c r="U59">
        <v>24319</v>
      </c>
      <c r="V59">
        <v>0</v>
      </c>
      <c r="W59">
        <v>8357</v>
      </c>
      <c r="X59">
        <v>28756</v>
      </c>
      <c r="Y59">
        <v>16113</v>
      </c>
      <c r="Z59">
        <v>40666</v>
      </c>
      <c r="AA59">
        <v>27800</v>
      </c>
      <c r="AB59">
        <v>194600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117991.57</v>
      </c>
      <c r="AM59">
        <v>60246.71</v>
      </c>
      <c r="AN59">
        <v>0</v>
      </c>
      <c r="AO59">
        <v>20410.809999999998</v>
      </c>
      <c r="AP59">
        <v>67440.539999999994</v>
      </c>
      <c r="AQ59">
        <v>40897</v>
      </c>
      <c r="AR59">
        <v>84644.57</v>
      </c>
      <c r="AS59">
        <v>99099.622593702108</v>
      </c>
      <c r="AT59">
        <v>490730.82259370212</v>
      </c>
      <c r="AU59">
        <v>576.65196544500839</v>
      </c>
      <c r="AV59">
        <v>851</v>
      </c>
      <c r="AW59" t="s">
        <v>15</v>
      </c>
      <c r="AZ59" t="s">
        <v>943</v>
      </c>
      <c r="BA59" t="s">
        <v>2353</v>
      </c>
      <c r="BB59" t="s">
        <v>969</v>
      </c>
      <c r="BC59" t="s">
        <v>2360</v>
      </c>
      <c r="BD59">
        <v>1</v>
      </c>
      <c r="BE59">
        <v>1</v>
      </c>
    </row>
    <row r="60" spans="1:57" x14ac:dyDescent="0.25">
      <c r="A60" t="s">
        <v>682</v>
      </c>
      <c r="B60">
        <v>4943.71</v>
      </c>
      <c r="C60">
        <v>1795.96</v>
      </c>
      <c r="D60">
        <v>0</v>
      </c>
      <c r="E60">
        <v>4903</v>
      </c>
      <c r="F60">
        <v>5041.21</v>
      </c>
      <c r="G60">
        <v>7950</v>
      </c>
      <c r="H60">
        <v>24305</v>
      </c>
      <c r="I60">
        <v>24225.019999999997</v>
      </c>
      <c r="J60">
        <v>73163.899999999994</v>
      </c>
      <c r="K60">
        <v>5644.6500000000005</v>
      </c>
      <c r="L60">
        <v>5447.51</v>
      </c>
      <c r="M60">
        <v>0</v>
      </c>
      <c r="N60">
        <v>261.98</v>
      </c>
      <c r="O60">
        <v>10044.89</v>
      </c>
      <c r="P60">
        <v>4308.67</v>
      </c>
      <c r="Q60">
        <v>507.91</v>
      </c>
      <c r="R60">
        <v>9002.2064627139953</v>
      </c>
      <c r="S60">
        <v>35217.816462713992</v>
      </c>
      <c r="T60">
        <v>17172.37</v>
      </c>
      <c r="U60">
        <v>7854.24</v>
      </c>
      <c r="V60">
        <v>0</v>
      </c>
      <c r="W60">
        <v>1807.3</v>
      </c>
      <c r="X60">
        <v>13848.871154048094</v>
      </c>
      <c r="Y60">
        <v>7000</v>
      </c>
      <c r="Z60">
        <v>9876.2800000000007</v>
      </c>
      <c r="AA60">
        <v>6389.86</v>
      </c>
      <c r="AB60">
        <v>63948.92115404809</v>
      </c>
      <c r="AC60">
        <v>1642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1642</v>
      </c>
      <c r="AL60">
        <v>29402.73</v>
      </c>
      <c r="AM60">
        <v>15097.71</v>
      </c>
      <c r="AN60">
        <v>0</v>
      </c>
      <c r="AO60">
        <v>6972.28</v>
      </c>
      <c r="AP60">
        <v>28934.971154048093</v>
      </c>
      <c r="AQ60">
        <v>19258.669999999998</v>
      </c>
      <c r="AR60">
        <v>34689.19</v>
      </c>
      <c r="AS60">
        <v>39617.086462713996</v>
      </c>
      <c r="AT60">
        <v>173972.63761676208</v>
      </c>
      <c r="AU60">
        <v>14.998934185426508</v>
      </c>
      <c r="AV60">
        <v>11599</v>
      </c>
      <c r="AW60" t="s">
        <v>681</v>
      </c>
      <c r="AX60" t="s">
        <v>795</v>
      </c>
      <c r="AY60" t="s">
        <v>2358</v>
      </c>
      <c r="AZ60" t="s">
        <v>931</v>
      </c>
      <c r="BA60" t="s">
        <v>2350</v>
      </c>
      <c r="BB60" t="s">
        <v>963</v>
      </c>
      <c r="BC60" t="s">
        <v>2359</v>
      </c>
      <c r="BD60">
        <v>1</v>
      </c>
      <c r="BE60">
        <v>2</v>
      </c>
    </row>
    <row r="61" spans="1:57" x14ac:dyDescent="0.25">
      <c r="A61" t="s">
        <v>160</v>
      </c>
      <c r="B61">
        <v>2197.4499999999998</v>
      </c>
      <c r="C61">
        <v>6128.7</v>
      </c>
      <c r="D61">
        <v>0</v>
      </c>
      <c r="E61">
        <v>4493</v>
      </c>
      <c r="F61">
        <v>12191.1</v>
      </c>
      <c r="G61">
        <v>3374</v>
      </c>
      <c r="H61">
        <v>10064.950000000001</v>
      </c>
      <c r="I61">
        <v>12150.64</v>
      </c>
      <c r="J61">
        <v>50599.839999999997</v>
      </c>
      <c r="K61">
        <v>10004.769999999999</v>
      </c>
      <c r="L61">
        <v>2330.87</v>
      </c>
      <c r="M61">
        <v>0</v>
      </c>
      <c r="N61">
        <v>586.55999999999995</v>
      </c>
      <c r="O61">
        <v>3216.77</v>
      </c>
      <c r="P61">
        <v>2222.84</v>
      </c>
      <c r="Q61">
        <v>2020.37</v>
      </c>
      <c r="R61">
        <v>5004.0973770189612</v>
      </c>
      <c r="S61">
        <v>25386.27737701896</v>
      </c>
      <c r="T61">
        <v>8200</v>
      </c>
      <c r="U61">
        <v>6600</v>
      </c>
      <c r="V61">
        <v>0</v>
      </c>
      <c r="W61">
        <v>0</v>
      </c>
      <c r="X61">
        <v>10000</v>
      </c>
      <c r="Y61">
        <v>5000</v>
      </c>
      <c r="Z61">
        <v>5000</v>
      </c>
      <c r="AA61">
        <v>0</v>
      </c>
      <c r="AB61">
        <v>34800</v>
      </c>
      <c r="AC61">
        <v>1190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1190</v>
      </c>
      <c r="AL61">
        <v>21592.219999999998</v>
      </c>
      <c r="AM61">
        <v>15059.57</v>
      </c>
      <c r="AN61">
        <v>0</v>
      </c>
      <c r="AO61">
        <v>5079.5599999999995</v>
      </c>
      <c r="AP61">
        <v>25407.870000000003</v>
      </c>
      <c r="AQ61">
        <v>10596.84</v>
      </c>
      <c r="AR61">
        <v>17085.32</v>
      </c>
      <c r="AS61">
        <v>17154.737377018959</v>
      </c>
      <c r="AT61">
        <v>111976.11737701896</v>
      </c>
      <c r="AU61">
        <v>7.0270547459691848</v>
      </c>
      <c r="AV61">
        <v>15935</v>
      </c>
      <c r="AW61" t="s">
        <v>159</v>
      </c>
      <c r="AZ61" t="s">
        <v>1010</v>
      </c>
      <c r="BA61" t="s">
        <v>2365</v>
      </c>
      <c r="BB61" t="s">
        <v>1249</v>
      </c>
      <c r="BC61" t="s">
        <v>2387</v>
      </c>
      <c r="BD61">
        <v>2</v>
      </c>
      <c r="BE61">
        <v>1</v>
      </c>
    </row>
    <row r="62" spans="1:57" x14ac:dyDescent="0.25">
      <c r="A62" t="s">
        <v>2574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 t="s">
        <v>859</v>
      </c>
      <c r="AX62" t="s">
        <v>859</v>
      </c>
      <c r="AY62" t="s">
        <v>2385</v>
      </c>
      <c r="AZ62" t="s">
        <v>1010</v>
      </c>
      <c r="BA62" t="s">
        <v>2365</v>
      </c>
      <c r="BB62" t="s">
        <v>1225</v>
      </c>
      <c r="BC62" t="s">
        <v>2384</v>
      </c>
      <c r="BD62">
        <v>1</v>
      </c>
      <c r="BE62">
        <v>2</v>
      </c>
    </row>
    <row r="63" spans="1:57" x14ac:dyDescent="0.25">
      <c r="A63" t="s">
        <v>2540</v>
      </c>
      <c r="B63">
        <v>37342.280000000006</v>
      </c>
      <c r="C63">
        <v>8266.01</v>
      </c>
      <c r="D63">
        <v>0</v>
      </c>
      <c r="E63">
        <v>4789</v>
      </c>
      <c r="F63">
        <v>21938.030000000002</v>
      </c>
      <c r="G63">
        <v>13202</v>
      </c>
      <c r="H63">
        <v>10664.88</v>
      </c>
      <c r="I63">
        <v>77979.069999999992</v>
      </c>
      <c r="J63">
        <v>174181.27000000002</v>
      </c>
      <c r="K63">
        <v>43025.640000000007</v>
      </c>
      <c r="L63">
        <v>2386.98</v>
      </c>
      <c r="M63">
        <v>0</v>
      </c>
      <c r="N63">
        <v>1639.82</v>
      </c>
      <c r="O63">
        <v>3945.5</v>
      </c>
      <c r="P63">
        <v>638.32000000000005</v>
      </c>
      <c r="Q63">
        <v>2896.65</v>
      </c>
      <c r="R63">
        <v>14659.286361985407</v>
      </c>
      <c r="S63">
        <v>69192.196361985421</v>
      </c>
      <c r="T63">
        <v>100513.42</v>
      </c>
      <c r="U63">
        <v>15478.58</v>
      </c>
      <c r="V63">
        <v>0</v>
      </c>
      <c r="W63">
        <v>9233.84</v>
      </c>
      <c r="X63">
        <v>19434.75</v>
      </c>
      <c r="Y63">
        <v>13622.36</v>
      </c>
      <c r="Z63">
        <v>10667.06</v>
      </c>
      <c r="AA63">
        <v>52232.38</v>
      </c>
      <c r="AB63">
        <v>221182.39</v>
      </c>
      <c r="AC63">
        <v>50000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50000</v>
      </c>
      <c r="AL63">
        <v>230881.34000000003</v>
      </c>
      <c r="AM63">
        <v>26131.57</v>
      </c>
      <c r="AN63">
        <v>0</v>
      </c>
      <c r="AO63">
        <v>15662.66</v>
      </c>
      <c r="AP63">
        <v>45318.28</v>
      </c>
      <c r="AQ63">
        <v>27462.68</v>
      </c>
      <c r="AR63">
        <v>24228.589999999997</v>
      </c>
      <c r="AS63">
        <v>144870.73636198539</v>
      </c>
      <c r="AT63">
        <v>514555.85636198538</v>
      </c>
      <c r="AU63">
        <v>442.05829584363005</v>
      </c>
      <c r="AV63">
        <v>1164</v>
      </c>
      <c r="AW63" t="s">
        <v>751</v>
      </c>
      <c r="AX63" t="s">
        <v>859</v>
      </c>
      <c r="AY63" t="s">
        <v>2385</v>
      </c>
      <c r="AZ63" t="s">
        <v>1010</v>
      </c>
      <c r="BA63" t="s">
        <v>2365</v>
      </c>
      <c r="BB63" t="s">
        <v>1225</v>
      </c>
      <c r="BC63" t="s">
        <v>2384</v>
      </c>
      <c r="BD63">
        <v>1</v>
      </c>
      <c r="BE63">
        <v>2</v>
      </c>
    </row>
    <row r="64" spans="1:57" x14ac:dyDescent="0.25">
      <c r="A64" t="s">
        <v>236</v>
      </c>
      <c r="B64">
        <v>3083.83</v>
      </c>
      <c r="C64">
        <v>50</v>
      </c>
      <c r="D64">
        <v>0</v>
      </c>
      <c r="E64">
        <v>280</v>
      </c>
      <c r="F64">
        <v>0</v>
      </c>
      <c r="G64">
        <v>0</v>
      </c>
      <c r="H64">
        <v>296.47000000000003</v>
      </c>
      <c r="I64">
        <v>3680</v>
      </c>
      <c r="J64">
        <v>7390.3</v>
      </c>
      <c r="K64">
        <v>1316.0100000000002</v>
      </c>
      <c r="L64">
        <v>1561.6</v>
      </c>
      <c r="M64">
        <v>0</v>
      </c>
      <c r="N64">
        <v>151.01</v>
      </c>
      <c r="O64">
        <v>109.5</v>
      </c>
      <c r="P64">
        <v>60.95</v>
      </c>
      <c r="Q64">
        <v>0</v>
      </c>
      <c r="R64">
        <v>3380.3579632741839</v>
      </c>
      <c r="S64">
        <v>6579.4279632741836</v>
      </c>
      <c r="T64">
        <v>0</v>
      </c>
      <c r="U64">
        <v>9500</v>
      </c>
      <c r="V64">
        <v>0</v>
      </c>
      <c r="W64">
        <v>500</v>
      </c>
      <c r="X64">
        <v>1000</v>
      </c>
      <c r="Y64">
        <v>0</v>
      </c>
      <c r="Z64">
        <v>0</v>
      </c>
      <c r="AA64">
        <v>600</v>
      </c>
      <c r="AB64">
        <v>11600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4399.84</v>
      </c>
      <c r="AM64">
        <v>11111.6</v>
      </c>
      <c r="AN64">
        <v>0</v>
      </c>
      <c r="AO64">
        <v>931.01</v>
      </c>
      <c r="AP64">
        <v>1109.5</v>
      </c>
      <c r="AQ64">
        <v>60.95</v>
      </c>
      <c r="AR64">
        <v>296.47000000000003</v>
      </c>
      <c r="AS64">
        <v>7660.3579632741839</v>
      </c>
      <c r="AT64">
        <v>25569.727963274185</v>
      </c>
      <c r="AU64">
        <v>2.8836954960273129</v>
      </c>
      <c r="AV64">
        <v>8867</v>
      </c>
      <c r="AW64" t="s">
        <v>235</v>
      </c>
      <c r="AZ64" t="s">
        <v>1357</v>
      </c>
      <c r="BA64" t="s">
        <v>2391</v>
      </c>
      <c r="BB64" t="s">
        <v>1390</v>
      </c>
      <c r="BC64" t="s">
        <v>2397</v>
      </c>
      <c r="BD64">
        <v>2</v>
      </c>
      <c r="BE64">
        <v>1</v>
      </c>
    </row>
    <row r="65" spans="1:57" x14ac:dyDescent="0.25">
      <c r="A65" t="s">
        <v>402</v>
      </c>
      <c r="B65">
        <v>13282.680000000002</v>
      </c>
      <c r="C65">
        <v>2150</v>
      </c>
      <c r="D65">
        <v>0</v>
      </c>
      <c r="E65">
        <v>3128.67</v>
      </c>
      <c r="F65">
        <v>13368.8</v>
      </c>
      <c r="G65">
        <v>4995</v>
      </c>
      <c r="H65">
        <v>6829</v>
      </c>
      <c r="I65">
        <v>21560.05</v>
      </c>
      <c r="J65">
        <v>65314.2</v>
      </c>
      <c r="K65">
        <v>28037.53</v>
      </c>
      <c r="L65">
        <v>16244.6</v>
      </c>
      <c r="M65">
        <v>0</v>
      </c>
      <c r="N65">
        <v>8675.32</v>
      </c>
      <c r="O65">
        <v>6518.42</v>
      </c>
      <c r="P65">
        <v>8245.18</v>
      </c>
      <c r="Q65">
        <v>5171.7</v>
      </c>
      <c r="R65">
        <v>9220.8765309449918</v>
      </c>
      <c r="S65">
        <v>82113.626530944981</v>
      </c>
      <c r="T65">
        <v>6745</v>
      </c>
      <c r="U65">
        <v>6745</v>
      </c>
      <c r="V65">
        <v>0</v>
      </c>
      <c r="W65">
        <v>4630</v>
      </c>
      <c r="X65">
        <v>35578.559999999998</v>
      </c>
      <c r="Y65">
        <v>15966.93</v>
      </c>
      <c r="Z65">
        <v>6745</v>
      </c>
      <c r="AA65">
        <v>2100</v>
      </c>
      <c r="AB65">
        <v>78510.489999999991</v>
      </c>
      <c r="AC65">
        <v>165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165</v>
      </c>
      <c r="AL65">
        <v>48230.21</v>
      </c>
      <c r="AM65">
        <v>25139.599999999999</v>
      </c>
      <c r="AN65">
        <v>0</v>
      </c>
      <c r="AO65">
        <v>16433.989999999998</v>
      </c>
      <c r="AP65">
        <v>55465.78</v>
      </c>
      <c r="AQ65">
        <v>29207.11</v>
      </c>
      <c r="AR65">
        <v>18745.7</v>
      </c>
      <c r="AS65">
        <v>32880.926530944991</v>
      </c>
      <c r="AT65">
        <v>226103.31653094501</v>
      </c>
      <c r="AU65">
        <v>32.65501394149986</v>
      </c>
      <c r="AV65">
        <v>6924</v>
      </c>
      <c r="AW65" t="s">
        <v>401</v>
      </c>
      <c r="AX65" t="s">
        <v>863</v>
      </c>
      <c r="AY65" t="s">
        <v>2419</v>
      </c>
      <c r="AZ65" t="s">
        <v>1696</v>
      </c>
      <c r="BA65" t="s">
        <v>2415</v>
      </c>
      <c r="BB65" t="s">
        <v>1718</v>
      </c>
      <c r="BC65" t="s">
        <v>2420</v>
      </c>
      <c r="BD65">
        <v>1</v>
      </c>
      <c r="BE65">
        <v>2</v>
      </c>
    </row>
    <row r="66" spans="1:57" x14ac:dyDescent="0.25">
      <c r="A66" t="s">
        <v>340</v>
      </c>
      <c r="B66">
        <v>2875.2599999999998</v>
      </c>
      <c r="C66">
        <v>761.1</v>
      </c>
      <c r="D66">
        <v>0</v>
      </c>
      <c r="E66">
        <v>390</v>
      </c>
      <c r="F66">
        <v>2775</v>
      </c>
      <c r="G66">
        <v>2380</v>
      </c>
      <c r="H66">
        <v>510</v>
      </c>
      <c r="I66">
        <v>7560</v>
      </c>
      <c r="J66">
        <v>17251.36</v>
      </c>
      <c r="K66">
        <v>7464.0400000000009</v>
      </c>
      <c r="L66">
        <v>1598.75</v>
      </c>
      <c r="M66">
        <v>0</v>
      </c>
      <c r="N66">
        <v>553</v>
      </c>
      <c r="O66">
        <v>280.96000000000004</v>
      </c>
      <c r="P66">
        <v>1187.4000000000001</v>
      </c>
      <c r="Q66">
        <v>83.65</v>
      </c>
      <c r="R66">
        <v>2790.0207919252421</v>
      </c>
      <c r="S66">
        <v>13957.820791925242</v>
      </c>
      <c r="T66">
        <v>6500</v>
      </c>
      <c r="U66">
        <v>2330</v>
      </c>
      <c r="V66">
        <v>0</v>
      </c>
      <c r="W66">
        <v>460</v>
      </c>
      <c r="X66">
        <v>0</v>
      </c>
      <c r="Y66">
        <v>510</v>
      </c>
      <c r="Z66">
        <v>0</v>
      </c>
      <c r="AA66">
        <v>0</v>
      </c>
      <c r="AB66">
        <v>9800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16839.300000000003</v>
      </c>
      <c r="AM66">
        <v>4689.8500000000004</v>
      </c>
      <c r="AN66">
        <v>0</v>
      </c>
      <c r="AO66">
        <v>1403</v>
      </c>
      <c r="AP66">
        <v>3055.96</v>
      </c>
      <c r="AQ66">
        <v>4077.4</v>
      </c>
      <c r="AR66">
        <v>593.65</v>
      </c>
      <c r="AS66">
        <v>10350.020791925243</v>
      </c>
      <c r="AT66">
        <v>41009.180791925246</v>
      </c>
      <c r="AU66">
        <v>17.585412003398478</v>
      </c>
      <c r="AV66">
        <v>2332</v>
      </c>
      <c r="AW66" t="s">
        <v>339</v>
      </c>
      <c r="AZ66" t="s">
        <v>1481</v>
      </c>
      <c r="BA66" t="s">
        <v>2402</v>
      </c>
      <c r="BB66" t="s">
        <v>1587</v>
      </c>
      <c r="BC66" t="s">
        <v>2406</v>
      </c>
      <c r="BD66">
        <v>2</v>
      </c>
      <c r="BE66">
        <v>1</v>
      </c>
    </row>
    <row r="67" spans="1:57" x14ac:dyDescent="0.25">
      <c r="A67" t="s">
        <v>162</v>
      </c>
      <c r="B67">
        <v>2288.8900000000003</v>
      </c>
      <c r="C67">
        <v>1100</v>
      </c>
      <c r="D67">
        <v>0</v>
      </c>
      <c r="E67">
        <v>810</v>
      </c>
      <c r="F67">
        <v>1506.2</v>
      </c>
      <c r="G67">
        <v>3680</v>
      </c>
      <c r="H67">
        <v>3985</v>
      </c>
      <c r="I67">
        <v>9402</v>
      </c>
      <c r="J67">
        <v>22772.09</v>
      </c>
      <c r="K67">
        <v>5720.39</v>
      </c>
      <c r="L67">
        <v>2541.9699999999998</v>
      </c>
      <c r="M67">
        <v>0</v>
      </c>
      <c r="N67">
        <v>374.8</v>
      </c>
      <c r="O67">
        <v>2949.08</v>
      </c>
      <c r="P67">
        <v>3420.3</v>
      </c>
      <c r="Q67">
        <v>3014.55</v>
      </c>
      <c r="R67">
        <v>4080.3023129585181</v>
      </c>
      <c r="S67">
        <v>22101.392312958516</v>
      </c>
      <c r="T67">
        <v>2000</v>
      </c>
      <c r="U67">
        <v>1500</v>
      </c>
      <c r="V67">
        <v>0</v>
      </c>
      <c r="W67">
        <v>1000</v>
      </c>
      <c r="X67">
        <v>5000</v>
      </c>
      <c r="Y67">
        <v>6400</v>
      </c>
      <c r="Z67">
        <v>3400</v>
      </c>
      <c r="AA67">
        <v>0</v>
      </c>
      <c r="AB67">
        <v>19300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10009.280000000001</v>
      </c>
      <c r="AM67">
        <v>5141.9699999999993</v>
      </c>
      <c r="AN67">
        <v>0</v>
      </c>
      <c r="AO67">
        <v>2184.8000000000002</v>
      </c>
      <c r="AP67">
        <v>9455.2799999999988</v>
      </c>
      <c r="AQ67">
        <v>13500.3</v>
      </c>
      <c r="AR67">
        <v>10399.549999999999</v>
      </c>
      <c r="AS67">
        <v>13482.302312958518</v>
      </c>
      <c r="AT67">
        <v>64173.482312958513</v>
      </c>
      <c r="AU67">
        <v>24.559312021798128</v>
      </c>
      <c r="AV67">
        <v>2613</v>
      </c>
      <c r="AW67" t="s">
        <v>161</v>
      </c>
      <c r="AZ67" t="s">
        <v>1010</v>
      </c>
      <c r="BA67" t="s">
        <v>2365</v>
      </c>
      <c r="BB67" t="s">
        <v>1249</v>
      </c>
      <c r="BC67" t="s">
        <v>2387</v>
      </c>
      <c r="BD67">
        <v>1</v>
      </c>
      <c r="BE67">
        <v>1</v>
      </c>
    </row>
    <row r="68" spans="1:57" x14ac:dyDescent="0.25">
      <c r="A68" t="s">
        <v>494</v>
      </c>
      <c r="B68">
        <v>7344.3700000000008</v>
      </c>
      <c r="C68">
        <v>8514.25</v>
      </c>
      <c r="D68">
        <v>0</v>
      </c>
      <c r="E68">
        <v>930</v>
      </c>
      <c r="F68">
        <v>6180.98</v>
      </c>
      <c r="G68">
        <v>860</v>
      </c>
      <c r="H68">
        <v>1489</v>
      </c>
      <c r="I68">
        <v>8528</v>
      </c>
      <c r="J68">
        <v>33846.600000000006</v>
      </c>
      <c r="K68">
        <v>6101.0600000000013</v>
      </c>
      <c r="L68">
        <v>3901.27</v>
      </c>
      <c r="M68">
        <v>0</v>
      </c>
      <c r="N68">
        <v>282.31</v>
      </c>
      <c r="O68">
        <v>5096.9400000000005</v>
      </c>
      <c r="P68">
        <v>97.25</v>
      </c>
      <c r="Q68">
        <v>1671.93</v>
      </c>
      <c r="R68">
        <v>11123.747133219815</v>
      </c>
      <c r="S68">
        <v>28274.507133219817</v>
      </c>
      <c r="T68">
        <v>16200</v>
      </c>
      <c r="U68">
        <v>8108.99</v>
      </c>
      <c r="V68">
        <v>0</v>
      </c>
      <c r="W68">
        <v>1080</v>
      </c>
      <c r="X68">
        <v>5000</v>
      </c>
      <c r="Y68">
        <v>0</v>
      </c>
      <c r="Z68">
        <v>2520</v>
      </c>
      <c r="AA68">
        <v>300</v>
      </c>
      <c r="AB68">
        <v>33208.99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29645.43</v>
      </c>
      <c r="AM68">
        <v>20524.510000000002</v>
      </c>
      <c r="AN68">
        <v>0</v>
      </c>
      <c r="AO68">
        <v>2292.31</v>
      </c>
      <c r="AP68">
        <v>16277.92</v>
      </c>
      <c r="AQ68">
        <v>957.25</v>
      </c>
      <c r="AR68">
        <v>5680.93</v>
      </c>
      <c r="AS68">
        <v>19951.747133219815</v>
      </c>
      <c r="AT68">
        <v>95330.097133219824</v>
      </c>
      <c r="AU68">
        <v>3.7925722920599867</v>
      </c>
      <c r="AV68">
        <v>25136</v>
      </c>
      <c r="AW68" t="s">
        <v>493</v>
      </c>
      <c r="AZ68" t="s">
        <v>1870</v>
      </c>
      <c r="BA68" t="s">
        <v>2424</v>
      </c>
      <c r="BB68" t="s">
        <v>1878</v>
      </c>
      <c r="BC68" t="s">
        <v>2426</v>
      </c>
      <c r="BD68">
        <v>2</v>
      </c>
      <c r="BE68">
        <v>1</v>
      </c>
    </row>
    <row r="69" spans="1:57" x14ac:dyDescent="0.25">
      <c r="A69" t="s">
        <v>404</v>
      </c>
      <c r="B69">
        <v>2204.56</v>
      </c>
      <c r="C69">
        <v>687.8</v>
      </c>
      <c r="D69">
        <v>0</v>
      </c>
      <c r="E69">
        <v>714</v>
      </c>
      <c r="F69">
        <v>2788.5</v>
      </c>
      <c r="G69">
        <v>370</v>
      </c>
      <c r="H69">
        <v>3615</v>
      </c>
      <c r="I69">
        <v>5590.92</v>
      </c>
      <c r="J69">
        <v>15970.78</v>
      </c>
      <c r="K69">
        <v>6482.0400000000009</v>
      </c>
      <c r="L69">
        <v>133.05000000000001</v>
      </c>
      <c r="M69">
        <v>0</v>
      </c>
      <c r="N69">
        <v>313.48</v>
      </c>
      <c r="O69">
        <v>3829.3</v>
      </c>
      <c r="P69">
        <v>2782.1</v>
      </c>
      <c r="Q69">
        <v>4209.37</v>
      </c>
      <c r="R69">
        <v>2927.381455250772</v>
      </c>
      <c r="S69">
        <v>20676.721455250776</v>
      </c>
      <c r="T69">
        <v>2652</v>
      </c>
      <c r="U69">
        <v>0</v>
      </c>
      <c r="V69">
        <v>0</v>
      </c>
      <c r="W69">
        <v>0</v>
      </c>
      <c r="X69">
        <v>2236</v>
      </c>
      <c r="Y69">
        <v>2184</v>
      </c>
      <c r="Z69">
        <v>3328</v>
      </c>
      <c r="AA69">
        <v>250</v>
      </c>
      <c r="AB69">
        <v>10650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11338.6</v>
      </c>
      <c r="AM69">
        <v>820.84999999999991</v>
      </c>
      <c r="AN69">
        <v>0</v>
      </c>
      <c r="AO69">
        <v>1027.48</v>
      </c>
      <c r="AP69">
        <v>8853.7999999999993</v>
      </c>
      <c r="AQ69">
        <v>5336.1</v>
      </c>
      <c r="AR69">
        <v>11152.369999999999</v>
      </c>
      <c r="AS69">
        <v>8768.3014552507721</v>
      </c>
      <c r="AT69">
        <v>47297.501455250771</v>
      </c>
      <c r="AU69">
        <v>4.6388290952580196</v>
      </c>
      <c r="AV69">
        <v>10196</v>
      </c>
      <c r="AW69" t="s">
        <v>403</v>
      </c>
      <c r="AZ69" t="s">
        <v>1696</v>
      </c>
      <c r="BA69" t="s">
        <v>2415</v>
      </c>
      <c r="BB69" t="s">
        <v>1698</v>
      </c>
      <c r="BC69" t="s">
        <v>2416</v>
      </c>
      <c r="BD69">
        <v>2</v>
      </c>
      <c r="BE69">
        <v>1</v>
      </c>
    </row>
    <row r="70" spans="1:57" x14ac:dyDescent="0.25">
      <c r="A70" t="s">
        <v>342</v>
      </c>
      <c r="B70">
        <v>7315.61</v>
      </c>
      <c r="C70">
        <v>5671.4</v>
      </c>
      <c r="D70">
        <v>0</v>
      </c>
      <c r="E70">
        <v>2086</v>
      </c>
      <c r="F70">
        <v>17903.599999999999</v>
      </c>
      <c r="G70">
        <v>3796</v>
      </c>
      <c r="H70">
        <v>5798</v>
      </c>
      <c r="I70">
        <v>27562.76</v>
      </c>
      <c r="J70">
        <v>70133.37</v>
      </c>
      <c r="K70">
        <v>6520.3899999999976</v>
      </c>
      <c r="L70">
        <v>3520.85</v>
      </c>
      <c r="M70">
        <v>0</v>
      </c>
      <c r="N70">
        <v>686.32</v>
      </c>
      <c r="O70">
        <v>11420.849999999999</v>
      </c>
      <c r="P70">
        <v>4436.03</v>
      </c>
      <c r="Q70">
        <v>3284.6</v>
      </c>
      <c r="R70">
        <v>10073.115181577385</v>
      </c>
      <c r="S70">
        <v>39942.155181577378</v>
      </c>
      <c r="T70">
        <v>11050.009999999998</v>
      </c>
      <c r="U70">
        <v>3290</v>
      </c>
      <c r="V70">
        <v>0</v>
      </c>
      <c r="W70">
        <v>2510</v>
      </c>
      <c r="X70">
        <v>18090</v>
      </c>
      <c r="Y70">
        <v>12030</v>
      </c>
      <c r="Z70">
        <v>7530</v>
      </c>
      <c r="AA70">
        <v>13650</v>
      </c>
      <c r="AB70">
        <v>68150.009999999995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24886.009999999995</v>
      </c>
      <c r="AM70">
        <v>12482.25</v>
      </c>
      <c r="AN70">
        <v>0</v>
      </c>
      <c r="AO70">
        <v>5282.32</v>
      </c>
      <c r="AP70">
        <v>47414.45</v>
      </c>
      <c r="AQ70">
        <v>20262.03</v>
      </c>
      <c r="AR70">
        <v>16612.599999999999</v>
      </c>
      <c r="AS70">
        <v>51285.875181577387</v>
      </c>
      <c r="AT70">
        <v>178225.53518157738</v>
      </c>
      <c r="AU70">
        <v>28.040518436371521</v>
      </c>
      <c r="AV70">
        <v>6356</v>
      </c>
      <c r="AW70" t="s">
        <v>341</v>
      </c>
      <c r="AZ70" t="s">
        <v>1481</v>
      </c>
      <c r="BA70" t="s">
        <v>2402</v>
      </c>
      <c r="BB70" t="s">
        <v>1607</v>
      </c>
      <c r="BC70" t="s">
        <v>2408</v>
      </c>
      <c r="BD70">
        <v>1</v>
      </c>
      <c r="BE70">
        <v>1</v>
      </c>
    </row>
    <row r="71" spans="1:57" x14ac:dyDescent="0.25">
      <c r="A71" t="s">
        <v>238</v>
      </c>
      <c r="B71">
        <v>1289.2300000000007</v>
      </c>
      <c r="C71">
        <v>750</v>
      </c>
      <c r="D71">
        <v>0</v>
      </c>
      <c r="E71">
        <v>210</v>
      </c>
      <c r="F71">
        <v>15</v>
      </c>
      <c r="G71">
        <v>0</v>
      </c>
      <c r="H71">
        <v>0</v>
      </c>
      <c r="I71">
        <v>3592</v>
      </c>
      <c r="J71">
        <v>5856.2300000000005</v>
      </c>
      <c r="K71">
        <v>2389.44</v>
      </c>
      <c r="L71">
        <v>56.3</v>
      </c>
      <c r="M71">
        <v>0</v>
      </c>
      <c r="N71">
        <v>325.05</v>
      </c>
      <c r="O71">
        <v>25.95</v>
      </c>
      <c r="P71">
        <v>31.95</v>
      </c>
      <c r="Q71">
        <v>36.65</v>
      </c>
      <c r="R71">
        <v>4151.3874787939976</v>
      </c>
      <c r="S71">
        <v>7016.7274787939978</v>
      </c>
      <c r="T71">
        <v>0</v>
      </c>
      <c r="U71">
        <v>0</v>
      </c>
      <c r="V71">
        <v>0</v>
      </c>
      <c r="W71">
        <v>168</v>
      </c>
      <c r="X71">
        <v>0</v>
      </c>
      <c r="Y71">
        <v>0</v>
      </c>
      <c r="Z71">
        <v>0</v>
      </c>
      <c r="AA71">
        <v>0</v>
      </c>
      <c r="AB71">
        <v>168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3678.670000000001</v>
      </c>
      <c r="AM71">
        <v>806.3</v>
      </c>
      <c r="AN71">
        <v>0</v>
      </c>
      <c r="AO71">
        <v>703.05</v>
      </c>
      <c r="AP71">
        <v>40.950000000000003</v>
      </c>
      <c r="AQ71">
        <v>31.95</v>
      </c>
      <c r="AR71">
        <v>36.65</v>
      </c>
      <c r="AS71">
        <v>7743.3874787939976</v>
      </c>
      <c r="AT71">
        <v>13040.957478793998</v>
      </c>
      <c r="AU71">
        <v>1.0610167991859083</v>
      </c>
      <c r="AV71">
        <v>12291</v>
      </c>
      <c r="AW71" t="s">
        <v>237</v>
      </c>
      <c r="AZ71" t="s">
        <v>1357</v>
      </c>
      <c r="BA71" t="s">
        <v>2391</v>
      </c>
      <c r="BB71" t="s">
        <v>1364</v>
      </c>
      <c r="BC71" t="s">
        <v>2393</v>
      </c>
      <c r="BD71">
        <v>2</v>
      </c>
      <c r="BE71">
        <v>1</v>
      </c>
    </row>
    <row r="72" spans="1:57" x14ac:dyDescent="0.25">
      <c r="A72" t="s">
        <v>2506</v>
      </c>
      <c r="B72">
        <v>1595.19</v>
      </c>
      <c r="C72">
        <v>0</v>
      </c>
      <c r="D72">
        <v>3135</v>
      </c>
      <c r="E72">
        <v>70</v>
      </c>
      <c r="F72">
        <v>20</v>
      </c>
      <c r="G72">
        <v>200</v>
      </c>
      <c r="H72">
        <v>200</v>
      </c>
      <c r="I72">
        <v>7368</v>
      </c>
      <c r="J72">
        <v>12588.19</v>
      </c>
      <c r="K72">
        <v>4240.8100000000004</v>
      </c>
      <c r="L72">
        <v>0</v>
      </c>
      <c r="M72">
        <v>364.43</v>
      </c>
      <c r="N72">
        <v>58.3</v>
      </c>
      <c r="O72">
        <v>0</v>
      </c>
      <c r="P72">
        <v>0</v>
      </c>
      <c r="Q72">
        <v>0</v>
      </c>
      <c r="R72">
        <v>1759.5685097066093</v>
      </c>
      <c r="S72">
        <v>6423.1085097066098</v>
      </c>
      <c r="T72">
        <v>6500</v>
      </c>
      <c r="U72">
        <v>0</v>
      </c>
      <c r="V72">
        <v>3500</v>
      </c>
      <c r="W72">
        <v>300</v>
      </c>
      <c r="X72">
        <v>0</v>
      </c>
      <c r="Y72">
        <v>0</v>
      </c>
      <c r="Z72">
        <v>0</v>
      </c>
      <c r="AA72">
        <v>3000</v>
      </c>
      <c r="AB72">
        <v>13300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12336</v>
      </c>
      <c r="AM72">
        <v>0</v>
      </c>
      <c r="AN72">
        <v>6999.43</v>
      </c>
      <c r="AO72">
        <v>428.3</v>
      </c>
      <c r="AP72">
        <v>20</v>
      </c>
      <c r="AQ72">
        <v>200</v>
      </c>
      <c r="AR72">
        <v>200</v>
      </c>
      <c r="AS72">
        <v>12127.568509706609</v>
      </c>
      <c r="AT72">
        <v>32311.298509706608</v>
      </c>
      <c r="AU72">
        <v>19.336504194917179</v>
      </c>
      <c r="AV72">
        <v>1671</v>
      </c>
      <c r="AW72" t="s">
        <v>587</v>
      </c>
      <c r="AZ72" t="s">
        <v>2045</v>
      </c>
      <c r="BA72" t="s">
        <v>2435</v>
      </c>
      <c r="BB72" t="s">
        <v>2081</v>
      </c>
      <c r="BC72" t="s">
        <v>2441</v>
      </c>
      <c r="BD72">
        <v>2</v>
      </c>
      <c r="BE72">
        <v>1</v>
      </c>
    </row>
    <row r="73" spans="1:57" x14ac:dyDescent="0.25">
      <c r="A73" t="s">
        <v>496</v>
      </c>
      <c r="B73">
        <v>898.96</v>
      </c>
      <c r="C73">
        <v>5</v>
      </c>
      <c r="D73">
        <v>0</v>
      </c>
      <c r="E73">
        <v>25</v>
      </c>
      <c r="F73">
        <v>50</v>
      </c>
      <c r="G73">
        <v>0</v>
      </c>
      <c r="H73">
        <v>20</v>
      </c>
      <c r="I73">
        <v>1477</v>
      </c>
      <c r="J73">
        <v>2475.96</v>
      </c>
      <c r="K73">
        <v>1522.93</v>
      </c>
      <c r="L73">
        <v>1119.27</v>
      </c>
      <c r="M73">
        <v>0</v>
      </c>
      <c r="N73">
        <v>85.35</v>
      </c>
      <c r="O73">
        <v>148.5</v>
      </c>
      <c r="P73">
        <v>264.7</v>
      </c>
      <c r="Q73">
        <v>124.42</v>
      </c>
      <c r="R73">
        <v>2629.1977952725292</v>
      </c>
      <c r="S73">
        <v>5894.3677952725284</v>
      </c>
      <c r="T73">
        <v>0</v>
      </c>
      <c r="U73">
        <v>3200</v>
      </c>
      <c r="V73">
        <v>0</v>
      </c>
      <c r="W73">
        <v>0</v>
      </c>
      <c r="X73">
        <v>0</v>
      </c>
      <c r="Y73">
        <v>1600</v>
      </c>
      <c r="Z73">
        <v>0</v>
      </c>
      <c r="AA73">
        <v>0</v>
      </c>
      <c r="AB73">
        <v>4800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2421.8900000000003</v>
      </c>
      <c r="AM73">
        <v>4324.2700000000004</v>
      </c>
      <c r="AN73">
        <v>0</v>
      </c>
      <c r="AO73">
        <v>110.35</v>
      </c>
      <c r="AP73">
        <v>198.5</v>
      </c>
      <c r="AQ73">
        <v>1864.7</v>
      </c>
      <c r="AR73">
        <v>144.42000000000002</v>
      </c>
      <c r="AS73">
        <v>4106.1977952725292</v>
      </c>
      <c r="AT73">
        <v>13170.327795272529</v>
      </c>
      <c r="AU73">
        <v>1.6434149981622821</v>
      </c>
      <c r="AV73">
        <v>8014</v>
      </c>
      <c r="AW73" t="s">
        <v>495</v>
      </c>
      <c r="AZ73" t="s">
        <v>1870</v>
      </c>
      <c r="BA73" t="s">
        <v>2424</v>
      </c>
      <c r="BB73" t="s">
        <v>1897</v>
      </c>
      <c r="BC73" t="s">
        <v>2428</v>
      </c>
      <c r="BD73">
        <v>2</v>
      </c>
      <c r="BE73">
        <v>1</v>
      </c>
    </row>
    <row r="74" spans="1:57" x14ac:dyDescent="0.25">
      <c r="A74" t="s">
        <v>498</v>
      </c>
      <c r="B74">
        <v>1629.0800000000002</v>
      </c>
      <c r="C74">
        <v>2451.35</v>
      </c>
      <c r="D74">
        <v>0</v>
      </c>
      <c r="E74">
        <v>730</v>
      </c>
      <c r="F74">
        <v>3419.64</v>
      </c>
      <c r="G74">
        <v>790</v>
      </c>
      <c r="H74">
        <v>5519.9</v>
      </c>
      <c r="I74">
        <v>5077.92</v>
      </c>
      <c r="J74">
        <v>19617.89</v>
      </c>
      <c r="K74">
        <v>10594.699999999999</v>
      </c>
      <c r="L74">
        <v>828.61</v>
      </c>
      <c r="M74">
        <v>0</v>
      </c>
      <c r="N74">
        <v>1129.5</v>
      </c>
      <c r="O74">
        <v>644.97</v>
      </c>
      <c r="P74">
        <v>633.30999999999995</v>
      </c>
      <c r="Q74">
        <v>2020.86</v>
      </c>
      <c r="R74">
        <v>3246.4846164066621</v>
      </c>
      <c r="S74">
        <v>19098.434616406659</v>
      </c>
      <c r="T74">
        <v>5100</v>
      </c>
      <c r="U74">
        <v>1160</v>
      </c>
      <c r="V74">
        <v>0</v>
      </c>
      <c r="W74">
        <v>350</v>
      </c>
      <c r="X74">
        <v>5417.67</v>
      </c>
      <c r="Y74">
        <v>370</v>
      </c>
      <c r="Z74">
        <v>1560</v>
      </c>
      <c r="AA74">
        <v>1200</v>
      </c>
      <c r="AB74">
        <v>15157.67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17323.78</v>
      </c>
      <c r="AM74">
        <v>4439.96</v>
      </c>
      <c r="AN74">
        <v>0</v>
      </c>
      <c r="AO74">
        <v>2209.5</v>
      </c>
      <c r="AP74">
        <v>9482.2799999999988</v>
      </c>
      <c r="AQ74">
        <v>1793.31</v>
      </c>
      <c r="AR74">
        <v>9100.7599999999984</v>
      </c>
      <c r="AS74">
        <v>9524.4046164066622</v>
      </c>
      <c r="AT74">
        <v>53873.994616406657</v>
      </c>
      <c r="AU74">
        <v>5.2047140002325047</v>
      </c>
      <c r="AV74">
        <v>10351</v>
      </c>
      <c r="AW74" t="s">
        <v>497</v>
      </c>
      <c r="AZ74" t="s">
        <v>1870</v>
      </c>
      <c r="BA74" t="s">
        <v>2424</v>
      </c>
      <c r="BB74" t="s">
        <v>1902</v>
      </c>
      <c r="BC74" t="s">
        <v>2429</v>
      </c>
      <c r="BD74">
        <v>2</v>
      </c>
      <c r="BE74">
        <v>1</v>
      </c>
    </row>
    <row r="75" spans="1:57" x14ac:dyDescent="0.25">
      <c r="A75" t="s">
        <v>2507</v>
      </c>
      <c r="B75">
        <v>26177.72</v>
      </c>
      <c r="C75">
        <v>0</v>
      </c>
      <c r="D75">
        <v>25728.41</v>
      </c>
      <c r="E75">
        <v>0.09</v>
      </c>
      <c r="F75">
        <v>0</v>
      </c>
      <c r="G75">
        <v>420</v>
      </c>
      <c r="H75">
        <v>0</v>
      </c>
      <c r="I75">
        <v>21207.03</v>
      </c>
      <c r="J75">
        <v>73533.25</v>
      </c>
      <c r="K75">
        <v>14841.679999999998</v>
      </c>
      <c r="L75">
        <v>0</v>
      </c>
      <c r="M75">
        <v>732.4</v>
      </c>
      <c r="N75">
        <v>337.9</v>
      </c>
      <c r="O75">
        <v>0</v>
      </c>
      <c r="P75">
        <v>0</v>
      </c>
      <c r="Q75">
        <v>0</v>
      </c>
      <c r="R75">
        <v>5475.2189202518894</v>
      </c>
      <c r="S75">
        <v>21387.198920251889</v>
      </c>
      <c r="T75">
        <v>23100</v>
      </c>
      <c r="U75">
        <v>0</v>
      </c>
      <c r="V75">
        <v>6900</v>
      </c>
      <c r="W75">
        <v>297.7</v>
      </c>
      <c r="X75">
        <v>0</v>
      </c>
      <c r="Y75">
        <v>0</v>
      </c>
      <c r="Z75">
        <v>0</v>
      </c>
      <c r="AA75">
        <v>0</v>
      </c>
      <c r="AB75">
        <v>30297.7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64119.4</v>
      </c>
      <c r="AM75">
        <v>0</v>
      </c>
      <c r="AN75">
        <v>33360.81</v>
      </c>
      <c r="AO75">
        <v>635.68999999999994</v>
      </c>
      <c r="AP75">
        <v>0</v>
      </c>
      <c r="AQ75">
        <v>420</v>
      </c>
      <c r="AR75">
        <v>0</v>
      </c>
      <c r="AS75">
        <v>26682.248920251888</v>
      </c>
      <c r="AT75">
        <v>125218.14892025189</v>
      </c>
      <c r="AU75">
        <v>4.5331118604153016</v>
      </c>
      <c r="AV75">
        <v>27623</v>
      </c>
      <c r="AW75" t="s">
        <v>589</v>
      </c>
      <c r="AX75" t="s">
        <v>781</v>
      </c>
      <c r="AY75" t="s">
        <v>2432</v>
      </c>
      <c r="AZ75" t="s">
        <v>2045</v>
      </c>
      <c r="BA75" t="s">
        <v>2435</v>
      </c>
      <c r="BB75" t="s">
        <v>2064</v>
      </c>
      <c r="BC75" t="s">
        <v>2440</v>
      </c>
      <c r="BD75">
        <v>1</v>
      </c>
      <c r="BE75">
        <v>2</v>
      </c>
    </row>
    <row r="76" spans="1:57" x14ac:dyDescent="0.25">
      <c r="A76" t="s">
        <v>164</v>
      </c>
      <c r="B76">
        <v>5942.21</v>
      </c>
      <c r="C76">
        <v>4328.5</v>
      </c>
      <c r="D76">
        <v>0</v>
      </c>
      <c r="E76">
        <v>485</v>
      </c>
      <c r="F76">
        <v>12206.57</v>
      </c>
      <c r="G76">
        <v>3150</v>
      </c>
      <c r="H76">
        <v>2504.35</v>
      </c>
      <c r="I76">
        <v>9959</v>
      </c>
      <c r="J76">
        <v>38575.629999999997</v>
      </c>
      <c r="K76">
        <v>11270.990000000003</v>
      </c>
      <c r="L76">
        <v>2031.42</v>
      </c>
      <c r="M76">
        <v>0</v>
      </c>
      <c r="N76">
        <v>984</v>
      </c>
      <c r="O76">
        <v>4981.5</v>
      </c>
      <c r="P76">
        <v>1096.45</v>
      </c>
      <c r="Q76">
        <v>1450.28</v>
      </c>
      <c r="R76">
        <v>4580.5571942754696</v>
      </c>
      <c r="S76">
        <v>26395.197194275472</v>
      </c>
      <c r="T76">
        <v>29584</v>
      </c>
      <c r="U76">
        <v>4204</v>
      </c>
      <c r="V76">
        <v>0</v>
      </c>
      <c r="W76">
        <v>4333</v>
      </c>
      <c r="X76">
        <v>20802</v>
      </c>
      <c r="Y76">
        <v>176</v>
      </c>
      <c r="Z76">
        <v>4774</v>
      </c>
      <c r="AA76">
        <v>4500</v>
      </c>
      <c r="AB76">
        <v>68373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46797.200000000004</v>
      </c>
      <c r="AM76">
        <v>10563.92</v>
      </c>
      <c r="AN76">
        <v>0</v>
      </c>
      <c r="AO76">
        <v>5802</v>
      </c>
      <c r="AP76">
        <v>37990.07</v>
      </c>
      <c r="AQ76">
        <v>4422.45</v>
      </c>
      <c r="AR76">
        <v>8728.630000000001</v>
      </c>
      <c r="AS76">
        <v>19039.557194275469</v>
      </c>
      <c r="AT76">
        <v>133343.82719427548</v>
      </c>
      <c r="AU76">
        <v>13.432439527981815</v>
      </c>
      <c r="AV76">
        <v>9927</v>
      </c>
      <c r="AW76" t="s">
        <v>163</v>
      </c>
      <c r="AZ76" t="s">
        <v>1010</v>
      </c>
      <c r="BA76" t="s">
        <v>2365</v>
      </c>
      <c r="BB76" t="s">
        <v>1236</v>
      </c>
      <c r="BC76" t="s">
        <v>2386</v>
      </c>
      <c r="BD76">
        <v>2</v>
      </c>
      <c r="BE76">
        <v>1</v>
      </c>
    </row>
    <row r="77" spans="1:57" x14ac:dyDescent="0.25">
      <c r="A77" t="s">
        <v>406</v>
      </c>
      <c r="B77">
        <v>15357.310000000001</v>
      </c>
      <c r="C77">
        <v>690.6</v>
      </c>
      <c r="D77">
        <v>0</v>
      </c>
      <c r="E77">
        <v>4081.84</v>
      </c>
      <c r="F77">
        <v>15082.36</v>
      </c>
      <c r="G77">
        <v>6035</v>
      </c>
      <c r="H77">
        <v>9302.5</v>
      </c>
      <c r="I77">
        <v>53612.31</v>
      </c>
      <c r="J77">
        <v>104161.92</v>
      </c>
      <c r="K77">
        <v>12623.08</v>
      </c>
      <c r="L77">
        <v>989.12</v>
      </c>
      <c r="M77">
        <v>0</v>
      </c>
      <c r="N77">
        <v>3818.09</v>
      </c>
      <c r="O77">
        <v>14646.82</v>
      </c>
      <c r="P77">
        <v>1896.52</v>
      </c>
      <c r="Q77">
        <v>990.7</v>
      </c>
      <c r="R77">
        <v>9308.8231082431757</v>
      </c>
      <c r="S77">
        <v>44273.153108243168</v>
      </c>
      <c r="T77">
        <v>21533.019999999997</v>
      </c>
      <c r="U77">
        <v>2501</v>
      </c>
      <c r="V77">
        <v>0</v>
      </c>
      <c r="W77">
        <v>4880</v>
      </c>
      <c r="X77">
        <v>17934</v>
      </c>
      <c r="Y77">
        <v>5856</v>
      </c>
      <c r="Z77">
        <v>0</v>
      </c>
      <c r="AA77">
        <v>14000</v>
      </c>
      <c r="AB77">
        <v>66704.01999999999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20000</v>
      </c>
      <c r="AJ77">
        <v>0</v>
      </c>
      <c r="AK77">
        <v>20000</v>
      </c>
      <c r="AL77">
        <v>49513.409999999996</v>
      </c>
      <c r="AM77">
        <v>4180.72</v>
      </c>
      <c r="AN77">
        <v>0</v>
      </c>
      <c r="AO77">
        <v>12779.93</v>
      </c>
      <c r="AP77">
        <v>47663.18</v>
      </c>
      <c r="AQ77">
        <v>13787.52</v>
      </c>
      <c r="AR77">
        <v>30293.200000000001</v>
      </c>
      <c r="AS77">
        <v>76921.133108243172</v>
      </c>
      <c r="AT77">
        <v>235139.09310824316</v>
      </c>
      <c r="AU77">
        <v>8.5589157757887069</v>
      </c>
      <c r="AV77">
        <v>27473</v>
      </c>
      <c r="AW77" t="s">
        <v>405</v>
      </c>
      <c r="AX77" t="s">
        <v>763</v>
      </c>
      <c r="AY77" t="s">
        <v>2414</v>
      </c>
      <c r="AZ77" t="s">
        <v>1696</v>
      </c>
      <c r="BA77" t="s">
        <v>2415</v>
      </c>
      <c r="BB77" t="s">
        <v>1698</v>
      </c>
      <c r="BC77" t="s">
        <v>2416</v>
      </c>
      <c r="BD77">
        <v>1</v>
      </c>
      <c r="BE77">
        <v>2</v>
      </c>
    </row>
    <row r="78" spans="1:57" x14ac:dyDescent="0.25">
      <c r="A78" t="s">
        <v>2414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180860.3</v>
      </c>
      <c r="AK78">
        <v>180860.3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180860.3</v>
      </c>
      <c r="AT78">
        <v>180860.3</v>
      </c>
      <c r="AU78">
        <v>15.596783373577095</v>
      </c>
      <c r="AV78">
        <v>11596</v>
      </c>
      <c r="AW78" t="s">
        <v>763</v>
      </c>
      <c r="AX78" t="s">
        <v>763</v>
      </c>
      <c r="AY78" t="s">
        <v>2414</v>
      </c>
      <c r="AZ78" t="s">
        <v>1696</v>
      </c>
      <c r="BA78" t="s">
        <v>2415</v>
      </c>
      <c r="BB78" t="s">
        <v>1698</v>
      </c>
      <c r="BC78" t="s">
        <v>2416</v>
      </c>
      <c r="BD78">
        <v>1</v>
      </c>
      <c r="BE78">
        <v>2</v>
      </c>
    </row>
    <row r="79" spans="1:57" x14ac:dyDescent="0.25">
      <c r="A79" t="s">
        <v>816</v>
      </c>
      <c r="B79">
        <v>22895.98</v>
      </c>
      <c r="C79">
        <v>0</v>
      </c>
      <c r="D79">
        <v>8452.7900000000009</v>
      </c>
      <c r="E79">
        <v>0</v>
      </c>
      <c r="F79">
        <v>0</v>
      </c>
      <c r="G79">
        <v>0</v>
      </c>
      <c r="H79">
        <v>0</v>
      </c>
      <c r="I79">
        <v>69253.260000000009</v>
      </c>
      <c r="J79">
        <v>100602.03000000001</v>
      </c>
      <c r="K79">
        <v>9466.0499999999993</v>
      </c>
      <c r="L79">
        <v>0</v>
      </c>
      <c r="M79">
        <v>500.12</v>
      </c>
      <c r="N79">
        <v>3979.6</v>
      </c>
      <c r="O79">
        <v>0</v>
      </c>
      <c r="P79">
        <v>0</v>
      </c>
      <c r="Q79">
        <v>0</v>
      </c>
      <c r="R79">
        <v>17515.160916933775</v>
      </c>
      <c r="S79">
        <v>31460.930916933776</v>
      </c>
      <c r="T79">
        <v>72881.63</v>
      </c>
      <c r="U79">
        <v>0</v>
      </c>
      <c r="V79">
        <v>0</v>
      </c>
      <c r="W79">
        <v>5041.76</v>
      </c>
      <c r="X79">
        <v>0</v>
      </c>
      <c r="Y79">
        <v>0</v>
      </c>
      <c r="Z79">
        <v>0</v>
      </c>
      <c r="AA79">
        <v>38366.639999999999</v>
      </c>
      <c r="AB79">
        <v>116290.03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105243.66</v>
      </c>
      <c r="AM79">
        <v>0</v>
      </c>
      <c r="AN79">
        <v>8952.9100000000017</v>
      </c>
      <c r="AO79">
        <v>9021.36</v>
      </c>
      <c r="AP79">
        <v>0</v>
      </c>
      <c r="AQ79">
        <v>0</v>
      </c>
      <c r="AR79">
        <v>0</v>
      </c>
      <c r="AS79">
        <v>125135.06091693378</v>
      </c>
      <c r="AT79">
        <v>248352.99091693381</v>
      </c>
      <c r="AU79">
        <v>0</v>
      </c>
      <c r="AV79">
        <v>4273</v>
      </c>
      <c r="AW79" t="s">
        <v>815</v>
      </c>
      <c r="AX79" t="s">
        <v>761</v>
      </c>
      <c r="AY79" t="s">
        <v>2452</v>
      </c>
      <c r="AZ79" t="s">
        <v>2045</v>
      </c>
      <c r="BA79" t="s">
        <v>2435</v>
      </c>
      <c r="BB79" t="s">
        <v>2177</v>
      </c>
      <c r="BC79" t="s">
        <v>2449</v>
      </c>
      <c r="BD79">
        <v>1</v>
      </c>
      <c r="BE79">
        <v>2</v>
      </c>
    </row>
    <row r="80" spans="1:57" x14ac:dyDescent="0.25">
      <c r="A80" t="s">
        <v>166</v>
      </c>
      <c r="B80">
        <v>3373.75</v>
      </c>
      <c r="C80">
        <v>540</v>
      </c>
      <c r="D80">
        <v>0</v>
      </c>
      <c r="E80">
        <v>110</v>
      </c>
      <c r="F80">
        <v>0</v>
      </c>
      <c r="G80">
        <v>0</v>
      </c>
      <c r="H80">
        <v>245</v>
      </c>
      <c r="I80">
        <v>10573</v>
      </c>
      <c r="J80">
        <v>14841.75</v>
      </c>
      <c r="K80">
        <v>3294.5899999999992</v>
      </c>
      <c r="L80">
        <v>2390.1799999999998</v>
      </c>
      <c r="M80">
        <v>0</v>
      </c>
      <c r="N80">
        <v>111.5</v>
      </c>
      <c r="O80">
        <v>940.85</v>
      </c>
      <c r="P80">
        <v>1091.06</v>
      </c>
      <c r="Q80">
        <v>4659.95</v>
      </c>
      <c r="R80">
        <v>2801.6265783832614</v>
      </c>
      <c r="S80">
        <v>15289.756578383258</v>
      </c>
      <c r="T80">
        <v>4816</v>
      </c>
      <c r="U80">
        <v>9300</v>
      </c>
      <c r="V80">
        <v>0</v>
      </c>
      <c r="W80">
        <v>600</v>
      </c>
      <c r="X80">
        <v>5943.83</v>
      </c>
      <c r="Y80">
        <v>1325</v>
      </c>
      <c r="Z80">
        <v>0</v>
      </c>
      <c r="AA80">
        <v>0</v>
      </c>
      <c r="AB80">
        <v>21984.83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11484.34</v>
      </c>
      <c r="AM80">
        <v>12230.18</v>
      </c>
      <c r="AN80">
        <v>0</v>
      </c>
      <c r="AO80">
        <v>821.5</v>
      </c>
      <c r="AP80">
        <v>6884.68</v>
      </c>
      <c r="AQ80">
        <v>2416.06</v>
      </c>
      <c r="AR80">
        <v>4904.95</v>
      </c>
      <c r="AS80">
        <v>13374.62657838326</v>
      </c>
      <c r="AT80">
        <v>52116.336578383256</v>
      </c>
      <c r="AU80">
        <v>18.66630966274472</v>
      </c>
      <c r="AV80">
        <v>2792</v>
      </c>
      <c r="AW80" t="s">
        <v>165</v>
      </c>
      <c r="AZ80" t="s">
        <v>1010</v>
      </c>
      <c r="BA80" t="s">
        <v>2365</v>
      </c>
      <c r="BB80" t="s">
        <v>1220</v>
      </c>
      <c r="BC80" t="s">
        <v>2383</v>
      </c>
      <c r="BD80">
        <v>2</v>
      </c>
      <c r="BE80">
        <v>1</v>
      </c>
    </row>
    <row r="81" spans="1:57" x14ac:dyDescent="0.25">
      <c r="A81" t="s">
        <v>592</v>
      </c>
      <c r="B81">
        <v>3409.239999999998</v>
      </c>
      <c r="C81">
        <v>0</v>
      </c>
      <c r="D81">
        <v>1964.95</v>
      </c>
      <c r="E81">
        <v>0</v>
      </c>
      <c r="F81">
        <v>0</v>
      </c>
      <c r="G81">
        <v>0</v>
      </c>
      <c r="H81">
        <v>0</v>
      </c>
      <c r="I81">
        <v>2697.5200000000004</v>
      </c>
      <c r="J81">
        <v>8071.7099999999982</v>
      </c>
      <c r="K81">
        <v>4986.8900000000012</v>
      </c>
      <c r="L81">
        <v>0</v>
      </c>
      <c r="M81">
        <v>2478.9300000000003</v>
      </c>
      <c r="N81">
        <v>56</v>
      </c>
      <c r="O81">
        <v>0</v>
      </c>
      <c r="P81">
        <v>0</v>
      </c>
      <c r="Q81">
        <v>0</v>
      </c>
      <c r="R81">
        <v>6198.5313776521216</v>
      </c>
      <c r="S81">
        <v>13720.351377652123</v>
      </c>
      <c r="T81">
        <v>2500</v>
      </c>
      <c r="U81">
        <v>0</v>
      </c>
      <c r="V81">
        <v>2210</v>
      </c>
      <c r="W81">
        <v>0</v>
      </c>
      <c r="X81">
        <v>0</v>
      </c>
      <c r="Y81">
        <v>0</v>
      </c>
      <c r="Z81">
        <v>0</v>
      </c>
      <c r="AA81">
        <v>0</v>
      </c>
      <c r="AB81">
        <v>4710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10896.13</v>
      </c>
      <c r="AM81">
        <v>0</v>
      </c>
      <c r="AN81">
        <v>6653.88</v>
      </c>
      <c r="AO81">
        <v>56</v>
      </c>
      <c r="AP81">
        <v>0</v>
      </c>
      <c r="AQ81">
        <v>0</v>
      </c>
      <c r="AR81">
        <v>0</v>
      </c>
      <c r="AS81">
        <v>8896.051377652122</v>
      </c>
      <c r="AT81">
        <v>26502.06137765212</v>
      </c>
      <c r="AU81">
        <v>2.4696730386405852</v>
      </c>
      <c r="AV81">
        <v>10731</v>
      </c>
      <c r="AW81" t="s">
        <v>591</v>
      </c>
      <c r="AZ81" t="s">
        <v>2045</v>
      </c>
      <c r="BA81" t="s">
        <v>2435</v>
      </c>
      <c r="BB81" t="s">
        <v>2056</v>
      </c>
      <c r="BC81" t="s">
        <v>2438</v>
      </c>
      <c r="BD81">
        <v>2</v>
      </c>
      <c r="BE81">
        <v>1</v>
      </c>
    </row>
    <row r="82" spans="1:57" x14ac:dyDescent="0.25">
      <c r="A82" t="s">
        <v>408</v>
      </c>
      <c r="B82">
        <v>2353.6</v>
      </c>
      <c r="C82">
        <v>0</v>
      </c>
      <c r="D82">
        <v>0</v>
      </c>
      <c r="E82">
        <v>385</v>
      </c>
      <c r="F82">
        <v>2984.2</v>
      </c>
      <c r="G82">
        <v>55</v>
      </c>
      <c r="H82">
        <v>600</v>
      </c>
      <c r="I82">
        <v>6345</v>
      </c>
      <c r="J82">
        <v>12722.8</v>
      </c>
      <c r="K82">
        <v>6784.75</v>
      </c>
      <c r="L82">
        <v>284.45</v>
      </c>
      <c r="M82">
        <v>0</v>
      </c>
      <c r="N82">
        <v>116.2</v>
      </c>
      <c r="O82">
        <v>2986.52</v>
      </c>
      <c r="P82">
        <v>127.23</v>
      </c>
      <c r="Q82">
        <v>77.900000000000006</v>
      </c>
      <c r="R82">
        <v>4815.5149320621822</v>
      </c>
      <c r="S82">
        <v>15192.564932062181</v>
      </c>
      <c r="T82">
        <v>12250</v>
      </c>
      <c r="U82">
        <v>0</v>
      </c>
      <c r="V82">
        <v>0</v>
      </c>
      <c r="W82">
        <v>2000</v>
      </c>
      <c r="X82">
        <v>6250</v>
      </c>
      <c r="Y82">
        <v>0</v>
      </c>
      <c r="Z82">
        <v>700</v>
      </c>
      <c r="AA82">
        <v>1925</v>
      </c>
      <c r="AB82">
        <v>23125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21388.35</v>
      </c>
      <c r="AM82">
        <v>284.45</v>
      </c>
      <c r="AN82">
        <v>0</v>
      </c>
      <c r="AO82">
        <v>2501.1999999999998</v>
      </c>
      <c r="AP82">
        <v>12220.72</v>
      </c>
      <c r="AQ82">
        <v>182.23000000000002</v>
      </c>
      <c r="AR82">
        <v>1377.9</v>
      </c>
      <c r="AS82">
        <v>13085.514932062182</v>
      </c>
      <c r="AT82">
        <v>51040.364932062192</v>
      </c>
      <c r="AU82">
        <v>9.0948618909590504</v>
      </c>
      <c r="AV82">
        <v>5612</v>
      </c>
      <c r="AW82" t="s">
        <v>407</v>
      </c>
      <c r="AZ82" t="s">
        <v>1696</v>
      </c>
      <c r="BA82" t="s">
        <v>2415</v>
      </c>
      <c r="BB82" t="s">
        <v>1703</v>
      </c>
      <c r="BC82" t="s">
        <v>2417</v>
      </c>
      <c r="BD82">
        <v>2</v>
      </c>
      <c r="BE82">
        <v>1</v>
      </c>
    </row>
    <row r="83" spans="1:57" x14ac:dyDescent="0.25">
      <c r="A83" t="s">
        <v>180</v>
      </c>
      <c r="B83">
        <v>3303</v>
      </c>
      <c r="C83">
        <v>9569.7099999999991</v>
      </c>
      <c r="D83">
        <v>0</v>
      </c>
      <c r="E83">
        <v>1185</v>
      </c>
      <c r="F83">
        <v>16034.49</v>
      </c>
      <c r="G83">
        <v>2010</v>
      </c>
      <c r="H83">
        <v>2960</v>
      </c>
      <c r="I83">
        <v>4674</v>
      </c>
      <c r="J83">
        <v>39736.199999999997</v>
      </c>
      <c r="K83">
        <v>4784.8500000000004</v>
      </c>
      <c r="L83">
        <v>942.29</v>
      </c>
      <c r="M83">
        <v>0</v>
      </c>
      <c r="N83">
        <v>264.57</v>
      </c>
      <c r="O83">
        <v>7449.52</v>
      </c>
      <c r="P83">
        <v>1741.89</v>
      </c>
      <c r="Q83">
        <v>383.95</v>
      </c>
      <c r="R83">
        <v>3721.6907145819919</v>
      </c>
      <c r="S83">
        <v>19288.760714581993</v>
      </c>
      <c r="T83">
        <v>16800</v>
      </c>
      <c r="U83">
        <v>4000</v>
      </c>
      <c r="V83">
        <v>0</v>
      </c>
      <c r="W83">
        <v>4000</v>
      </c>
      <c r="X83">
        <v>46600</v>
      </c>
      <c r="Y83">
        <v>11000</v>
      </c>
      <c r="Z83">
        <v>2000</v>
      </c>
      <c r="AA83">
        <v>29877</v>
      </c>
      <c r="AB83">
        <v>114277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24887.85</v>
      </c>
      <c r="AM83">
        <v>14512</v>
      </c>
      <c r="AN83">
        <v>0</v>
      </c>
      <c r="AO83">
        <v>5449.57</v>
      </c>
      <c r="AP83">
        <v>70084.010000000009</v>
      </c>
      <c r="AQ83">
        <v>14751.89</v>
      </c>
      <c r="AR83">
        <v>5343.95</v>
      </c>
      <c r="AS83">
        <v>38272.690714581993</v>
      </c>
      <c r="AT83">
        <v>173301.960714582</v>
      </c>
      <c r="AU83">
        <v>30.678343196066916</v>
      </c>
      <c r="AV83">
        <v>5649</v>
      </c>
      <c r="AW83" t="s">
        <v>179</v>
      </c>
      <c r="AX83" t="s">
        <v>773</v>
      </c>
      <c r="AY83" t="s">
        <v>774</v>
      </c>
      <c r="AZ83" t="s">
        <v>1010</v>
      </c>
      <c r="BA83" t="s">
        <v>2365</v>
      </c>
      <c r="BB83" t="s">
        <v>1012</v>
      </c>
      <c r="BC83" t="s">
        <v>2366</v>
      </c>
      <c r="BD83">
        <v>1</v>
      </c>
      <c r="BE83">
        <v>2</v>
      </c>
    </row>
    <row r="84" spans="1:57" x14ac:dyDescent="0.25">
      <c r="A84" t="s">
        <v>344</v>
      </c>
      <c r="B84">
        <v>4329.96</v>
      </c>
      <c r="C84">
        <v>0</v>
      </c>
      <c r="D84">
        <v>0</v>
      </c>
      <c r="E84">
        <v>715</v>
      </c>
      <c r="F84">
        <v>877.2</v>
      </c>
      <c r="G84">
        <v>1023</v>
      </c>
      <c r="H84">
        <v>675.81</v>
      </c>
      <c r="I84">
        <v>8260</v>
      </c>
      <c r="J84">
        <v>15880.97</v>
      </c>
      <c r="K84">
        <v>5458.920000000001</v>
      </c>
      <c r="L84">
        <v>201.2</v>
      </c>
      <c r="M84">
        <v>0</v>
      </c>
      <c r="N84">
        <v>209.9</v>
      </c>
      <c r="O84">
        <v>3933.3</v>
      </c>
      <c r="P84">
        <v>3741.94</v>
      </c>
      <c r="Q84">
        <v>1091.08</v>
      </c>
      <c r="R84">
        <v>3634.88086130589</v>
      </c>
      <c r="S84">
        <v>18271.22086130589</v>
      </c>
      <c r="T84">
        <v>5600</v>
      </c>
      <c r="U84">
        <v>0</v>
      </c>
      <c r="V84">
        <v>0</v>
      </c>
      <c r="W84">
        <v>300</v>
      </c>
      <c r="X84">
        <v>0</v>
      </c>
      <c r="Y84">
        <v>1900</v>
      </c>
      <c r="Z84">
        <v>1941.17</v>
      </c>
      <c r="AA84">
        <v>600</v>
      </c>
      <c r="AB84">
        <v>10341.17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15388.880000000001</v>
      </c>
      <c r="AM84">
        <v>201.2</v>
      </c>
      <c r="AN84">
        <v>0</v>
      </c>
      <c r="AO84">
        <v>1224.9000000000001</v>
      </c>
      <c r="AP84">
        <v>4810.5</v>
      </c>
      <c r="AQ84">
        <v>6664.9400000000005</v>
      </c>
      <c r="AR84">
        <v>3708.06</v>
      </c>
      <c r="AS84">
        <v>12494.88086130589</v>
      </c>
      <c r="AT84">
        <v>44493.360861305897</v>
      </c>
      <c r="AU84">
        <v>16.98868303219011</v>
      </c>
      <c r="AV84">
        <v>2619</v>
      </c>
      <c r="AW84" t="s">
        <v>343</v>
      </c>
      <c r="AZ84" t="s">
        <v>1481</v>
      </c>
      <c r="BA84" t="s">
        <v>2402</v>
      </c>
      <c r="BB84" t="s">
        <v>1483</v>
      </c>
      <c r="BC84" t="s">
        <v>2403</v>
      </c>
      <c r="BD84">
        <v>2</v>
      </c>
      <c r="BE84">
        <v>1</v>
      </c>
    </row>
    <row r="85" spans="1:57" x14ac:dyDescent="0.25">
      <c r="A85" t="s">
        <v>346</v>
      </c>
      <c r="B85">
        <v>5549.4499999999989</v>
      </c>
      <c r="C85">
        <v>1435</v>
      </c>
      <c r="D85">
        <v>0</v>
      </c>
      <c r="E85">
        <v>737</v>
      </c>
      <c r="F85">
        <v>3459.2</v>
      </c>
      <c r="G85">
        <v>1606.6</v>
      </c>
      <c r="H85">
        <v>1285</v>
      </c>
      <c r="I85">
        <v>9165</v>
      </c>
      <c r="J85">
        <v>23237.25</v>
      </c>
      <c r="K85">
        <v>14723.270000000006</v>
      </c>
      <c r="L85">
        <v>395.25</v>
      </c>
      <c r="M85">
        <v>0</v>
      </c>
      <c r="N85">
        <v>3287.95</v>
      </c>
      <c r="O85">
        <v>354.6</v>
      </c>
      <c r="P85">
        <v>115.65</v>
      </c>
      <c r="Q85">
        <v>434.46</v>
      </c>
      <c r="R85">
        <v>4517.1305876489378</v>
      </c>
      <c r="S85">
        <v>23828.310587648943</v>
      </c>
      <c r="T85">
        <v>20000</v>
      </c>
      <c r="U85">
        <v>1000</v>
      </c>
      <c r="V85">
        <v>0</v>
      </c>
      <c r="W85">
        <v>3500</v>
      </c>
      <c r="X85">
        <v>1000</v>
      </c>
      <c r="Y85">
        <v>4763.3500000000004</v>
      </c>
      <c r="Z85">
        <v>3000</v>
      </c>
      <c r="AA85">
        <v>3900</v>
      </c>
      <c r="AB85">
        <v>37163.35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40272.720000000001</v>
      </c>
      <c r="AM85">
        <v>2830.25</v>
      </c>
      <c r="AN85">
        <v>0</v>
      </c>
      <c r="AO85">
        <v>7524.95</v>
      </c>
      <c r="AP85">
        <v>4813.7999999999993</v>
      </c>
      <c r="AQ85">
        <v>6485.6</v>
      </c>
      <c r="AR85">
        <v>4719.46</v>
      </c>
      <c r="AS85">
        <v>17582.130587648939</v>
      </c>
      <c r="AT85">
        <v>84228.910587648934</v>
      </c>
      <c r="AU85">
        <v>5.3363476043872868</v>
      </c>
      <c r="AV85">
        <v>15784</v>
      </c>
      <c r="AW85" t="s">
        <v>345</v>
      </c>
      <c r="AX85" t="s">
        <v>775</v>
      </c>
      <c r="AY85" t="s">
        <v>776</v>
      </c>
      <c r="AZ85" t="s">
        <v>1481</v>
      </c>
      <c r="BA85" t="s">
        <v>2402</v>
      </c>
      <c r="BB85" t="s">
        <v>1617</v>
      </c>
      <c r="BC85" t="s">
        <v>2409</v>
      </c>
      <c r="BD85">
        <v>1</v>
      </c>
      <c r="BE85">
        <v>2</v>
      </c>
    </row>
    <row r="86" spans="1:57" x14ac:dyDescent="0.25">
      <c r="A86" t="s">
        <v>410</v>
      </c>
      <c r="B86">
        <v>2460.4999999999995</v>
      </c>
      <c r="C86">
        <v>630.54999999999995</v>
      </c>
      <c r="D86">
        <v>0</v>
      </c>
      <c r="E86">
        <v>1130</v>
      </c>
      <c r="F86">
        <v>1305.8499999999999</v>
      </c>
      <c r="G86">
        <v>325</v>
      </c>
      <c r="H86">
        <v>1224</v>
      </c>
      <c r="I86">
        <v>3858</v>
      </c>
      <c r="J86">
        <v>10933.9</v>
      </c>
      <c r="K86">
        <v>6393.7999999999993</v>
      </c>
      <c r="L86">
        <v>2317.5500000000002</v>
      </c>
      <c r="M86">
        <v>0</v>
      </c>
      <c r="N86">
        <v>911.8</v>
      </c>
      <c r="O86">
        <v>10361.92</v>
      </c>
      <c r="P86">
        <v>1768.07</v>
      </c>
      <c r="Q86">
        <v>167.5</v>
      </c>
      <c r="R86">
        <v>6983.7291591093181</v>
      </c>
      <c r="S86">
        <v>28904.369159109316</v>
      </c>
      <c r="T86">
        <v>3010</v>
      </c>
      <c r="U86">
        <v>1440</v>
      </c>
      <c r="V86">
        <v>0</v>
      </c>
      <c r="W86">
        <v>290</v>
      </c>
      <c r="X86">
        <v>3300</v>
      </c>
      <c r="Y86">
        <v>950</v>
      </c>
      <c r="Z86">
        <v>810</v>
      </c>
      <c r="AA86">
        <v>300</v>
      </c>
      <c r="AB86">
        <v>10100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11864.3</v>
      </c>
      <c r="AM86">
        <v>4388.1000000000004</v>
      </c>
      <c r="AN86">
        <v>0</v>
      </c>
      <c r="AO86">
        <v>2331.8000000000002</v>
      </c>
      <c r="AP86">
        <v>14967.77</v>
      </c>
      <c r="AQ86">
        <v>3043.0699999999997</v>
      </c>
      <c r="AR86">
        <v>2201.5</v>
      </c>
      <c r="AS86">
        <v>11141.729159109318</v>
      </c>
      <c r="AT86">
        <v>49938.269159109317</v>
      </c>
      <c r="AU86">
        <v>39.918680382981066</v>
      </c>
      <c r="AV86">
        <v>1251</v>
      </c>
      <c r="AW86" t="s">
        <v>409</v>
      </c>
      <c r="AZ86" t="s">
        <v>1696</v>
      </c>
      <c r="BA86" t="s">
        <v>2415</v>
      </c>
      <c r="BB86" t="s">
        <v>1698</v>
      </c>
      <c r="BC86" t="s">
        <v>2416</v>
      </c>
      <c r="BD86">
        <v>2</v>
      </c>
      <c r="BE86">
        <v>1</v>
      </c>
    </row>
    <row r="87" spans="1:57" x14ac:dyDescent="0.25">
      <c r="A87" t="s">
        <v>348</v>
      </c>
      <c r="B87">
        <v>8591.8599999999988</v>
      </c>
      <c r="C87">
        <v>140</v>
      </c>
      <c r="D87">
        <v>0</v>
      </c>
      <c r="E87">
        <v>480</v>
      </c>
      <c r="F87">
        <v>2613.6</v>
      </c>
      <c r="G87">
        <v>620</v>
      </c>
      <c r="H87">
        <v>4987</v>
      </c>
      <c r="I87">
        <v>5767.6</v>
      </c>
      <c r="J87">
        <v>23200.059999999998</v>
      </c>
      <c r="K87">
        <v>15265.539999999999</v>
      </c>
      <c r="L87">
        <v>270.92</v>
      </c>
      <c r="M87">
        <v>0</v>
      </c>
      <c r="N87">
        <v>201.65</v>
      </c>
      <c r="O87">
        <v>2910.05</v>
      </c>
      <c r="P87">
        <v>4120.13</v>
      </c>
      <c r="Q87">
        <v>2108.71</v>
      </c>
      <c r="R87">
        <v>5940.6531659442171</v>
      </c>
      <c r="S87">
        <v>30817.653165944219</v>
      </c>
      <c r="T87">
        <v>16000</v>
      </c>
      <c r="U87">
        <v>0</v>
      </c>
      <c r="V87">
        <v>0</v>
      </c>
      <c r="W87">
        <v>1000</v>
      </c>
      <c r="X87">
        <v>8000</v>
      </c>
      <c r="Y87">
        <v>0</v>
      </c>
      <c r="Z87">
        <v>2000</v>
      </c>
      <c r="AA87">
        <v>2500</v>
      </c>
      <c r="AB87">
        <v>29500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39857.399999999994</v>
      </c>
      <c r="AM87">
        <v>410.92</v>
      </c>
      <c r="AN87">
        <v>0</v>
      </c>
      <c r="AO87">
        <v>1681.65</v>
      </c>
      <c r="AP87">
        <v>13523.65</v>
      </c>
      <c r="AQ87">
        <v>4740.13</v>
      </c>
      <c r="AR87">
        <v>9095.7099999999991</v>
      </c>
      <c r="AS87">
        <v>14208.253165944217</v>
      </c>
      <c r="AT87">
        <v>83517.713165944209</v>
      </c>
      <c r="AU87">
        <v>19.540878138966825</v>
      </c>
      <c r="AV87">
        <v>4274</v>
      </c>
      <c r="AW87" t="s">
        <v>347</v>
      </c>
      <c r="AZ87" t="s">
        <v>1481</v>
      </c>
      <c r="BA87" t="s">
        <v>2402</v>
      </c>
      <c r="BB87" t="s">
        <v>1597</v>
      </c>
      <c r="BC87" t="s">
        <v>2407</v>
      </c>
      <c r="BD87">
        <v>2</v>
      </c>
      <c r="BE87">
        <v>1</v>
      </c>
    </row>
    <row r="88" spans="1:57" x14ac:dyDescent="0.25">
      <c r="A88" t="s">
        <v>810</v>
      </c>
      <c r="B88">
        <v>71868.720000000016</v>
      </c>
      <c r="C88">
        <v>20854.78</v>
      </c>
      <c r="D88">
        <v>0</v>
      </c>
      <c r="E88">
        <v>17827.02</v>
      </c>
      <c r="F88">
        <v>61679.3</v>
      </c>
      <c r="G88">
        <v>50886.239999999998</v>
      </c>
      <c r="H88">
        <v>22227.47</v>
      </c>
      <c r="I88">
        <v>213465.84</v>
      </c>
      <c r="J88">
        <v>458809.37</v>
      </c>
      <c r="K88">
        <v>86441.399999999965</v>
      </c>
      <c r="L88">
        <v>7790.14</v>
      </c>
      <c r="M88">
        <v>0</v>
      </c>
      <c r="N88">
        <v>10330.959999999999</v>
      </c>
      <c r="O88">
        <v>3428.61</v>
      </c>
      <c r="P88">
        <v>13945.49</v>
      </c>
      <c r="Q88">
        <v>2053.37</v>
      </c>
      <c r="R88">
        <v>44785.067536666465</v>
      </c>
      <c r="S88">
        <v>168775.03753666644</v>
      </c>
      <c r="T88">
        <v>294529.99000000005</v>
      </c>
      <c r="U88">
        <v>27276</v>
      </c>
      <c r="V88">
        <v>0</v>
      </c>
      <c r="W88">
        <v>37486</v>
      </c>
      <c r="X88">
        <v>58906</v>
      </c>
      <c r="Y88">
        <v>80326</v>
      </c>
      <c r="Z88">
        <v>37486</v>
      </c>
      <c r="AA88">
        <v>127779</v>
      </c>
      <c r="AB88">
        <v>663788.99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452840.11000000004</v>
      </c>
      <c r="AM88">
        <v>55920.92</v>
      </c>
      <c r="AN88">
        <v>0</v>
      </c>
      <c r="AO88">
        <v>65643.98</v>
      </c>
      <c r="AP88">
        <v>124013.91</v>
      </c>
      <c r="AQ88">
        <v>145157.72999999998</v>
      </c>
      <c r="AR88">
        <v>61766.84</v>
      </c>
      <c r="AS88">
        <v>386029.90753666649</v>
      </c>
      <c r="AT88">
        <v>1291373.3975366666</v>
      </c>
      <c r="AU88">
        <v>0</v>
      </c>
      <c r="AV88">
        <v>5544</v>
      </c>
      <c r="AW88" t="s">
        <v>809</v>
      </c>
      <c r="AZ88" t="s">
        <v>1870</v>
      </c>
      <c r="BA88" t="s">
        <v>2424</v>
      </c>
      <c r="BB88" t="s">
        <v>1930</v>
      </c>
      <c r="BC88" t="s">
        <v>2431</v>
      </c>
      <c r="BD88">
        <v>1</v>
      </c>
      <c r="BE88">
        <v>1</v>
      </c>
    </row>
    <row r="89" spans="1:57" x14ac:dyDescent="0.25">
      <c r="A89" t="s">
        <v>168</v>
      </c>
      <c r="B89">
        <v>831.42</v>
      </c>
      <c r="C89">
        <v>320</v>
      </c>
      <c r="D89">
        <v>0</v>
      </c>
      <c r="E89">
        <v>250</v>
      </c>
      <c r="F89">
        <v>3550</v>
      </c>
      <c r="G89">
        <v>50</v>
      </c>
      <c r="H89">
        <v>5</v>
      </c>
      <c r="I89">
        <v>1022</v>
      </c>
      <c r="J89">
        <v>6028.42</v>
      </c>
      <c r="K89">
        <v>2471.7099999999996</v>
      </c>
      <c r="L89">
        <v>1228.97</v>
      </c>
      <c r="M89">
        <v>0</v>
      </c>
      <c r="N89">
        <v>106.6</v>
      </c>
      <c r="O89">
        <v>3430.46</v>
      </c>
      <c r="P89">
        <v>911.75</v>
      </c>
      <c r="Q89">
        <v>145.66</v>
      </c>
      <c r="R89">
        <v>2306.9537078600379</v>
      </c>
      <c r="S89">
        <v>10602.103707860038</v>
      </c>
      <c r="T89">
        <v>1999.9999999999998</v>
      </c>
      <c r="U89">
        <v>2000</v>
      </c>
      <c r="V89">
        <v>0</v>
      </c>
      <c r="W89">
        <v>333</v>
      </c>
      <c r="X89">
        <v>1000</v>
      </c>
      <c r="Y89">
        <v>0</v>
      </c>
      <c r="Z89">
        <v>0</v>
      </c>
      <c r="AA89">
        <v>300</v>
      </c>
      <c r="AB89">
        <v>5633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5303.1299999999992</v>
      </c>
      <c r="AM89">
        <v>3548.9700000000003</v>
      </c>
      <c r="AN89">
        <v>0</v>
      </c>
      <c r="AO89">
        <v>689.6</v>
      </c>
      <c r="AP89">
        <v>7980.46</v>
      </c>
      <c r="AQ89">
        <v>961.75</v>
      </c>
      <c r="AR89">
        <v>150.66</v>
      </c>
      <c r="AS89">
        <v>3628.9537078600379</v>
      </c>
      <c r="AT89">
        <v>22263.523707860037</v>
      </c>
      <c r="AU89">
        <v>0.466789468662544</v>
      </c>
      <c r="AV89">
        <v>47695</v>
      </c>
      <c r="AW89" t="s">
        <v>167</v>
      </c>
      <c r="AZ89" t="s">
        <v>1010</v>
      </c>
      <c r="BA89" t="s">
        <v>2365</v>
      </c>
      <c r="BB89" t="s">
        <v>1249</v>
      </c>
      <c r="BC89" t="s">
        <v>2387</v>
      </c>
      <c r="BD89">
        <v>2</v>
      </c>
      <c r="BE89">
        <v>1</v>
      </c>
    </row>
    <row r="90" spans="1:57" x14ac:dyDescent="0.25">
      <c r="A90" t="s">
        <v>170</v>
      </c>
      <c r="B90">
        <v>14137.75</v>
      </c>
      <c r="C90">
        <v>4135</v>
      </c>
      <c r="D90">
        <v>0</v>
      </c>
      <c r="E90">
        <v>1363</v>
      </c>
      <c r="F90">
        <v>3558.38</v>
      </c>
      <c r="G90">
        <v>7903</v>
      </c>
      <c r="H90">
        <v>3210</v>
      </c>
      <c r="I90">
        <v>22282</v>
      </c>
      <c r="J90">
        <v>56589.130000000005</v>
      </c>
      <c r="K90">
        <v>10946.579999999998</v>
      </c>
      <c r="L90">
        <v>1946.54</v>
      </c>
      <c r="M90">
        <v>0</v>
      </c>
      <c r="N90">
        <v>646.47</v>
      </c>
      <c r="O90">
        <v>2205.21</v>
      </c>
      <c r="P90">
        <v>2227.7600000000002</v>
      </c>
      <c r="Q90">
        <v>2886.48</v>
      </c>
      <c r="R90">
        <v>8003.4193383129423</v>
      </c>
      <c r="S90">
        <v>28862.45933831294</v>
      </c>
      <c r="T90">
        <v>7875</v>
      </c>
      <c r="U90">
        <v>9975</v>
      </c>
      <c r="V90">
        <v>0</v>
      </c>
      <c r="W90">
        <v>7245</v>
      </c>
      <c r="X90">
        <v>8400</v>
      </c>
      <c r="Y90">
        <v>6300</v>
      </c>
      <c r="Z90">
        <v>6615</v>
      </c>
      <c r="AA90">
        <v>2971</v>
      </c>
      <c r="AB90">
        <v>49381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2600</v>
      </c>
      <c r="AJ90">
        <v>0</v>
      </c>
      <c r="AK90">
        <v>2600</v>
      </c>
      <c r="AL90">
        <v>32959.33</v>
      </c>
      <c r="AM90">
        <v>16056.54</v>
      </c>
      <c r="AN90">
        <v>0</v>
      </c>
      <c r="AO90">
        <v>9254.4699999999993</v>
      </c>
      <c r="AP90">
        <v>14163.59</v>
      </c>
      <c r="AQ90">
        <v>16430.760000000002</v>
      </c>
      <c r="AR90">
        <v>15311.48</v>
      </c>
      <c r="AS90">
        <v>33256.419338312946</v>
      </c>
      <c r="AT90">
        <v>137432.58933831294</v>
      </c>
      <c r="AU90">
        <v>14.686107003452975</v>
      </c>
      <c r="AV90">
        <v>9358</v>
      </c>
      <c r="AW90" t="s">
        <v>169</v>
      </c>
      <c r="AZ90" t="s">
        <v>1010</v>
      </c>
      <c r="BA90" t="s">
        <v>2365</v>
      </c>
      <c r="BB90" t="s">
        <v>1270</v>
      </c>
      <c r="BC90" t="s">
        <v>2388</v>
      </c>
      <c r="BD90">
        <v>1</v>
      </c>
      <c r="BE90">
        <v>1</v>
      </c>
    </row>
    <row r="91" spans="1:57" x14ac:dyDescent="0.25">
      <c r="A91" t="s">
        <v>18</v>
      </c>
      <c r="B91">
        <v>30185.889999999996</v>
      </c>
      <c r="C91">
        <v>810</v>
      </c>
      <c r="D91">
        <v>0</v>
      </c>
      <c r="E91">
        <v>3916.22</v>
      </c>
      <c r="F91">
        <v>15474</v>
      </c>
      <c r="G91">
        <v>12051.68</v>
      </c>
      <c r="H91">
        <v>13049.87</v>
      </c>
      <c r="I91">
        <v>58717.4</v>
      </c>
      <c r="J91">
        <v>134205.06</v>
      </c>
      <c r="K91">
        <v>72928.31</v>
      </c>
      <c r="L91">
        <v>390.64</v>
      </c>
      <c r="M91">
        <v>0</v>
      </c>
      <c r="N91">
        <v>799.63</v>
      </c>
      <c r="O91">
        <v>3741.05</v>
      </c>
      <c r="P91">
        <v>1882.04</v>
      </c>
      <c r="Q91">
        <v>2862.71</v>
      </c>
      <c r="R91">
        <v>32868.892688379783</v>
      </c>
      <c r="S91">
        <v>115473.27268837979</v>
      </c>
      <c r="T91">
        <v>90000.01</v>
      </c>
      <c r="U91">
        <v>0</v>
      </c>
      <c r="V91">
        <v>0</v>
      </c>
      <c r="W91">
        <v>10000</v>
      </c>
      <c r="X91">
        <v>5000</v>
      </c>
      <c r="Y91">
        <v>13000</v>
      </c>
      <c r="Z91">
        <v>9000</v>
      </c>
      <c r="AA91">
        <v>43000</v>
      </c>
      <c r="AB91">
        <v>170000.01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193114.21</v>
      </c>
      <c r="AM91">
        <v>1200.6399999999999</v>
      </c>
      <c r="AN91">
        <v>0</v>
      </c>
      <c r="AO91">
        <v>14715.849999999999</v>
      </c>
      <c r="AP91">
        <v>24215.05</v>
      </c>
      <c r="AQ91">
        <v>26933.72</v>
      </c>
      <c r="AR91">
        <v>24912.58</v>
      </c>
      <c r="AS91">
        <v>134586.29268837979</v>
      </c>
      <c r="AT91">
        <v>419678.34268837981</v>
      </c>
      <c r="AU91">
        <v>51.443778216276023</v>
      </c>
      <c r="AV91">
        <v>8158</v>
      </c>
      <c r="AW91" t="s">
        <v>17</v>
      </c>
      <c r="AZ91" t="s">
        <v>943</v>
      </c>
      <c r="BA91" t="s">
        <v>2353</v>
      </c>
      <c r="BB91" t="s">
        <v>974</v>
      </c>
      <c r="BC91" t="s">
        <v>2361</v>
      </c>
      <c r="BD91">
        <v>1</v>
      </c>
      <c r="BE91">
        <v>1</v>
      </c>
    </row>
    <row r="92" spans="1:57" x14ac:dyDescent="0.25">
      <c r="A92" t="s">
        <v>830</v>
      </c>
      <c r="B92">
        <v>15298.09</v>
      </c>
      <c r="C92">
        <v>630</v>
      </c>
      <c r="D92">
        <v>0</v>
      </c>
      <c r="E92">
        <v>1940</v>
      </c>
      <c r="F92">
        <v>11978.12</v>
      </c>
      <c r="G92">
        <v>5095</v>
      </c>
      <c r="H92">
        <v>8111</v>
      </c>
      <c r="I92">
        <v>17786.740000000002</v>
      </c>
      <c r="J92">
        <v>60838.95</v>
      </c>
      <c r="K92">
        <v>30812.549999999996</v>
      </c>
      <c r="L92">
        <v>1969.73</v>
      </c>
      <c r="M92">
        <v>0</v>
      </c>
      <c r="N92">
        <v>2339.0100000000002</v>
      </c>
      <c r="O92">
        <v>11686.060000000001</v>
      </c>
      <c r="P92">
        <v>519.36</v>
      </c>
      <c r="Q92">
        <v>2770.86</v>
      </c>
      <c r="R92">
        <v>11939.73335536099</v>
      </c>
      <c r="S92">
        <v>62037.303355361</v>
      </c>
      <c r="T92">
        <v>33055.86</v>
      </c>
      <c r="U92">
        <v>2071.81</v>
      </c>
      <c r="V92">
        <v>0</v>
      </c>
      <c r="W92">
        <v>4065.45</v>
      </c>
      <c r="X92">
        <v>16996.606419927881</v>
      </c>
      <c r="Y92">
        <v>5910</v>
      </c>
      <c r="Z92">
        <v>10987.1</v>
      </c>
      <c r="AA92">
        <v>11799.300000000001</v>
      </c>
      <c r="AB92">
        <v>84886.126419927881</v>
      </c>
      <c r="AC92">
        <v>2000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2000</v>
      </c>
      <c r="AL92">
        <v>81166.5</v>
      </c>
      <c r="AM92">
        <v>4671.54</v>
      </c>
      <c r="AN92">
        <v>0</v>
      </c>
      <c r="AO92">
        <v>8344.4599999999991</v>
      </c>
      <c r="AP92">
        <v>40660.786419927885</v>
      </c>
      <c r="AQ92">
        <v>11524.36</v>
      </c>
      <c r="AR92">
        <v>21868.959999999999</v>
      </c>
      <c r="AS92">
        <v>41525.773355360994</v>
      </c>
      <c r="AT92">
        <v>209762.37977528886</v>
      </c>
      <c r="AU92">
        <v>0</v>
      </c>
      <c r="AV92">
        <v>34098</v>
      </c>
      <c r="AW92" t="s">
        <v>829</v>
      </c>
      <c r="AX92" t="s">
        <v>771</v>
      </c>
      <c r="AY92" t="s">
        <v>2422</v>
      </c>
      <c r="AZ92" t="s">
        <v>1696</v>
      </c>
      <c r="BA92" t="s">
        <v>2415</v>
      </c>
      <c r="BB92" t="s">
        <v>1762</v>
      </c>
      <c r="BC92" t="s">
        <v>2423</v>
      </c>
      <c r="BD92">
        <v>1</v>
      </c>
      <c r="BE92">
        <v>2</v>
      </c>
    </row>
    <row r="93" spans="1:57" x14ac:dyDescent="0.25">
      <c r="A93" t="s">
        <v>690</v>
      </c>
      <c r="B93">
        <v>4390.18</v>
      </c>
      <c r="C93">
        <v>3075</v>
      </c>
      <c r="D93">
        <v>0</v>
      </c>
      <c r="E93">
        <v>1713.92</v>
      </c>
      <c r="F93">
        <v>7192</v>
      </c>
      <c r="G93">
        <v>14120</v>
      </c>
      <c r="H93">
        <v>8430</v>
      </c>
      <c r="I93">
        <v>15523</v>
      </c>
      <c r="J93">
        <v>54444.1</v>
      </c>
      <c r="K93">
        <v>8245.82</v>
      </c>
      <c r="L93">
        <v>94</v>
      </c>
      <c r="M93">
        <v>0</v>
      </c>
      <c r="N93">
        <v>1288.76</v>
      </c>
      <c r="O93">
        <v>937.8</v>
      </c>
      <c r="P93">
        <v>335.55</v>
      </c>
      <c r="Q93">
        <v>283.63</v>
      </c>
      <c r="R93">
        <v>8416.6564159990776</v>
      </c>
      <c r="S93">
        <v>19602.216415999075</v>
      </c>
      <c r="T93">
        <v>23076</v>
      </c>
      <c r="U93">
        <v>0</v>
      </c>
      <c r="V93">
        <v>0</v>
      </c>
      <c r="W93">
        <v>1778</v>
      </c>
      <c r="X93">
        <v>9146</v>
      </c>
      <c r="Y93">
        <v>2456</v>
      </c>
      <c r="Z93">
        <v>11674.72</v>
      </c>
      <c r="AA93">
        <v>18146</v>
      </c>
      <c r="AB93">
        <v>66276.72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35712</v>
      </c>
      <c r="AM93">
        <v>3169</v>
      </c>
      <c r="AN93">
        <v>0</v>
      </c>
      <c r="AO93">
        <v>4780.68</v>
      </c>
      <c r="AP93">
        <v>17275.8</v>
      </c>
      <c r="AQ93">
        <v>16911.55</v>
      </c>
      <c r="AR93">
        <v>20388.349999999999</v>
      </c>
      <c r="AS93">
        <v>42085.656415999081</v>
      </c>
      <c r="AT93">
        <v>140323.03641599909</v>
      </c>
      <c r="AU93">
        <v>5.6875420077820644</v>
      </c>
      <c r="AV93">
        <v>24672</v>
      </c>
      <c r="AW93" t="s">
        <v>689</v>
      </c>
      <c r="AX93" t="s">
        <v>791</v>
      </c>
      <c r="AY93" t="s">
        <v>2380</v>
      </c>
      <c r="AZ93" t="s">
        <v>1041</v>
      </c>
      <c r="BA93" t="s">
        <v>2368</v>
      </c>
      <c r="BB93" t="s">
        <v>1132</v>
      </c>
      <c r="BC93" t="s">
        <v>2381</v>
      </c>
      <c r="BD93">
        <v>1</v>
      </c>
      <c r="BE93">
        <v>2</v>
      </c>
    </row>
    <row r="94" spans="1:57" x14ac:dyDescent="0.25">
      <c r="A94" t="s">
        <v>923</v>
      </c>
      <c r="B94">
        <v>3796076.9699999983</v>
      </c>
      <c r="C94">
        <v>1292106.7600000007</v>
      </c>
      <c r="D94">
        <v>270004.73000000004</v>
      </c>
      <c r="E94">
        <v>478691.26999999996</v>
      </c>
      <c r="F94">
        <v>2291357.0159999998</v>
      </c>
      <c r="G94">
        <v>1343295.2099999997</v>
      </c>
      <c r="H94">
        <v>1488001.43</v>
      </c>
      <c r="I94">
        <v>9338686.9999999981</v>
      </c>
      <c r="J94">
        <v>20298220.385999992</v>
      </c>
      <c r="K94">
        <v>4341620.2000000011</v>
      </c>
      <c r="L94">
        <v>678211.85999999987</v>
      </c>
      <c r="M94">
        <v>70222.459999999992</v>
      </c>
      <c r="N94">
        <v>578750.71999999974</v>
      </c>
      <c r="O94">
        <v>1108980.2300000004</v>
      </c>
      <c r="P94">
        <v>609913.25999999989</v>
      </c>
      <c r="Q94">
        <v>574610.31000000017</v>
      </c>
      <c r="R94">
        <v>4093484.5986555945</v>
      </c>
      <c r="S94">
        <v>12055793.638655599</v>
      </c>
      <c r="T94">
        <v>8628300.4600000009</v>
      </c>
      <c r="U94">
        <v>1223328.9499999997</v>
      </c>
      <c r="V94">
        <v>173662.57000000004</v>
      </c>
      <c r="W94">
        <v>984423.22999999975</v>
      </c>
      <c r="X94">
        <v>2378623.09</v>
      </c>
      <c r="Y94">
        <v>1389642.3800000001</v>
      </c>
      <c r="Z94">
        <v>1292212.71</v>
      </c>
      <c r="AA94">
        <v>3678527.4299999992</v>
      </c>
      <c r="AB94">
        <v>19748720.819999993</v>
      </c>
      <c r="AC94">
        <v>2147334.7200000002</v>
      </c>
      <c r="AD94">
        <v>49226.39</v>
      </c>
      <c r="AE94">
        <v>49226.39</v>
      </c>
      <c r="AF94">
        <v>227315.02000000002</v>
      </c>
      <c r="AG94">
        <v>259698.78000000003</v>
      </c>
      <c r="AH94">
        <v>99803.459999999992</v>
      </c>
      <c r="AI94">
        <v>142100.07</v>
      </c>
      <c r="AJ94">
        <v>683282.00000000012</v>
      </c>
      <c r="AK94">
        <v>3657986.8299999991</v>
      </c>
      <c r="AL94">
        <v>18913332.350000001</v>
      </c>
      <c r="AM94">
        <v>3242873.9600000004</v>
      </c>
      <c r="AN94">
        <v>563116.15</v>
      </c>
      <c r="AO94">
        <v>2269180.2399999993</v>
      </c>
      <c r="AP94">
        <v>6038659.1159999995</v>
      </c>
      <c r="AQ94">
        <v>3442654.31</v>
      </c>
      <c r="AR94">
        <v>3496924.52</v>
      </c>
      <c r="AS94">
        <v>17793981.028655592</v>
      </c>
      <c r="AT94">
        <v>55760721.674655527</v>
      </c>
      <c r="AU94">
        <v>14.110261989115179</v>
      </c>
    </row>
    <row r="95" spans="1:57" x14ac:dyDescent="0.25">
      <c r="A95" t="s">
        <v>412</v>
      </c>
      <c r="B95">
        <v>18695.41</v>
      </c>
      <c r="C95">
        <v>70</v>
      </c>
      <c r="D95">
        <v>0</v>
      </c>
      <c r="E95">
        <v>2084</v>
      </c>
      <c r="F95">
        <v>24773.63</v>
      </c>
      <c r="G95">
        <v>8445.34</v>
      </c>
      <c r="H95">
        <v>19371.810000000001</v>
      </c>
      <c r="I95">
        <v>35815</v>
      </c>
      <c r="J95">
        <v>109255.19</v>
      </c>
      <c r="K95">
        <v>119373.04999999999</v>
      </c>
      <c r="L95">
        <v>427.92</v>
      </c>
      <c r="M95">
        <v>0</v>
      </c>
      <c r="N95">
        <v>1352.71</v>
      </c>
      <c r="O95">
        <v>2463.86</v>
      </c>
      <c r="P95">
        <v>1722.42</v>
      </c>
      <c r="Q95">
        <v>12467.22</v>
      </c>
      <c r="R95">
        <v>9445.4203640519008</v>
      </c>
      <c r="S95">
        <v>147252.6003640519</v>
      </c>
      <c r="T95">
        <v>44500</v>
      </c>
      <c r="U95">
        <v>0</v>
      </c>
      <c r="V95">
        <v>0</v>
      </c>
      <c r="W95">
        <v>3600</v>
      </c>
      <c r="X95">
        <v>16500</v>
      </c>
      <c r="Y95">
        <v>7000</v>
      </c>
      <c r="Z95">
        <v>14000</v>
      </c>
      <c r="AA95">
        <v>32500</v>
      </c>
      <c r="AB95">
        <v>118100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182568.46</v>
      </c>
      <c r="AM95">
        <v>497.92</v>
      </c>
      <c r="AN95">
        <v>0</v>
      </c>
      <c r="AO95">
        <v>7036.71</v>
      </c>
      <c r="AP95">
        <v>43737.490000000005</v>
      </c>
      <c r="AQ95">
        <v>17167.760000000002</v>
      </c>
      <c r="AR95">
        <v>45839.03</v>
      </c>
      <c r="AS95">
        <v>77760.420364051897</v>
      </c>
      <c r="AT95">
        <v>374607.79036405188</v>
      </c>
      <c r="AU95">
        <v>287.05577805674471</v>
      </c>
      <c r="AV95">
        <v>1305</v>
      </c>
      <c r="AW95" t="s">
        <v>411</v>
      </c>
      <c r="AZ95" t="s">
        <v>1696</v>
      </c>
      <c r="BA95" t="s">
        <v>2415</v>
      </c>
      <c r="BB95" t="s">
        <v>1712</v>
      </c>
      <c r="BC95" t="s">
        <v>2418</v>
      </c>
      <c r="BD95">
        <v>1</v>
      </c>
      <c r="BE95">
        <v>1</v>
      </c>
    </row>
    <row r="96" spans="1:57" x14ac:dyDescent="0.25">
      <c r="A96" t="s">
        <v>240</v>
      </c>
      <c r="B96">
        <v>29110.53</v>
      </c>
      <c r="C96">
        <v>4588.66</v>
      </c>
      <c r="D96">
        <v>0</v>
      </c>
      <c r="E96">
        <v>1274</v>
      </c>
      <c r="F96">
        <v>5558</v>
      </c>
      <c r="G96">
        <v>260</v>
      </c>
      <c r="H96">
        <v>3341</v>
      </c>
      <c r="I96">
        <v>12606.15</v>
      </c>
      <c r="J96">
        <v>56738.340000000004</v>
      </c>
      <c r="K96">
        <v>20358.38</v>
      </c>
      <c r="L96">
        <v>4207.41</v>
      </c>
      <c r="M96">
        <v>0</v>
      </c>
      <c r="N96">
        <v>5744.72</v>
      </c>
      <c r="O96">
        <v>4245.55</v>
      </c>
      <c r="P96">
        <v>129.11000000000001</v>
      </c>
      <c r="Q96">
        <v>2275.09</v>
      </c>
      <c r="R96">
        <v>9815.4888097789772</v>
      </c>
      <c r="S96">
        <v>46775.74880977899</v>
      </c>
      <c r="T96">
        <v>15000</v>
      </c>
      <c r="U96">
        <v>5500</v>
      </c>
      <c r="V96">
        <v>0</v>
      </c>
      <c r="W96">
        <v>3200</v>
      </c>
      <c r="X96">
        <v>9223.73</v>
      </c>
      <c r="Y96">
        <v>0</v>
      </c>
      <c r="Z96">
        <v>8826.65</v>
      </c>
      <c r="AA96">
        <v>4000</v>
      </c>
      <c r="AB96">
        <v>45750.38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64468.91</v>
      </c>
      <c r="AM96">
        <v>14296.07</v>
      </c>
      <c r="AN96">
        <v>0</v>
      </c>
      <c r="AO96">
        <v>10218.720000000001</v>
      </c>
      <c r="AP96">
        <v>19027.28</v>
      </c>
      <c r="AQ96">
        <v>389.11</v>
      </c>
      <c r="AR96">
        <v>14442.74</v>
      </c>
      <c r="AS96">
        <v>26421.638809778975</v>
      </c>
      <c r="AT96">
        <v>149264.46880977898</v>
      </c>
      <c r="AU96">
        <v>27.14392958897599</v>
      </c>
      <c r="AV96">
        <v>5499</v>
      </c>
      <c r="AW96" t="s">
        <v>239</v>
      </c>
      <c r="AZ96" t="s">
        <v>1357</v>
      </c>
      <c r="BA96" t="s">
        <v>2391</v>
      </c>
      <c r="BB96" t="s">
        <v>1359</v>
      </c>
      <c r="BC96" t="s">
        <v>2392</v>
      </c>
      <c r="BD96">
        <v>1</v>
      </c>
      <c r="BE96">
        <v>1</v>
      </c>
    </row>
    <row r="97" spans="1:57" x14ac:dyDescent="0.25">
      <c r="A97" t="s">
        <v>2495</v>
      </c>
      <c r="B97">
        <v>12883.44</v>
      </c>
      <c r="C97">
        <v>10</v>
      </c>
      <c r="D97">
        <v>0</v>
      </c>
      <c r="E97">
        <v>1005</v>
      </c>
      <c r="F97">
        <v>23369.99</v>
      </c>
      <c r="G97">
        <v>4420</v>
      </c>
      <c r="H97">
        <v>4521</v>
      </c>
      <c r="I97">
        <v>65454.509999999995</v>
      </c>
      <c r="J97">
        <v>111663.94</v>
      </c>
      <c r="K97">
        <v>25721.409999999996</v>
      </c>
      <c r="L97">
        <v>482.31</v>
      </c>
      <c r="M97">
        <v>0</v>
      </c>
      <c r="N97">
        <v>2013.07</v>
      </c>
      <c r="O97">
        <v>15945.39</v>
      </c>
      <c r="P97">
        <v>3501.52</v>
      </c>
      <c r="Q97">
        <v>5476.05</v>
      </c>
      <c r="R97">
        <v>13359.87369140167</v>
      </c>
      <c r="S97">
        <v>66499.623691401663</v>
      </c>
      <c r="T97">
        <v>51232.55</v>
      </c>
      <c r="U97">
        <v>3170.8</v>
      </c>
      <c r="V97">
        <v>0</v>
      </c>
      <c r="W97">
        <v>6221.95</v>
      </c>
      <c r="X97">
        <v>26984.961175143242</v>
      </c>
      <c r="Y97">
        <v>9160</v>
      </c>
      <c r="Z97">
        <v>16803.8</v>
      </c>
      <c r="AA97">
        <v>20588.599999999999</v>
      </c>
      <c r="AB97">
        <v>134162.66117514324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89837.4</v>
      </c>
      <c r="AM97">
        <v>3663.11</v>
      </c>
      <c r="AN97">
        <v>0</v>
      </c>
      <c r="AO97">
        <v>9240.02</v>
      </c>
      <c r="AP97">
        <v>66300.341175143243</v>
      </c>
      <c r="AQ97">
        <v>17081.52</v>
      </c>
      <c r="AR97">
        <v>26800.85</v>
      </c>
      <c r="AS97">
        <v>99402.983691401663</v>
      </c>
      <c r="AT97">
        <v>312326.22486654489</v>
      </c>
      <c r="AU97">
        <v>52.438922912448774</v>
      </c>
      <c r="AV97">
        <v>5956</v>
      </c>
      <c r="AW97" t="s">
        <v>427</v>
      </c>
      <c r="AX97" t="s">
        <v>771</v>
      </c>
      <c r="AY97" t="s">
        <v>2422</v>
      </c>
      <c r="AZ97" t="s">
        <v>1696</v>
      </c>
      <c r="BA97" t="s">
        <v>2415</v>
      </c>
      <c r="BB97" t="s">
        <v>1762</v>
      </c>
      <c r="BC97" t="s">
        <v>2423</v>
      </c>
      <c r="BD97">
        <v>1</v>
      </c>
      <c r="BE97">
        <v>2</v>
      </c>
    </row>
    <row r="98" spans="1:57" x14ac:dyDescent="0.25">
      <c r="A98" t="s">
        <v>714</v>
      </c>
      <c r="B98">
        <v>21161.870000000003</v>
      </c>
      <c r="C98">
        <v>65133.599999999999</v>
      </c>
      <c r="D98">
        <v>0</v>
      </c>
      <c r="E98">
        <v>2798.15</v>
      </c>
      <c r="F98">
        <v>17035.400000000001</v>
      </c>
      <c r="G98">
        <v>2830</v>
      </c>
      <c r="H98">
        <v>12504</v>
      </c>
      <c r="I98">
        <v>116902.62999999999</v>
      </c>
      <c r="J98">
        <v>238365.64999999997</v>
      </c>
      <c r="K98">
        <v>15988.600000000004</v>
      </c>
      <c r="L98">
        <v>386.27</v>
      </c>
      <c r="M98">
        <v>0</v>
      </c>
      <c r="N98">
        <v>7001</v>
      </c>
      <c r="O98">
        <v>1427.51</v>
      </c>
      <c r="P98">
        <v>180.86</v>
      </c>
      <c r="Q98">
        <v>687.88</v>
      </c>
      <c r="R98">
        <v>15778.680687753062</v>
      </c>
      <c r="S98">
        <v>41450.800687753064</v>
      </c>
      <c r="T98">
        <v>108474.45999999999</v>
      </c>
      <c r="U98">
        <v>0</v>
      </c>
      <c r="V98">
        <v>0</v>
      </c>
      <c r="W98">
        <v>8585.52</v>
      </c>
      <c r="X98">
        <v>0</v>
      </c>
      <c r="Y98">
        <v>0</v>
      </c>
      <c r="Z98">
        <v>0</v>
      </c>
      <c r="AA98">
        <v>32735</v>
      </c>
      <c r="AB98">
        <v>149794.97999999998</v>
      </c>
      <c r="AC98">
        <v>137713.35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137713.35</v>
      </c>
      <c r="AL98">
        <v>283338.28000000003</v>
      </c>
      <c r="AM98">
        <v>65519.869999999995</v>
      </c>
      <c r="AN98">
        <v>0</v>
      </c>
      <c r="AO98">
        <v>18384.669999999998</v>
      </c>
      <c r="AP98">
        <v>18462.91</v>
      </c>
      <c r="AQ98">
        <v>3010.86</v>
      </c>
      <c r="AR98">
        <v>13191.88</v>
      </c>
      <c r="AS98">
        <v>165416.31068775305</v>
      </c>
      <c r="AT98">
        <v>567324.78068775299</v>
      </c>
      <c r="AU98">
        <v>376.95998716794219</v>
      </c>
      <c r="AV98">
        <v>1505</v>
      </c>
      <c r="AW98" t="s">
        <v>713</v>
      </c>
      <c r="AX98" t="s">
        <v>761</v>
      </c>
      <c r="AY98" t="s">
        <v>2452</v>
      </c>
      <c r="AZ98" t="s">
        <v>931</v>
      </c>
      <c r="BA98" t="s">
        <v>2350</v>
      </c>
      <c r="BB98" t="s">
        <v>2227</v>
      </c>
      <c r="BC98" t="s">
        <v>2454</v>
      </c>
      <c r="BD98">
        <v>1</v>
      </c>
      <c r="BE98">
        <v>2</v>
      </c>
    </row>
    <row r="99" spans="1:57" x14ac:dyDescent="0.25">
      <c r="A99" t="s">
        <v>172</v>
      </c>
      <c r="B99">
        <v>460.48999999999995</v>
      </c>
      <c r="C99">
        <v>2000</v>
      </c>
      <c r="D99">
        <v>0</v>
      </c>
      <c r="E99">
        <v>60</v>
      </c>
      <c r="F99">
        <v>1091.4000000000001</v>
      </c>
      <c r="G99">
        <v>3190</v>
      </c>
      <c r="H99">
        <v>6620</v>
      </c>
      <c r="I99">
        <v>4261.6899999999996</v>
      </c>
      <c r="J99">
        <v>17683.579999999998</v>
      </c>
      <c r="K99">
        <v>1968.7600000000002</v>
      </c>
      <c r="L99">
        <v>1652.31</v>
      </c>
      <c r="M99">
        <v>0</v>
      </c>
      <c r="N99">
        <v>49.1</v>
      </c>
      <c r="O99">
        <v>1528.83</v>
      </c>
      <c r="P99">
        <v>1550.08</v>
      </c>
      <c r="Q99">
        <v>1600.02</v>
      </c>
      <c r="R99">
        <v>3399.6701009995222</v>
      </c>
      <c r="S99">
        <v>11748.770100999522</v>
      </c>
      <c r="T99">
        <v>0</v>
      </c>
      <c r="U99">
        <v>1550</v>
      </c>
      <c r="V99">
        <v>0</v>
      </c>
      <c r="W99">
        <v>0</v>
      </c>
      <c r="X99">
        <v>0</v>
      </c>
      <c r="Y99">
        <v>1550</v>
      </c>
      <c r="Z99">
        <v>1550</v>
      </c>
      <c r="AA99">
        <v>16.47</v>
      </c>
      <c r="AB99">
        <v>4666.47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2429.25</v>
      </c>
      <c r="AM99">
        <v>5202.3099999999995</v>
      </c>
      <c r="AN99">
        <v>0</v>
      </c>
      <c r="AO99">
        <v>109.1</v>
      </c>
      <c r="AP99">
        <v>2620.23</v>
      </c>
      <c r="AQ99">
        <v>6290.08</v>
      </c>
      <c r="AR99">
        <v>9770.02</v>
      </c>
      <c r="AS99">
        <v>7677.8301009995221</v>
      </c>
      <c r="AT99">
        <v>34098.820100999525</v>
      </c>
      <c r="AU99">
        <v>16.37005285693688</v>
      </c>
      <c r="AV99">
        <v>2083</v>
      </c>
      <c r="AW99" t="s">
        <v>171</v>
      </c>
      <c r="AX99" t="s">
        <v>859</v>
      </c>
      <c r="AY99" t="s">
        <v>2385</v>
      </c>
      <c r="AZ99" t="s">
        <v>1010</v>
      </c>
      <c r="BA99" t="s">
        <v>2365</v>
      </c>
      <c r="BB99" t="s">
        <v>1225</v>
      </c>
      <c r="BC99" t="s">
        <v>2384</v>
      </c>
      <c r="BD99">
        <v>1</v>
      </c>
      <c r="BE99">
        <v>2</v>
      </c>
    </row>
    <row r="100" spans="1:57" x14ac:dyDescent="0.25">
      <c r="A100" t="s">
        <v>174</v>
      </c>
      <c r="B100">
        <v>13323.73</v>
      </c>
      <c r="C100">
        <v>6187</v>
      </c>
      <c r="D100">
        <v>0</v>
      </c>
      <c r="E100">
        <v>6318</v>
      </c>
      <c r="F100">
        <v>8626.64</v>
      </c>
      <c r="G100">
        <v>5844</v>
      </c>
      <c r="H100">
        <v>11120.02</v>
      </c>
      <c r="I100">
        <v>43821.24</v>
      </c>
      <c r="J100">
        <v>95240.63</v>
      </c>
      <c r="K100">
        <v>17750.050000000003</v>
      </c>
      <c r="L100">
        <v>3817.04</v>
      </c>
      <c r="M100">
        <v>0</v>
      </c>
      <c r="N100">
        <v>1502.08</v>
      </c>
      <c r="O100">
        <v>2600.86</v>
      </c>
      <c r="P100">
        <v>1307.22</v>
      </c>
      <c r="Q100">
        <v>1934.48</v>
      </c>
      <c r="R100">
        <v>9193.1478529534033</v>
      </c>
      <c r="S100">
        <v>38104.87785295341</v>
      </c>
      <c r="T100">
        <v>45000</v>
      </c>
      <c r="U100">
        <v>17000</v>
      </c>
      <c r="V100">
        <v>0</v>
      </c>
      <c r="W100">
        <v>7000</v>
      </c>
      <c r="X100">
        <v>17000</v>
      </c>
      <c r="Y100">
        <v>32000</v>
      </c>
      <c r="Z100">
        <v>14000</v>
      </c>
      <c r="AA100">
        <v>24000</v>
      </c>
      <c r="AB100">
        <v>156000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76073.78</v>
      </c>
      <c r="AM100">
        <v>27004.04</v>
      </c>
      <c r="AN100">
        <v>0</v>
      </c>
      <c r="AO100">
        <v>14820.08</v>
      </c>
      <c r="AP100">
        <v>28227.5</v>
      </c>
      <c r="AQ100">
        <v>39151.22</v>
      </c>
      <c r="AR100">
        <v>27054.5</v>
      </c>
      <c r="AS100">
        <v>77014.387852953398</v>
      </c>
      <c r="AT100">
        <v>289345.50785295339</v>
      </c>
      <c r="AU100">
        <v>8.5001618053159049</v>
      </c>
      <c r="AV100">
        <v>34040</v>
      </c>
      <c r="AW100" t="s">
        <v>173</v>
      </c>
      <c r="AZ100" t="s">
        <v>1010</v>
      </c>
      <c r="BA100" t="s">
        <v>2365</v>
      </c>
      <c r="BB100" t="s">
        <v>1211</v>
      </c>
      <c r="BC100" t="s">
        <v>2382</v>
      </c>
      <c r="BD100">
        <v>2</v>
      </c>
      <c r="BE100">
        <v>1</v>
      </c>
    </row>
    <row r="101" spans="1:57" x14ac:dyDescent="0.25">
      <c r="A101" t="s">
        <v>350</v>
      </c>
      <c r="B101">
        <v>6153.21</v>
      </c>
      <c r="C101">
        <v>0</v>
      </c>
      <c r="D101">
        <v>0</v>
      </c>
      <c r="E101">
        <v>1260</v>
      </c>
      <c r="F101">
        <v>2550</v>
      </c>
      <c r="G101">
        <v>440</v>
      </c>
      <c r="H101">
        <v>7466</v>
      </c>
      <c r="I101">
        <v>9486.9199999999983</v>
      </c>
      <c r="J101">
        <v>27356.129999999997</v>
      </c>
      <c r="K101">
        <v>11314.73</v>
      </c>
      <c r="L101">
        <v>2603.65</v>
      </c>
      <c r="M101">
        <v>0</v>
      </c>
      <c r="N101">
        <v>1544.77</v>
      </c>
      <c r="O101">
        <v>1956.2</v>
      </c>
      <c r="P101">
        <v>3538.71</v>
      </c>
      <c r="Q101">
        <v>2740.64</v>
      </c>
      <c r="R101">
        <v>7562.6407081859306</v>
      </c>
      <c r="S101">
        <v>31261.340708185926</v>
      </c>
      <c r="T101">
        <v>11560</v>
      </c>
      <c r="U101">
        <v>1360</v>
      </c>
      <c r="V101">
        <v>0</v>
      </c>
      <c r="W101">
        <v>3400</v>
      </c>
      <c r="X101">
        <v>2040</v>
      </c>
      <c r="Y101">
        <v>5100</v>
      </c>
      <c r="Z101">
        <v>5100</v>
      </c>
      <c r="AA101">
        <v>2040</v>
      </c>
      <c r="AB101">
        <v>30600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29027.94</v>
      </c>
      <c r="AM101">
        <v>3963.65</v>
      </c>
      <c r="AN101">
        <v>0</v>
      </c>
      <c r="AO101">
        <v>6204.77</v>
      </c>
      <c r="AP101">
        <v>6546.2</v>
      </c>
      <c r="AQ101">
        <v>9078.7099999999991</v>
      </c>
      <c r="AR101">
        <v>15306.64</v>
      </c>
      <c r="AS101">
        <v>19089.560708185927</v>
      </c>
      <c r="AT101">
        <v>89217.470708185923</v>
      </c>
      <c r="AU101">
        <v>8.8702993346774637</v>
      </c>
      <c r="AV101">
        <v>10058</v>
      </c>
      <c r="AW101" t="s">
        <v>349</v>
      </c>
      <c r="AZ101" t="s">
        <v>1481</v>
      </c>
      <c r="BA101" t="s">
        <v>2402</v>
      </c>
      <c r="BB101" t="s">
        <v>1597</v>
      </c>
      <c r="BC101" t="s">
        <v>2407</v>
      </c>
      <c r="BD101">
        <v>2</v>
      </c>
      <c r="BE101">
        <v>1</v>
      </c>
    </row>
    <row r="102" spans="1:57" x14ac:dyDescent="0.25">
      <c r="A102" t="s">
        <v>60</v>
      </c>
      <c r="B102">
        <v>3379.34</v>
      </c>
      <c r="C102">
        <v>28782.42</v>
      </c>
      <c r="D102">
        <v>0</v>
      </c>
      <c r="E102">
        <v>484</v>
      </c>
      <c r="F102">
        <v>6137.5</v>
      </c>
      <c r="G102">
        <v>1707</v>
      </c>
      <c r="H102">
        <v>1790</v>
      </c>
      <c r="I102">
        <v>13342.01</v>
      </c>
      <c r="J102">
        <v>55622.27</v>
      </c>
      <c r="K102">
        <v>7130.3099999999995</v>
      </c>
      <c r="L102">
        <v>14245</v>
      </c>
      <c r="M102">
        <v>0</v>
      </c>
      <c r="N102">
        <v>925</v>
      </c>
      <c r="O102">
        <v>8194.25</v>
      </c>
      <c r="P102">
        <v>3554.36</v>
      </c>
      <c r="Q102">
        <v>4115.51</v>
      </c>
      <c r="R102">
        <v>6589.7832535680391</v>
      </c>
      <c r="S102">
        <v>44754.213253568043</v>
      </c>
      <c r="T102">
        <v>16100</v>
      </c>
      <c r="U102">
        <v>8000</v>
      </c>
      <c r="V102">
        <v>0</v>
      </c>
      <c r="W102">
        <v>3300</v>
      </c>
      <c r="X102">
        <v>8000</v>
      </c>
      <c r="Y102">
        <v>3300</v>
      </c>
      <c r="Z102">
        <v>3300</v>
      </c>
      <c r="AA102">
        <v>6000</v>
      </c>
      <c r="AB102">
        <v>48000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26609.65</v>
      </c>
      <c r="AM102">
        <v>51027.42</v>
      </c>
      <c r="AN102">
        <v>0</v>
      </c>
      <c r="AO102">
        <v>4709</v>
      </c>
      <c r="AP102">
        <v>22331.75</v>
      </c>
      <c r="AQ102">
        <v>8561.36</v>
      </c>
      <c r="AR102">
        <v>9205.51</v>
      </c>
      <c r="AS102">
        <v>25931.793253568037</v>
      </c>
      <c r="AT102">
        <v>148376.48325356803</v>
      </c>
      <c r="AU102">
        <v>17.237044987635691</v>
      </c>
      <c r="AV102">
        <v>8608</v>
      </c>
      <c r="AW102" t="s">
        <v>59</v>
      </c>
      <c r="AZ102" t="s">
        <v>1041</v>
      </c>
      <c r="BA102" t="s">
        <v>2368</v>
      </c>
      <c r="BB102" t="s">
        <v>1068</v>
      </c>
      <c r="BC102" t="s">
        <v>2372</v>
      </c>
      <c r="BD102">
        <v>1</v>
      </c>
      <c r="BE102">
        <v>1</v>
      </c>
    </row>
    <row r="103" spans="1:57" x14ac:dyDescent="0.25">
      <c r="A103" t="s">
        <v>716</v>
      </c>
      <c r="B103">
        <v>9808</v>
      </c>
      <c r="C103">
        <v>2890</v>
      </c>
      <c r="D103">
        <v>0</v>
      </c>
      <c r="E103">
        <v>2120</v>
      </c>
      <c r="F103">
        <v>8168.48</v>
      </c>
      <c r="G103">
        <v>2010</v>
      </c>
      <c r="H103">
        <v>4397</v>
      </c>
      <c r="I103">
        <v>38095.1</v>
      </c>
      <c r="J103">
        <v>67488.58</v>
      </c>
      <c r="K103">
        <v>13968.730000000001</v>
      </c>
      <c r="L103">
        <v>524.32000000000005</v>
      </c>
      <c r="M103">
        <v>0</v>
      </c>
      <c r="N103">
        <v>5093.42</v>
      </c>
      <c r="O103">
        <v>0</v>
      </c>
      <c r="P103">
        <v>233.5</v>
      </c>
      <c r="Q103">
        <v>307.25</v>
      </c>
      <c r="R103">
        <v>15954.683697968419</v>
      </c>
      <c r="S103">
        <v>36081.903697968417</v>
      </c>
      <c r="T103">
        <v>78104.399999999994</v>
      </c>
      <c r="U103">
        <v>0</v>
      </c>
      <c r="V103">
        <v>0</v>
      </c>
      <c r="W103">
        <v>6389.12</v>
      </c>
      <c r="X103">
        <v>0</v>
      </c>
      <c r="Y103">
        <v>0</v>
      </c>
      <c r="Z103">
        <v>0</v>
      </c>
      <c r="AA103">
        <v>25466.809999999998</v>
      </c>
      <c r="AB103">
        <v>109960.32999999999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46821.49</v>
      </c>
      <c r="AI103">
        <v>0</v>
      </c>
      <c r="AJ103">
        <v>0</v>
      </c>
      <c r="AK103">
        <v>46821.49</v>
      </c>
      <c r="AL103">
        <v>101881.13</v>
      </c>
      <c r="AM103">
        <v>3414.32</v>
      </c>
      <c r="AN103">
        <v>0</v>
      </c>
      <c r="AO103">
        <v>13602.54</v>
      </c>
      <c r="AP103">
        <v>8168.48</v>
      </c>
      <c r="AQ103">
        <v>49064.99</v>
      </c>
      <c r="AR103">
        <v>4704.25</v>
      </c>
      <c r="AS103">
        <v>79516.593697968419</v>
      </c>
      <c r="AT103">
        <v>260352.30369796843</v>
      </c>
      <c r="AU103">
        <v>56.243746748318948</v>
      </c>
      <c r="AV103">
        <v>4629</v>
      </c>
      <c r="AW103" t="s">
        <v>715</v>
      </c>
      <c r="AX103" t="s">
        <v>761</v>
      </c>
      <c r="AY103" t="s">
        <v>2452</v>
      </c>
      <c r="AZ103" t="s">
        <v>931</v>
      </c>
      <c r="BA103" t="s">
        <v>2350</v>
      </c>
      <c r="BB103" t="s">
        <v>2230</v>
      </c>
      <c r="BC103" t="s">
        <v>2455</v>
      </c>
      <c r="BD103">
        <v>1</v>
      </c>
      <c r="BE103">
        <v>2</v>
      </c>
    </row>
    <row r="104" spans="1:57" x14ac:dyDescent="0.25">
      <c r="A104" t="s">
        <v>242</v>
      </c>
      <c r="B104">
        <v>2402.29</v>
      </c>
      <c r="C104">
        <v>2799.25</v>
      </c>
      <c r="D104">
        <v>0</v>
      </c>
      <c r="E104">
        <v>774</v>
      </c>
      <c r="F104">
        <v>1595</v>
      </c>
      <c r="G104">
        <v>300</v>
      </c>
      <c r="H104">
        <v>3660</v>
      </c>
      <c r="I104">
        <v>3071</v>
      </c>
      <c r="J104">
        <v>14601.54</v>
      </c>
      <c r="K104">
        <v>3877.3599999999997</v>
      </c>
      <c r="L104">
        <v>3253.69</v>
      </c>
      <c r="M104">
        <v>0</v>
      </c>
      <c r="N104">
        <v>746.07</v>
      </c>
      <c r="O104">
        <v>1687.01</v>
      </c>
      <c r="P104">
        <v>158.19999999999999</v>
      </c>
      <c r="Q104">
        <v>654.72</v>
      </c>
      <c r="R104">
        <v>5358.8978050550386</v>
      </c>
      <c r="S104">
        <v>15735.947805055039</v>
      </c>
      <c r="T104">
        <v>3210</v>
      </c>
      <c r="U104">
        <v>3210</v>
      </c>
      <c r="V104">
        <v>0</v>
      </c>
      <c r="W104">
        <v>1380</v>
      </c>
      <c r="X104">
        <v>3210</v>
      </c>
      <c r="Y104">
        <v>0</v>
      </c>
      <c r="Z104">
        <v>1140</v>
      </c>
      <c r="AA104">
        <v>1000</v>
      </c>
      <c r="AB104">
        <v>13150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9489.65</v>
      </c>
      <c r="AM104">
        <v>9262.94</v>
      </c>
      <c r="AN104">
        <v>0</v>
      </c>
      <c r="AO104">
        <v>2900.07</v>
      </c>
      <c r="AP104">
        <v>6492.01</v>
      </c>
      <c r="AQ104">
        <v>458.2</v>
      </c>
      <c r="AR104">
        <v>5454.72</v>
      </c>
      <c r="AS104">
        <v>9429.8978050550395</v>
      </c>
      <c r="AT104">
        <v>43487.487805055032</v>
      </c>
      <c r="AU104">
        <v>4.015465171288553</v>
      </c>
      <c r="AV104">
        <v>10830</v>
      </c>
      <c r="AW104" t="s">
        <v>241</v>
      </c>
      <c r="AZ104" t="s">
        <v>1357</v>
      </c>
      <c r="BA104" t="s">
        <v>2391</v>
      </c>
      <c r="BB104" t="s">
        <v>1383</v>
      </c>
      <c r="BC104" t="s">
        <v>2395</v>
      </c>
      <c r="BD104">
        <v>1</v>
      </c>
      <c r="BE104">
        <v>1</v>
      </c>
    </row>
    <row r="105" spans="1:57" x14ac:dyDescent="0.25">
      <c r="A105" t="s">
        <v>500</v>
      </c>
      <c r="B105">
        <v>314.69</v>
      </c>
      <c r="C105">
        <v>1470</v>
      </c>
      <c r="D105">
        <v>0</v>
      </c>
      <c r="E105">
        <v>170</v>
      </c>
      <c r="F105">
        <v>0</v>
      </c>
      <c r="G105">
        <v>0</v>
      </c>
      <c r="H105">
        <v>560</v>
      </c>
      <c r="I105">
        <v>367</v>
      </c>
      <c r="J105">
        <v>2881.69</v>
      </c>
      <c r="K105">
        <v>674.54</v>
      </c>
      <c r="L105">
        <v>727.45</v>
      </c>
      <c r="M105">
        <v>0</v>
      </c>
      <c r="N105">
        <v>167.38</v>
      </c>
      <c r="O105">
        <v>203.65</v>
      </c>
      <c r="P105">
        <v>140.05000000000001</v>
      </c>
      <c r="Q105">
        <v>1094.95</v>
      </c>
      <c r="R105">
        <v>2796.8842668461498</v>
      </c>
      <c r="S105">
        <v>5804.9042668461498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989.23</v>
      </c>
      <c r="AM105">
        <v>2197.4499999999998</v>
      </c>
      <c r="AN105">
        <v>0</v>
      </c>
      <c r="AO105">
        <v>337.38</v>
      </c>
      <c r="AP105">
        <v>203.65</v>
      </c>
      <c r="AQ105">
        <v>140.05000000000001</v>
      </c>
      <c r="AR105">
        <v>1654.95</v>
      </c>
      <c r="AS105">
        <v>3163.8842668461498</v>
      </c>
      <c r="AT105">
        <v>8686.5942668461503</v>
      </c>
      <c r="AU105">
        <v>0.21913709048552346</v>
      </c>
      <c r="AV105">
        <v>39640</v>
      </c>
      <c r="AW105" t="s">
        <v>499</v>
      </c>
      <c r="AZ105" t="s">
        <v>1870</v>
      </c>
      <c r="BA105" t="s">
        <v>2424</v>
      </c>
      <c r="BB105" t="s">
        <v>1897</v>
      </c>
      <c r="BC105" t="s">
        <v>2428</v>
      </c>
      <c r="BD105">
        <v>2</v>
      </c>
      <c r="BE105">
        <v>1</v>
      </c>
    </row>
    <row r="106" spans="1:57" x14ac:dyDescent="0.25">
      <c r="A106" t="s">
        <v>2568</v>
      </c>
      <c r="B106">
        <v>5049.9799999999996</v>
      </c>
      <c r="C106">
        <v>0</v>
      </c>
      <c r="D106">
        <v>50</v>
      </c>
      <c r="E106">
        <v>10</v>
      </c>
      <c r="F106">
        <v>0</v>
      </c>
      <c r="G106">
        <v>0</v>
      </c>
      <c r="H106">
        <v>0</v>
      </c>
      <c r="I106">
        <v>8466</v>
      </c>
      <c r="J106">
        <v>13575.98</v>
      </c>
      <c r="K106">
        <v>11833.439999999999</v>
      </c>
      <c r="L106">
        <v>0</v>
      </c>
      <c r="M106">
        <v>242.25</v>
      </c>
      <c r="N106">
        <v>177.6</v>
      </c>
      <c r="O106">
        <v>0</v>
      </c>
      <c r="P106">
        <v>0</v>
      </c>
      <c r="Q106">
        <v>0</v>
      </c>
      <c r="R106">
        <v>8978.572867483017</v>
      </c>
      <c r="S106">
        <v>21231.862867483018</v>
      </c>
      <c r="T106">
        <v>7500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1840</v>
      </c>
      <c r="AB106">
        <v>9340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24383.42</v>
      </c>
      <c r="AM106">
        <v>0</v>
      </c>
      <c r="AN106">
        <v>292.25</v>
      </c>
      <c r="AO106">
        <v>187.6</v>
      </c>
      <c r="AP106">
        <v>0</v>
      </c>
      <c r="AQ106">
        <v>0</v>
      </c>
      <c r="AR106">
        <v>0</v>
      </c>
      <c r="AS106">
        <v>19284.572867483017</v>
      </c>
      <c r="AT106">
        <v>44147.842867483014</v>
      </c>
      <c r="AU106">
        <v>0</v>
      </c>
      <c r="AV106">
        <v>0</v>
      </c>
      <c r="AW106" t="s">
        <v>843</v>
      </c>
      <c r="AX106" t="s">
        <v>855</v>
      </c>
      <c r="AY106" t="s">
        <v>2461</v>
      </c>
      <c r="AZ106" t="s">
        <v>2045</v>
      </c>
      <c r="BA106" t="s">
        <v>2435</v>
      </c>
      <c r="BB106" t="s">
        <v>2081</v>
      </c>
      <c r="BC106" t="s">
        <v>2441</v>
      </c>
      <c r="BD106">
        <v>1</v>
      </c>
      <c r="BE106">
        <v>2</v>
      </c>
    </row>
    <row r="107" spans="1:57" x14ac:dyDescent="0.25">
      <c r="A107" t="s">
        <v>700</v>
      </c>
      <c r="B107">
        <v>20286.829999999994</v>
      </c>
      <c r="C107">
        <v>1385</v>
      </c>
      <c r="D107">
        <v>0</v>
      </c>
      <c r="E107">
        <v>715</v>
      </c>
      <c r="F107">
        <v>2100</v>
      </c>
      <c r="G107">
        <v>5757</v>
      </c>
      <c r="H107">
        <v>7477</v>
      </c>
      <c r="I107">
        <v>64776.26</v>
      </c>
      <c r="J107">
        <v>102497.09</v>
      </c>
      <c r="K107">
        <v>14617.459999999997</v>
      </c>
      <c r="L107">
        <v>368.24</v>
      </c>
      <c r="M107">
        <v>0</v>
      </c>
      <c r="N107">
        <v>4050.8</v>
      </c>
      <c r="O107">
        <v>3776.54</v>
      </c>
      <c r="P107">
        <v>538.39</v>
      </c>
      <c r="Q107">
        <v>1618.41</v>
      </c>
      <c r="R107">
        <v>11488.420516623379</v>
      </c>
      <c r="S107">
        <v>36458.260516623377</v>
      </c>
      <c r="T107">
        <v>46447.44</v>
      </c>
      <c r="U107">
        <v>6117.13</v>
      </c>
      <c r="V107">
        <v>0</v>
      </c>
      <c r="W107">
        <v>4067.61</v>
      </c>
      <c r="X107">
        <v>4842.6948803445757</v>
      </c>
      <c r="Y107">
        <v>5068</v>
      </c>
      <c r="Z107">
        <v>7477.2</v>
      </c>
      <c r="AA107">
        <v>47338.36</v>
      </c>
      <c r="AB107">
        <v>121358.43488034458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81351.73</v>
      </c>
      <c r="AM107">
        <v>7870.37</v>
      </c>
      <c r="AN107">
        <v>0</v>
      </c>
      <c r="AO107">
        <v>8833.41</v>
      </c>
      <c r="AP107">
        <v>10719.234880344575</v>
      </c>
      <c r="AQ107">
        <v>11363.39</v>
      </c>
      <c r="AR107">
        <v>16572.61</v>
      </c>
      <c r="AS107">
        <v>123603.04051662338</v>
      </c>
      <c r="AT107">
        <v>260313.78539696796</v>
      </c>
      <c r="AU107">
        <v>18.511860716609867</v>
      </c>
      <c r="AV107">
        <v>14062</v>
      </c>
      <c r="AW107" t="s">
        <v>699</v>
      </c>
      <c r="AX107" t="s">
        <v>777</v>
      </c>
      <c r="AY107" t="s">
        <v>2396</v>
      </c>
      <c r="AZ107" t="s">
        <v>1357</v>
      </c>
      <c r="BA107" t="s">
        <v>2391</v>
      </c>
      <c r="BB107" t="s">
        <v>1390</v>
      </c>
      <c r="BC107" t="s">
        <v>2397</v>
      </c>
      <c r="BD107">
        <v>1</v>
      </c>
      <c r="BE107">
        <v>2</v>
      </c>
    </row>
    <row r="108" spans="1:57" x14ac:dyDescent="0.25">
      <c r="A108" t="s">
        <v>44</v>
      </c>
      <c r="B108">
        <v>2552.4699999999998</v>
      </c>
      <c r="C108">
        <v>100</v>
      </c>
      <c r="D108">
        <v>0</v>
      </c>
      <c r="E108">
        <v>806.84</v>
      </c>
      <c r="F108">
        <v>20</v>
      </c>
      <c r="G108">
        <v>0</v>
      </c>
      <c r="H108">
        <v>281</v>
      </c>
      <c r="I108">
        <v>14553.32</v>
      </c>
      <c r="J108">
        <v>18313.63</v>
      </c>
      <c r="K108">
        <v>5701.47</v>
      </c>
      <c r="L108">
        <v>229.05</v>
      </c>
      <c r="M108">
        <v>0</v>
      </c>
      <c r="N108">
        <v>630.36</v>
      </c>
      <c r="O108">
        <v>63.57</v>
      </c>
      <c r="P108">
        <v>38.450000000000003</v>
      </c>
      <c r="Q108">
        <v>173.4</v>
      </c>
      <c r="R108">
        <v>4383.2704950133666</v>
      </c>
      <c r="S108">
        <v>11219.570495013366</v>
      </c>
      <c r="T108">
        <v>10796.97</v>
      </c>
      <c r="U108">
        <v>0</v>
      </c>
      <c r="V108">
        <v>0</v>
      </c>
      <c r="W108">
        <v>3217</v>
      </c>
      <c r="X108">
        <v>0</v>
      </c>
      <c r="Y108">
        <v>0</v>
      </c>
      <c r="Z108">
        <v>0</v>
      </c>
      <c r="AA108">
        <v>839</v>
      </c>
      <c r="AB108">
        <v>14852.97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19050.91</v>
      </c>
      <c r="AM108">
        <v>329.05</v>
      </c>
      <c r="AN108">
        <v>0</v>
      </c>
      <c r="AO108">
        <v>4654.2</v>
      </c>
      <c r="AP108">
        <v>83.57</v>
      </c>
      <c r="AQ108">
        <v>38.450000000000003</v>
      </c>
      <c r="AR108">
        <v>454.4</v>
      </c>
      <c r="AS108">
        <v>19775.590495013366</v>
      </c>
      <c r="AT108">
        <v>44386.170495013372</v>
      </c>
      <c r="AU108">
        <v>18.486534983345845</v>
      </c>
      <c r="AV108">
        <v>2401</v>
      </c>
      <c r="AW108" t="s">
        <v>43</v>
      </c>
      <c r="AZ108" t="s">
        <v>943</v>
      </c>
      <c r="BA108" t="s">
        <v>2353</v>
      </c>
      <c r="BB108" t="s">
        <v>957</v>
      </c>
      <c r="BC108" t="s">
        <v>2364</v>
      </c>
      <c r="BD108">
        <v>1</v>
      </c>
      <c r="BE108">
        <v>1</v>
      </c>
    </row>
    <row r="109" spans="1:57" x14ac:dyDescent="0.25">
      <c r="A109" t="s">
        <v>2508</v>
      </c>
      <c r="B109">
        <v>20279.25</v>
      </c>
      <c r="C109">
        <v>0</v>
      </c>
      <c r="D109">
        <v>15223.41</v>
      </c>
      <c r="E109">
        <v>115</v>
      </c>
      <c r="F109">
        <v>0</v>
      </c>
      <c r="G109">
        <v>0</v>
      </c>
      <c r="H109">
        <v>0</v>
      </c>
      <c r="I109">
        <v>4818</v>
      </c>
      <c r="J109">
        <v>40435.660000000003</v>
      </c>
      <c r="K109">
        <v>12707.54</v>
      </c>
      <c r="L109">
        <v>0</v>
      </c>
      <c r="M109">
        <v>6780.01</v>
      </c>
      <c r="N109">
        <v>675.79</v>
      </c>
      <c r="O109">
        <v>4271.34</v>
      </c>
      <c r="P109">
        <v>5066.8100000000004</v>
      </c>
      <c r="Q109">
        <v>0</v>
      </c>
      <c r="R109">
        <v>5219.8015361077096</v>
      </c>
      <c r="S109">
        <v>34721.291536107718</v>
      </c>
      <c r="T109">
        <v>13846</v>
      </c>
      <c r="U109">
        <v>0</v>
      </c>
      <c r="V109">
        <v>8562</v>
      </c>
      <c r="W109">
        <v>383</v>
      </c>
      <c r="X109">
        <v>0</v>
      </c>
      <c r="Y109">
        <v>0</v>
      </c>
      <c r="Z109">
        <v>0</v>
      </c>
      <c r="AA109">
        <v>0</v>
      </c>
      <c r="AB109">
        <v>22791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46832.79</v>
      </c>
      <c r="AM109">
        <v>0</v>
      </c>
      <c r="AN109">
        <v>30565.42</v>
      </c>
      <c r="AO109">
        <v>1173.79</v>
      </c>
      <c r="AP109">
        <v>4271.34</v>
      </c>
      <c r="AQ109">
        <v>5066.8100000000004</v>
      </c>
      <c r="AR109">
        <v>0</v>
      </c>
      <c r="AS109">
        <v>10037.801536107709</v>
      </c>
      <c r="AT109">
        <v>97947.951536107692</v>
      </c>
      <c r="AU109">
        <v>4.3393563501731212</v>
      </c>
      <c r="AV109">
        <v>22572</v>
      </c>
      <c r="AW109" t="s">
        <v>593</v>
      </c>
      <c r="AX109" t="s">
        <v>767</v>
      </c>
      <c r="AY109" t="s">
        <v>2400</v>
      </c>
      <c r="AZ109" t="s">
        <v>2045</v>
      </c>
      <c r="BA109" t="s">
        <v>2435</v>
      </c>
      <c r="BB109" t="s">
        <v>2064</v>
      </c>
      <c r="BC109" t="s">
        <v>2440</v>
      </c>
      <c r="BD109">
        <v>1</v>
      </c>
      <c r="BE109">
        <v>2</v>
      </c>
    </row>
    <row r="110" spans="1:57" x14ac:dyDescent="0.25">
      <c r="A110" t="s">
        <v>502</v>
      </c>
      <c r="B110">
        <v>2069.56</v>
      </c>
      <c r="C110">
        <v>2887.6</v>
      </c>
      <c r="D110">
        <v>0</v>
      </c>
      <c r="E110">
        <v>85</v>
      </c>
      <c r="F110">
        <v>85</v>
      </c>
      <c r="G110">
        <v>0</v>
      </c>
      <c r="H110">
        <v>7596.04</v>
      </c>
      <c r="I110">
        <v>3913</v>
      </c>
      <c r="J110">
        <v>16636.2</v>
      </c>
      <c r="K110">
        <v>3498.2200000000003</v>
      </c>
      <c r="L110">
        <v>4555.43</v>
      </c>
      <c r="M110">
        <v>0</v>
      </c>
      <c r="N110">
        <v>107.4</v>
      </c>
      <c r="O110">
        <v>190.05</v>
      </c>
      <c r="P110">
        <v>143.15</v>
      </c>
      <c r="Q110">
        <v>172.8</v>
      </c>
      <c r="R110">
        <v>4094.3947032669003</v>
      </c>
      <c r="S110">
        <v>12761.4447032669</v>
      </c>
      <c r="T110">
        <v>15000</v>
      </c>
      <c r="U110">
        <v>10000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3000</v>
      </c>
      <c r="AB110">
        <v>28000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20567.78</v>
      </c>
      <c r="AM110">
        <v>17443.03</v>
      </c>
      <c r="AN110">
        <v>0</v>
      </c>
      <c r="AO110">
        <v>192.4</v>
      </c>
      <c r="AP110">
        <v>275.05</v>
      </c>
      <c r="AQ110">
        <v>143.15</v>
      </c>
      <c r="AR110">
        <v>7768.84</v>
      </c>
      <c r="AS110">
        <v>11007.3947032669</v>
      </c>
      <c r="AT110">
        <v>57397.644703266902</v>
      </c>
      <c r="AU110">
        <v>1.1123574554896687</v>
      </c>
      <c r="AV110">
        <v>51600</v>
      </c>
      <c r="AW110" t="s">
        <v>501</v>
      </c>
      <c r="AZ110" t="s">
        <v>1870</v>
      </c>
      <c r="BA110" t="s">
        <v>2424</v>
      </c>
      <c r="BB110" t="s">
        <v>1912</v>
      </c>
      <c r="BC110" t="s">
        <v>2430</v>
      </c>
      <c r="BD110">
        <v>2</v>
      </c>
      <c r="BE110">
        <v>1</v>
      </c>
    </row>
    <row r="111" spans="1:57" x14ac:dyDescent="0.25">
      <c r="A111" t="s">
        <v>504</v>
      </c>
      <c r="B111">
        <v>766.81000000000006</v>
      </c>
      <c r="C111">
        <v>0</v>
      </c>
      <c r="D111">
        <v>0</v>
      </c>
      <c r="E111">
        <v>0</v>
      </c>
      <c r="F111">
        <v>4831.5</v>
      </c>
      <c r="G111">
        <v>480</v>
      </c>
      <c r="H111">
        <v>100</v>
      </c>
      <c r="I111">
        <v>1100</v>
      </c>
      <c r="J111">
        <v>7278.31</v>
      </c>
      <c r="K111">
        <v>972.25000000000011</v>
      </c>
      <c r="L111">
        <v>184.2</v>
      </c>
      <c r="M111">
        <v>0</v>
      </c>
      <c r="N111">
        <v>111</v>
      </c>
      <c r="O111">
        <v>3998.95</v>
      </c>
      <c r="P111">
        <v>3355.77</v>
      </c>
      <c r="Q111">
        <v>58.65</v>
      </c>
      <c r="R111">
        <v>1989.2729433707254</v>
      </c>
      <c r="S111">
        <v>10670.092943370724</v>
      </c>
      <c r="T111">
        <v>0</v>
      </c>
      <c r="U111">
        <v>0</v>
      </c>
      <c r="V111">
        <v>0</v>
      </c>
      <c r="W111">
        <v>0</v>
      </c>
      <c r="X111">
        <v>4500</v>
      </c>
      <c r="Y111">
        <v>1500</v>
      </c>
      <c r="Z111">
        <v>0</v>
      </c>
      <c r="AA111">
        <v>0</v>
      </c>
      <c r="AB111">
        <v>6000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1739.0600000000002</v>
      </c>
      <c r="AM111">
        <v>184.2</v>
      </c>
      <c r="AN111">
        <v>0</v>
      </c>
      <c r="AO111">
        <v>111</v>
      </c>
      <c r="AP111">
        <v>13330.45</v>
      </c>
      <c r="AQ111">
        <v>5335.77</v>
      </c>
      <c r="AR111">
        <v>158.65</v>
      </c>
      <c r="AS111">
        <v>3089.2729433707254</v>
      </c>
      <c r="AT111">
        <v>23948.402943370729</v>
      </c>
      <c r="AU111">
        <v>6.2252152179284455</v>
      </c>
      <c r="AV111">
        <v>3847</v>
      </c>
      <c r="AW111" t="s">
        <v>503</v>
      </c>
      <c r="AZ111" t="s">
        <v>1870</v>
      </c>
      <c r="BA111" t="s">
        <v>2424</v>
      </c>
      <c r="BB111" t="s">
        <v>1888</v>
      </c>
      <c r="BC111" t="s">
        <v>2427</v>
      </c>
      <c r="BD111">
        <v>2</v>
      </c>
      <c r="BE111">
        <v>1</v>
      </c>
    </row>
    <row r="112" spans="1:57" x14ac:dyDescent="0.25">
      <c r="A112" t="s">
        <v>2509</v>
      </c>
      <c r="B112">
        <v>412.72999999999996</v>
      </c>
      <c r="C112">
        <v>30</v>
      </c>
      <c r="D112">
        <v>0</v>
      </c>
      <c r="E112">
        <v>0</v>
      </c>
      <c r="F112">
        <v>1297.1999999999998</v>
      </c>
      <c r="G112">
        <v>50</v>
      </c>
      <c r="H112">
        <v>200</v>
      </c>
      <c r="I112">
        <v>952</v>
      </c>
      <c r="J112">
        <v>2941.93</v>
      </c>
      <c r="K112">
        <v>1088.95</v>
      </c>
      <c r="L112">
        <v>827.15</v>
      </c>
      <c r="M112">
        <v>20.5</v>
      </c>
      <c r="N112">
        <v>63.5</v>
      </c>
      <c r="O112">
        <v>672.45</v>
      </c>
      <c r="P112">
        <v>1208.8</v>
      </c>
      <c r="Q112">
        <v>147.5</v>
      </c>
      <c r="R112">
        <v>1302.7475197987806</v>
      </c>
      <c r="S112">
        <v>5331.5975197987809</v>
      </c>
      <c r="T112">
        <v>1000</v>
      </c>
      <c r="U112">
        <v>0</v>
      </c>
      <c r="V112">
        <v>0</v>
      </c>
      <c r="W112">
        <v>0</v>
      </c>
      <c r="X112">
        <v>0</v>
      </c>
      <c r="Y112">
        <v>1000</v>
      </c>
      <c r="Z112">
        <v>0</v>
      </c>
      <c r="AA112">
        <v>200</v>
      </c>
      <c r="AB112">
        <v>2200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2501.6800000000003</v>
      </c>
      <c r="AM112">
        <v>857.15</v>
      </c>
      <c r="AN112">
        <v>20.5</v>
      </c>
      <c r="AO112">
        <v>63.5</v>
      </c>
      <c r="AP112">
        <v>1969.6499999999999</v>
      </c>
      <c r="AQ112">
        <v>2258.8000000000002</v>
      </c>
      <c r="AR112">
        <v>347.5</v>
      </c>
      <c r="AS112">
        <v>2454.7475197987806</v>
      </c>
      <c r="AT112">
        <v>10473.527519798781</v>
      </c>
      <c r="AU112">
        <v>0.9357212114534782</v>
      </c>
      <c r="AV112">
        <v>11193</v>
      </c>
      <c r="AW112" t="s">
        <v>595</v>
      </c>
      <c r="AZ112" t="s">
        <v>1870</v>
      </c>
      <c r="BA112" t="s">
        <v>2424</v>
      </c>
      <c r="BB112" t="s">
        <v>1897</v>
      </c>
      <c r="BC112" t="s">
        <v>2428</v>
      </c>
      <c r="BD112">
        <v>1</v>
      </c>
      <c r="BE112">
        <v>1</v>
      </c>
    </row>
    <row r="113" spans="1:57" x14ac:dyDescent="0.25">
      <c r="A113" t="s">
        <v>506</v>
      </c>
      <c r="B113">
        <v>4983.3399999999992</v>
      </c>
      <c r="C113">
        <v>3014.35</v>
      </c>
      <c r="D113">
        <v>0</v>
      </c>
      <c r="E113">
        <v>550</v>
      </c>
      <c r="F113">
        <v>6430.03</v>
      </c>
      <c r="G113">
        <v>600</v>
      </c>
      <c r="H113">
        <v>1237</v>
      </c>
      <c r="I113">
        <v>8395</v>
      </c>
      <c r="J113">
        <v>25209.719999999998</v>
      </c>
      <c r="K113">
        <v>7980.2599999999993</v>
      </c>
      <c r="L113">
        <v>2601.48</v>
      </c>
      <c r="M113">
        <v>0</v>
      </c>
      <c r="N113">
        <v>2480.9499999999998</v>
      </c>
      <c r="O113">
        <v>3546.7</v>
      </c>
      <c r="P113">
        <v>2642.35</v>
      </c>
      <c r="Q113">
        <v>2872.4</v>
      </c>
      <c r="R113">
        <v>9514.9862459419237</v>
      </c>
      <c r="S113">
        <v>31639.126245941923</v>
      </c>
      <c r="T113">
        <v>7000</v>
      </c>
      <c r="U113">
        <v>6000</v>
      </c>
      <c r="V113">
        <v>0</v>
      </c>
      <c r="W113">
        <v>350</v>
      </c>
      <c r="X113">
        <v>8000</v>
      </c>
      <c r="Y113">
        <v>3800</v>
      </c>
      <c r="Z113">
        <v>5000</v>
      </c>
      <c r="AA113">
        <v>1000</v>
      </c>
      <c r="AB113">
        <v>31150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19963.599999999999</v>
      </c>
      <c r="AM113">
        <v>11615.83</v>
      </c>
      <c r="AN113">
        <v>0</v>
      </c>
      <c r="AO113">
        <v>3380.95</v>
      </c>
      <c r="AP113">
        <v>17976.73</v>
      </c>
      <c r="AQ113">
        <v>7042.35</v>
      </c>
      <c r="AR113">
        <v>9109.4</v>
      </c>
      <c r="AS113">
        <v>18909.986245941924</v>
      </c>
      <c r="AT113">
        <v>87998.846245941924</v>
      </c>
      <c r="AU113">
        <v>5.061186302751592</v>
      </c>
      <c r="AV113">
        <v>17387</v>
      </c>
      <c r="AW113" t="s">
        <v>505</v>
      </c>
      <c r="AZ113" t="s">
        <v>1870</v>
      </c>
      <c r="BA113" t="s">
        <v>2424</v>
      </c>
      <c r="BB113" t="s">
        <v>1897</v>
      </c>
      <c r="BC113" t="s">
        <v>2428</v>
      </c>
      <c r="BD113">
        <v>1</v>
      </c>
      <c r="BE113">
        <v>1</v>
      </c>
    </row>
    <row r="114" spans="1:57" x14ac:dyDescent="0.25">
      <c r="A114" t="s">
        <v>508</v>
      </c>
      <c r="B114">
        <v>8547.0199999999968</v>
      </c>
      <c r="C114">
        <v>4393.97</v>
      </c>
      <c r="D114">
        <v>0</v>
      </c>
      <c r="E114">
        <v>1880</v>
      </c>
      <c r="F114">
        <v>5236.5</v>
      </c>
      <c r="G114">
        <v>160</v>
      </c>
      <c r="H114">
        <v>2805</v>
      </c>
      <c r="I114">
        <v>14713</v>
      </c>
      <c r="J114">
        <v>37735.49</v>
      </c>
      <c r="K114">
        <v>28344.28</v>
      </c>
      <c r="L114">
        <v>16061.89</v>
      </c>
      <c r="M114">
        <v>0</v>
      </c>
      <c r="N114">
        <v>705.46</v>
      </c>
      <c r="O114">
        <v>18800.86</v>
      </c>
      <c r="P114">
        <v>637</v>
      </c>
      <c r="Q114">
        <v>7912.77</v>
      </c>
      <c r="R114">
        <v>13441.361531036557</v>
      </c>
      <c r="S114">
        <v>85903.621531036551</v>
      </c>
      <c r="T114">
        <v>31199.199999999997</v>
      </c>
      <c r="U114">
        <v>22592.32</v>
      </c>
      <c r="V114">
        <v>0</v>
      </c>
      <c r="W114">
        <v>2500</v>
      </c>
      <c r="X114">
        <v>19107.560000000001</v>
      </c>
      <c r="Y114">
        <v>2500</v>
      </c>
      <c r="Z114">
        <v>6200.92</v>
      </c>
      <c r="AA114">
        <v>21270</v>
      </c>
      <c r="AB114">
        <v>105370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68090.5</v>
      </c>
      <c r="AM114">
        <v>43048.18</v>
      </c>
      <c r="AN114">
        <v>0</v>
      </c>
      <c r="AO114">
        <v>5085.46</v>
      </c>
      <c r="AP114">
        <v>43144.92</v>
      </c>
      <c r="AQ114">
        <v>3297</v>
      </c>
      <c r="AR114">
        <v>16918.690000000002</v>
      </c>
      <c r="AS114">
        <v>49424.361531036557</v>
      </c>
      <c r="AT114">
        <v>229009.11153103656</v>
      </c>
      <c r="AU114">
        <v>55.356323792853892</v>
      </c>
      <c r="AV114">
        <v>4137</v>
      </c>
      <c r="AW114" t="s">
        <v>507</v>
      </c>
      <c r="AZ114" t="s">
        <v>1870</v>
      </c>
      <c r="BA114" t="s">
        <v>2424</v>
      </c>
      <c r="BB114" t="s">
        <v>1872</v>
      </c>
      <c r="BC114" t="s">
        <v>2425</v>
      </c>
      <c r="BD114">
        <v>1</v>
      </c>
      <c r="BE114">
        <v>1</v>
      </c>
    </row>
    <row r="115" spans="1:57" x14ac:dyDescent="0.25">
      <c r="A115" t="s">
        <v>2560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197202.31</v>
      </c>
      <c r="AK115">
        <v>197202.31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197202.31</v>
      </c>
      <c r="AT115">
        <v>197202.31</v>
      </c>
      <c r="AU115">
        <v>77.945577075098811</v>
      </c>
      <c r="AV115">
        <v>2530</v>
      </c>
      <c r="AW115" t="s">
        <v>797</v>
      </c>
      <c r="AX115" t="s">
        <v>797</v>
      </c>
      <c r="AY115" t="s">
        <v>2450</v>
      </c>
      <c r="AZ115" t="s">
        <v>943</v>
      </c>
      <c r="BA115" t="s">
        <v>2353</v>
      </c>
      <c r="BB115" t="s">
        <v>945</v>
      </c>
      <c r="BC115" t="s">
        <v>2354</v>
      </c>
      <c r="BD115">
        <v>1</v>
      </c>
      <c r="BE115">
        <v>2</v>
      </c>
    </row>
    <row r="116" spans="1:57" x14ac:dyDescent="0.25">
      <c r="A116" t="s">
        <v>2529</v>
      </c>
      <c r="B116">
        <v>8847.76</v>
      </c>
      <c r="C116">
        <v>0</v>
      </c>
      <c r="D116">
        <v>0</v>
      </c>
      <c r="E116">
        <v>810</v>
      </c>
      <c r="F116">
        <v>598.1</v>
      </c>
      <c r="G116">
        <v>20278.38</v>
      </c>
      <c r="H116">
        <v>5482.14</v>
      </c>
      <c r="I116">
        <v>23782.400000000001</v>
      </c>
      <c r="J116">
        <v>59798.780000000006</v>
      </c>
      <c r="K116">
        <v>15450.029999999999</v>
      </c>
      <c r="L116">
        <v>525.20000000000005</v>
      </c>
      <c r="M116">
        <v>0</v>
      </c>
      <c r="N116">
        <v>425.42</v>
      </c>
      <c r="O116">
        <v>213.47</v>
      </c>
      <c r="P116">
        <v>94.7</v>
      </c>
      <c r="Q116">
        <v>172.15</v>
      </c>
      <c r="R116">
        <v>7481.4388794479464</v>
      </c>
      <c r="S116">
        <v>24362.408879447947</v>
      </c>
      <c r="T116">
        <v>25000</v>
      </c>
      <c r="U116">
        <v>0</v>
      </c>
      <c r="V116">
        <v>0</v>
      </c>
      <c r="W116">
        <v>2000</v>
      </c>
      <c r="X116">
        <v>0</v>
      </c>
      <c r="Y116">
        <v>0</v>
      </c>
      <c r="Z116">
        <v>2000</v>
      </c>
      <c r="AA116">
        <v>10589</v>
      </c>
      <c r="AB116">
        <v>39589</v>
      </c>
      <c r="AC116">
        <v>14494.67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14494.67</v>
      </c>
      <c r="AL116">
        <v>63792.46</v>
      </c>
      <c r="AM116">
        <v>525.20000000000005</v>
      </c>
      <c r="AN116">
        <v>0</v>
      </c>
      <c r="AO116">
        <v>3235.42</v>
      </c>
      <c r="AP116">
        <v>811.57</v>
      </c>
      <c r="AQ116">
        <v>20373.080000000002</v>
      </c>
      <c r="AR116">
        <v>7654.29</v>
      </c>
      <c r="AS116">
        <v>41852.838879447947</v>
      </c>
      <c r="AT116">
        <v>138244.85887944794</v>
      </c>
      <c r="AU116">
        <v>8.9979731111330352</v>
      </c>
      <c r="AV116">
        <v>15364</v>
      </c>
      <c r="AW116" t="s">
        <v>673</v>
      </c>
      <c r="AX116" t="s">
        <v>797</v>
      </c>
      <c r="AY116" t="s">
        <v>2450</v>
      </c>
      <c r="AZ116" t="s">
        <v>943</v>
      </c>
      <c r="BA116" t="s">
        <v>2353</v>
      </c>
      <c r="BB116" t="s">
        <v>945</v>
      </c>
      <c r="BC116" t="s">
        <v>2354</v>
      </c>
      <c r="BD116">
        <v>1</v>
      </c>
      <c r="BE116">
        <v>2</v>
      </c>
    </row>
    <row r="117" spans="1:57" x14ac:dyDescent="0.25">
      <c r="A117" t="s">
        <v>2539</v>
      </c>
      <c r="B117">
        <v>2183.29</v>
      </c>
      <c r="C117">
        <v>2939.4</v>
      </c>
      <c r="D117">
        <v>0</v>
      </c>
      <c r="E117">
        <v>0</v>
      </c>
      <c r="F117">
        <v>195</v>
      </c>
      <c r="G117">
        <v>4600</v>
      </c>
      <c r="H117">
        <v>330</v>
      </c>
      <c r="I117">
        <v>4792</v>
      </c>
      <c r="J117">
        <v>15039.69</v>
      </c>
      <c r="K117">
        <v>7999.4499999999989</v>
      </c>
      <c r="L117">
        <v>5051.75</v>
      </c>
      <c r="M117">
        <v>0</v>
      </c>
      <c r="N117">
        <v>404.2</v>
      </c>
      <c r="O117">
        <v>1920.56</v>
      </c>
      <c r="P117">
        <v>217.9</v>
      </c>
      <c r="Q117">
        <v>186.3</v>
      </c>
      <c r="R117">
        <v>7400.7259769036818</v>
      </c>
      <c r="S117">
        <v>23180.885976903679</v>
      </c>
      <c r="T117">
        <v>5532</v>
      </c>
      <c r="U117">
        <v>5521</v>
      </c>
      <c r="V117">
        <v>0</v>
      </c>
      <c r="W117">
        <v>211</v>
      </c>
      <c r="X117">
        <v>1500</v>
      </c>
      <c r="Y117">
        <v>0</v>
      </c>
      <c r="Z117">
        <v>0</v>
      </c>
      <c r="AA117">
        <v>0</v>
      </c>
      <c r="AB117">
        <v>12764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15714.739999999998</v>
      </c>
      <c r="AM117">
        <v>13512.15</v>
      </c>
      <c r="AN117">
        <v>0</v>
      </c>
      <c r="AO117">
        <v>615.20000000000005</v>
      </c>
      <c r="AP117">
        <v>3615.56</v>
      </c>
      <c r="AQ117">
        <v>4817.8999999999996</v>
      </c>
      <c r="AR117">
        <v>516.29999999999995</v>
      </c>
      <c r="AS117">
        <v>12192.725976903683</v>
      </c>
      <c r="AT117">
        <v>50984.575976903689</v>
      </c>
      <c r="AU117">
        <v>2.7505705641402507</v>
      </c>
      <c r="AV117">
        <v>18536</v>
      </c>
      <c r="AW117" t="s">
        <v>747</v>
      </c>
      <c r="AX117" t="s">
        <v>767</v>
      </c>
      <c r="AY117" t="s">
        <v>2400</v>
      </c>
      <c r="AZ117" t="s">
        <v>1357</v>
      </c>
      <c r="BA117" t="s">
        <v>2391</v>
      </c>
      <c r="BB117" t="s">
        <v>1383</v>
      </c>
      <c r="BC117" t="s">
        <v>2395</v>
      </c>
      <c r="BD117">
        <v>1</v>
      </c>
      <c r="BE117">
        <v>2</v>
      </c>
    </row>
    <row r="118" spans="1:57" x14ac:dyDescent="0.25">
      <c r="A118" t="s">
        <v>414</v>
      </c>
      <c r="B118">
        <v>553.49999999999989</v>
      </c>
      <c r="C118">
        <v>0</v>
      </c>
      <c r="D118">
        <v>0</v>
      </c>
      <c r="E118">
        <v>275</v>
      </c>
      <c r="F118">
        <v>390</v>
      </c>
      <c r="G118">
        <v>450</v>
      </c>
      <c r="H118">
        <v>0</v>
      </c>
      <c r="I118">
        <v>1478</v>
      </c>
      <c r="J118">
        <v>3146.5</v>
      </c>
      <c r="K118">
        <v>873.8599999999999</v>
      </c>
      <c r="L118">
        <v>48.95</v>
      </c>
      <c r="M118">
        <v>0</v>
      </c>
      <c r="N118">
        <v>237.22</v>
      </c>
      <c r="O118">
        <v>152.6</v>
      </c>
      <c r="P118">
        <v>4960.74</v>
      </c>
      <c r="Q118">
        <v>41.15</v>
      </c>
      <c r="R118">
        <v>3137.431617557595</v>
      </c>
      <c r="S118">
        <v>9451.9516175575955</v>
      </c>
      <c r="T118">
        <v>0</v>
      </c>
      <c r="U118">
        <v>0</v>
      </c>
      <c r="V118">
        <v>0</v>
      </c>
      <c r="W118">
        <v>1000</v>
      </c>
      <c r="X118">
        <v>0</v>
      </c>
      <c r="Y118">
        <v>4000</v>
      </c>
      <c r="Z118">
        <v>500</v>
      </c>
      <c r="AA118">
        <v>500</v>
      </c>
      <c r="AB118">
        <v>6000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1427.3599999999997</v>
      </c>
      <c r="AM118">
        <v>48.95</v>
      </c>
      <c r="AN118">
        <v>0</v>
      </c>
      <c r="AO118">
        <v>1512.22</v>
      </c>
      <c r="AP118">
        <v>542.6</v>
      </c>
      <c r="AQ118">
        <v>9410.74</v>
      </c>
      <c r="AR118">
        <v>541.15</v>
      </c>
      <c r="AS118">
        <v>5115.431617557595</v>
      </c>
      <c r="AT118">
        <v>18598.451617557592</v>
      </c>
      <c r="AU118">
        <v>2.3403110126535287</v>
      </c>
      <c r="AV118">
        <v>7947</v>
      </c>
      <c r="AW118" t="s">
        <v>413</v>
      </c>
      <c r="AZ118" t="s">
        <v>1696</v>
      </c>
      <c r="BA118" t="s">
        <v>2415</v>
      </c>
      <c r="BB118" t="s">
        <v>1740</v>
      </c>
      <c r="BC118" t="s">
        <v>2421</v>
      </c>
      <c r="BD118">
        <v>2</v>
      </c>
      <c r="BE118">
        <v>1</v>
      </c>
    </row>
    <row r="119" spans="1:57" x14ac:dyDescent="0.25">
      <c r="A119" t="s">
        <v>244</v>
      </c>
      <c r="B119">
        <v>2465.5700000000002</v>
      </c>
      <c r="C119">
        <v>40</v>
      </c>
      <c r="D119">
        <v>0</v>
      </c>
      <c r="E119">
        <v>645</v>
      </c>
      <c r="F119">
        <v>483</v>
      </c>
      <c r="G119">
        <v>1800</v>
      </c>
      <c r="H119">
        <v>455</v>
      </c>
      <c r="I119">
        <v>13385.8</v>
      </c>
      <c r="J119">
        <v>19274.37</v>
      </c>
      <c r="K119">
        <v>5366.3300000000008</v>
      </c>
      <c r="L119">
        <v>179.85</v>
      </c>
      <c r="M119">
        <v>0</v>
      </c>
      <c r="N119">
        <v>473.57</v>
      </c>
      <c r="O119">
        <v>189.9</v>
      </c>
      <c r="P119">
        <v>260.45</v>
      </c>
      <c r="Q119">
        <v>255.33</v>
      </c>
      <c r="R119">
        <v>3700.9832190284642</v>
      </c>
      <c r="S119">
        <v>10426.413219028465</v>
      </c>
      <c r="T119">
        <v>27200</v>
      </c>
      <c r="U119">
        <v>0</v>
      </c>
      <c r="V119">
        <v>0</v>
      </c>
      <c r="W119">
        <v>0</v>
      </c>
      <c r="X119">
        <v>4000</v>
      </c>
      <c r="Y119">
        <v>0</v>
      </c>
      <c r="Z119">
        <v>0</v>
      </c>
      <c r="AA119">
        <v>8500</v>
      </c>
      <c r="AB119">
        <v>39700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35031.9</v>
      </c>
      <c r="AM119">
        <v>219.85</v>
      </c>
      <c r="AN119">
        <v>0</v>
      </c>
      <c r="AO119">
        <v>1118.57</v>
      </c>
      <c r="AP119">
        <v>4672.8999999999996</v>
      </c>
      <c r="AQ119">
        <v>2060.4499999999998</v>
      </c>
      <c r="AR119">
        <v>710.33</v>
      </c>
      <c r="AS119">
        <v>25586.783219028464</v>
      </c>
      <c r="AT119">
        <v>69400.783219028468</v>
      </c>
      <c r="AU119">
        <v>7.0636929485016253</v>
      </c>
      <c r="AV119">
        <v>9825</v>
      </c>
      <c r="AW119" t="s">
        <v>243</v>
      </c>
      <c r="AZ119" t="s">
        <v>1357</v>
      </c>
      <c r="BA119" t="s">
        <v>2391</v>
      </c>
      <c r="BB119" t="s">
        <v>1412</v>
      </c>
      <c r="BC119" t="s">
        <v>2398</v>
      </c>
      <c r="BD119">
        <v>1</v>
      </c>
      <c r="BE119">
        <v>1</v>
      </c>
    </row>
    <row r="120" spans="1:57" x14ac:dyDescent="0.25">
      <c r="A120" t="s">
        <v>248</v>
      </c>
      <c r="B120">
        <v>2225.1000000000004</v>
      </c>
      <c r="C120">
        <v>7345</v>
      </c>
      <c r="D120">
        <v>0</v>
      </c>
      <c r="E120">
        <v>699.5</v>
      </c>
      <c r="F120">
        <v>7150</v>
      </c>
      <c r="G120">
        <v>1538</v>
      </c>
      <c r="H120">
        <v>5875</v>
      </c>
      <c r="I120">
        <v>3485.59</v>
      </c>
      <c r="J120">
        <v>28318.19</v>
      </c>
      <c r="K120">
        <v>3180.6800000000007</v>
      </c>
      <c r="L120">
        <v>7306.98</v>
      </c>
      <c r="M120">
        <v>0</v>
      </c>
      <c r="N120">
        <v>852.26</v>
      </c>
      <c r="O120">
        <v>13265.800000000001</v>
      </c>
      <c r="P120">
        <v>732.95</v>
      </c>
      <c r="Q120">
        <v>1942.36</v>
      </c>
      <c r="R120">
        <v>4328.1016404946513</v>
      </c>
      <c r="S120">
        <v>31609.131640494656</v>
      </c>
      <c r="T120">
        <v>1609.74</v>
      </c>
      <c r="U120">
        <v>3000</v>
      </c>
      <c r="V120">
        <v>0</v>
      </c>
      <c r="W120">
        <v>1000</v>
      </c>
      <c r="X120">
        <v>0</v>
      </c>
      <c r="Y120">
        <v>7000</v>
      </c>
      <c r="Z120">
        <v>2500</v>
      </c>
      <c r="AA120">
        <v>2000</v>
      </c>
      <c r="AB120">
        <v>17109.739999999998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7015.52</v>
      </c>
      <c r="AM120">
        <v>17651.98</v>
      </c>
      <c r="AN120">
        <v>0</v>
      </c>
      <c r="AO120">
        <v>2551.7600000000002</v>
      </c>
      <c r="AP120">
        <v>20415.800000000003</v>
      </c>
      <c r="AQ120">
        <v>9270.9500000000007</v>
      </c>
      <c r="AR120">
        <v>10317.36</v>
      </c>
      <c r="AS120">
        <v>9813.6916404946514</v>
      </c>
      <c r="AT120">
        <v>77037.061640494663</v>
      </c>
      <c r="AU120">
        <v>7.1291006515356896</v>
      </c>
      <c r="AV120">
        <v>10806</v>
      </c>
      <c r="AW120" t="s">
        <v>247</v>
      </c>
      <c r="AZ120" t="s">
        <v>1357</v>
      </c>
      <c r="BA120" t="s">
        <v>2391</v>
      </c>
      <c r="BB120" t="s">
        <v>1422</v>
      </c>
      <c r="BC120" t="s">
        <v>2399</v>
      </c>
      <c r="BD120">
        <v>1</v>
      </c>
      <c r="BE120">
        <v>1</v>
      </c>
    </row>
    <row r="121" spans="1:57" x14ac:dyDescent="0.25">
      <c r="A121" t="s">
        <v>246</v>
      </c>
      <c r="B121">
        <v>2652.5</v>
      </c>
      <c r="C121">
        <v>270</v>
      </c>
      <c r="D121">
        <v>0</v>
      </c>
      <c r="E121">
        <v>345</v>
      </c>
      <c r="F121">
        <v>2255</v>
      </c>
      <c r="G121">
        <v>1824</v>
      </c>
      <c r="H121">
        <v>770</v>
      </c>
      <c r="I121">
        <v>3191</v>
      </c>
      <c r="J121">
        <v>11307.5</v>
      </c>
      <c r="K121">
        <v>5023.9399999999996</v>
      </c>
      <c r="L121">
        <v>2954.18</v>
      </c>
      <c r="M121">
        <v>0</v>
      </c>
      <c r="N121">
        <v>249.32</v>
      </c>
      <c r="O121">
        <v>5551.2</v>
      </c>
      <c r="P121">
        <v>2812.71</v>
      </c>
      <c r="Q121">
        <v>2411.4</v>
      </c>
      <c r="R121">
        <v>4037.2057808903869</v>
      </c>
      <c r="S121">
        <v>23039.955780890388</v>
      </c>
      <c r="T121">
        <v>6500</v>
      </c>
      <c r="U121">
        <v>6500</v>
      </c>
      <c r="V121">
        <v>0</v>
      </c>
      <c r="W121">
        <v>2500</v>
      </c>
      <c r="X121">
        <v>26000</v>
      </c>
      <c r="Y121">
        <v>11000</v>
      </c>
      <c r="Z121">
        <v>2500</v>
      </c>
      <c r="AA121">
        <v>0</v>
      </c>
      <c r="AB121">
        <v>55000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14176.439999999999</v>
      </c>
      <c r="AM121">
        <v>9724.18</v>
      </c>
      <c r="AN121">
        <v>0</v>
      </c>
      <c r="AO121">
        <v>3094.3199999999997</v>
      </c>
      <c r="AP121">
        <v>33806.199999999997</v>
      </c>
      <c r="AQ121">
        <v>15636.71</v>
      </c>
      <c r="AR121">
        <v>5681.4</v>
      </c>
      <c r="AS121">
        <v>7228.2057808903864</v>
      </c>
      <c r="AT121">
        <v>89347.455780890392</v>
      </c>
      <c r="AU121">
        <v>18.108523668603645</v>
      </c>
      <c r="AV121">
        <v>4934</v>
      </c>
      <c r="AW121" t="s">
        <v>245</v>
      </c>
      <c r="AZ121" t="s">
        <v>1357</v>
      </c>
      <c r="BA121" t="s">
        <v>2391</v>
      </c>
      <c r="BB121" t="s">
        <v>1412</v>
      </c>
      <c r="BC121" t="s">
        <v>2398</v>
      </c>
      <c r="BD121">
        <v>2</v>
      </c>
      <c r="BE121">
        <v>1</v>
      </c>
    </row>
    <row r="122" spans="1:57" x14ac:dyDescent="0.25">
      <c r="A122" t="s">
        <v>250</v>
      </c>
      <c r="B122">
        <v>8947.89</v>
      </c>
      <c r="C122">
        <v>390</v>
      </c>
      <c r="D122">
        <v>0</v>
      </c>
      <c r="E122">
        <v>475</v>
      </c>
      <c r="F122">
        <v>1788</v>
      </c>
      <c r="G122">
        <v>1440</v>
      </c>
      <c r="H122">
        <v>1160</v>
      </c>
      <c r="I122">
        <v>15429</v>
      </c>
      <c r="J122">
        <v>29629.89</v>
      </c>
      <c r="K122">
        <v>15817.210000000001</v>
      </c>
      <c r="L122">
        <v>281.39999999999998</v>
      </c>
      <c r="M122">
        <v>0</v>
      </c>
      <c r="N122">
        <v>522.95000000000005</v>
      </c>
      <c r="O122">
        <v>390.3</v>
      </c>
      <c r="P122">
        <v>307.82</v>
      </c>
      <c r="Q122">
        <v>220.5</v>
      </c>
      <c r="R122">
        <v>7129.8238757240069</v>
      </c>
      <c r="S122">
        <v>24670.003875724007</v>
      </c>
      <c r="T122">
        <v>36000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19800</v>
      </c>
      <c r="AB122">
        <v>55800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60765.1</v>
      </c>
      <c r="AM122">
        <v>671.4</v>
      </c>
      <c r="AN122">
        <v>0</v>
      </c>
      <c r="AO122">
        <v>997.95</v>
      </c>
      <c r="AP122">
        <v>2178.3000000000002</v>
      </c>
      <c r="AQ122">
        <v>1747.82</v>
      </c>
      <c r="AR122">
        <v>1380.5</v>
      </c>
      <c r="AS122">
        <v>42358.823875724003</v>
      </c>
      <c r="AT122">
        <v>110099.89387572401</v>
      </c>
      <c r="AU122">
        <v>12.185931806942337</v>
      </c>
      <c r="AV122">
        <v>9035</v>
      </c>
      <c r="AW122" t="s">
        <v>249</v>
      </c>
      <c r="AZ122" t="s">
        <v>1357</v>
      </c>
      <c r="BA122" t="s">
        <v>2391</v>
      </c>
      <c r="BB122" t="s">
        <v>1378</v>
      </c>
      <c r="BC122" t="s">
        <v>2394</v>
      </c>
      <c r="BD122">
        <v>2</v>
      </c>
      <c r="BE122">
        <v>1</v>
      </c>
    </row>
    <row r="123" spans="1:57" x14ac:dyDescent="0.25">
      <c r="A123" t="s">
        <v>20</v>
      </c>
      <c r="B123">
        <v>11964.07</v>
      </c>
      <c r="C123">
        <v>113</v>
      </c>
      <c r="D123">
        <v>0</v>
      </c>
      <c r="E123">
        <v>3174</v>
      </c>
      <c r="F123">
        <v>10458</v>
      </c>
      <c r="G123">
        <v>9482</v>
      </c>
      <c r="H123">
        <v>6651</v>
      </c>
      <c r="I123">
        <v>48957.599999999999</v>
      </c>
      <c r="J123">
        <v>90799.67</v>
      </c>
      <c r="K123">
        <v>11017.919999999998</v>
      </c>
      <c r="L123">
        <v>1184.1400000000001</v>
      </c>
      <c r="M123">
        <v>0</v>
      </c>
      <c r="N123">
        <v>2151.52</v>
      </c>
      <c r="O123">
        <v>2728.76</v>
      </c>
      <c r="P123">
        <v>2150.75</v>
      </c>
      <c r="Q123">
        <v>1289.47</v>
      </c>
      <c r="R123">
        <v>25957.064500098299</v>
      </c>
      <c r="S123">
        <v>46479.624500098296</v>
      </c>
      <c r="T123">
        <v>74600</v>
      </c>
      <c r="U123">
        <v>10000</v>
      </c>
      <c r="V123">
        <v>0</v>
      </c>
      <c r="W123">
        <v>15000</v>
      </c>
      <c r="X123">
        <v>38000</v>
      </c>
      <c r="Y123">
        <v>23000</v>
      </c>
      <c r="Z123">
        <v>10000</v>
      </c>
      <c r="AA123">
        <v>20000</v>
      </c>
      <c r="AB123">
        <v>190600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97581.989999999991</v>
      </c>
      <c r="AM123">
        <v>11297.14</v>
      </c>
      <c r="AN123">
        <v>0</v>
      </c>
      <c r="AO123">
        <v>20325.52</v>
      </c>
      <c r="AP123">
        <v>51186.76</v>
      </c>
      <c r="AQ123">
        <v>34632.75</v>
      </c>
      <c r="AR123">
        <v>17940.47</v>
      </c>
      <c r="AS123">
        <v>94914.664500098297</v>
      </c>
      <c r="AT123">
        <v>327879.29450009833</v>
      </c>
      <c r="AU123">
        <v>45.050741206388885</v>
      </c>
      <c r="AV123">
        <v>7278</v>
      </c>
      <c r="AW123" t="s">
        <v>19</v>
      </c>
      <c r="AZ123" t="s">
        <v>943</v>
      </c>
      <c r="BA123" t="s">
        <v>2353</v>
      </c>
      <c r="BB123" t="s">
        <v>974</v>
      </c>
      <c r="BC123" t="s">
        <v>2361</v>
      </c>
      <c r="BD123">
        <v>1</v>
      </c>
      <c r="BE123">
        <v>1</v>
      </c>
    </row>
    <row r="124" spans="1:57" x14ac:dyDescent="0.25">
      <c r="A124" t="s">
        <v>176</v>
      </c>
      <c r="B124">
        <v>17396.449999999997</v>
      </c>
      <c r="C124">
        <v>12491.75</v>
      </c>
      <c r="D124">
        <v>0</v>
      </c>
      <c r="E124">
        <v>3515</v>
      </c>
      <c r="F124">
        <v>15521.33</v>
      </c>
      <c r="G124">
        <v>10750.69</v>
      </c>
      <c r="H124">
        <v>2439</v>
      </c>
      <c r="I124">
        <v>60082.759999999995</v>
      </c>
      <c r="J124">
        <v>122196.98</v>
      </c>
      <c r="K124">
        <v>20147.390000000003</v>
      </c>
      <c r="L124">
        <v>2089.5500000000002</v>
      </c>
      <c r="M124">
        <v>0</v>
      </c>
      <c r="N124">
        <v>2287.59</v>
      </c>
      <c r="O124">
        <v>13391.7</v>
      </c>
      <c r="P124">
        <v>2999.39</v>
      </c>
      <c r="Q124">
        <v>3746.29</v>
      </c>
      <c r="R124">
        <v>12959.973359590953</v>
      </c>
      <c r="S124">
        <v>57621.883359590953</v>
      </c>
      <c r="T124">
        <v>72537</v>
      </c>
      <c r="U124">
        <v>15434</v>
      </c>
      <c r="V124">
        <v>0</v>
      </c>
      <c r="W124">
        <v>10803</v>
      </c>
      <c r="X124">
        <v>30867</v>
      </c>
      <c r="Y124">
        <v>15434</v>
      </c>
      <c r="Z124">
        <v>9260</v>
      </c>
      <c r="AA124">
        <v>51445</v>
      </c>
      <c r="AB124">
        <v>205780</v>
      </c>
      <c r="AC124">
        <v>225049.77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225049.77</v>
      </c>
      <c r="AL124">
        <v>335130.61</v>
      </c>
      <c r="AM124">
        <v>30015.3</v>
      </c>
      <c r="AN124">
        <v>0</v>
      </c>
      <c r="AO124">
        <v>16605.59</v>
      </c>
      <c r="AP124">
        <v>59780.03</v>
      </c>
      <c r="AQ124">
        <v>29184.080000000002</v>
      </c>
      <c r="AR124">
        <v>15445.29</v>
      </c>
      <c r="AS124">
        <v>124487.73335959094</v>
      </c>
      <c r="AT124">
        <v>610648.63335959101</v>
      </c>
      <c r="AU124">
        <v>43.067115689370972</v>
      </c>
      <c r="AV124">
        <v>14179</v>
      </c>
      <c r="AW124" t="s">
        <v>175</v>
      </c>
      <c r="AX124" t="s">
        <v>773</v>
      </c>
      <c r="AY124" t="s">
        <v>774</v>
      </c>
      <c r="AZ124" t="s">
        <v>1010</v>
      </c>
      <c r="BA124" t="s">
        <v>2365</v>
      </c>
      <c r="BB124" t="s">
        <v>1012</v>
      </c>
      <c r="BC124" t="s">
        <v>2366</v>
      </c>
      <c r="BD124">
        <v>1</v>
      </c>
      <c r="BE124">
        <v>2</v>
      </c>
    </row>
    <row r="125" spans="1:57" x14ac:dyDescent="0.25">
      <c r="A125" t="s">
        <v>100</v>
      </c>
      <c r="B125">
        <v>7829.71</v>
      </c>
      <c r="C125">
        <v>17432.2</v>
      </c>
      <c r="D125">
        <v>0</v>
      </c>
      <c r="E125">
        <v>3300</v>
      </c>
      <c r="F125">
        <v>20421.759999999998</v>
      </c>
      <c r="G125">
        <v>3830</v>
      </c>
      <c r="H125">
        <v>4198</v>
      </c>
      <c r="I125">
        <v>42855.35</v>
      </c>
      <c r="J125">
        <v>99867.01999999999</v>
      </c>
      <c r="K125">
        <v>15832.089999999998</v>
      </c>
      <c r="L125">
        <v>1291.69</v>
      </c>
      <c r="M125">
        <v>0</v>
      </c>
      <c r="N125">
        <v>1034.58</v>
      </c>
      <c r="O125">
        <v>905.68999999999994</v>
      </c>
      <c r="P125">
        <v>1123.44</v>
      </c>
      <c r="Q125">
        <v>947.4</v>
      </c>
      <c r="R125">
        <v>12644.725582630379</v>
      </c>
      <c r="S125">
        <v>33779.61558263038</v>
      </c>
      <c r="T125">
        <v>26377.1</v>
      </c>
      <c r="U125">
        <v>10539.08</v>
      </c>
      <c r="V125">
        <v>0</v>
      </c>
      <c r="W125">
        <v>4711.08</v>
      </c>
      <c r="X125">
        <v>30506.45</v>
      </c>
      <c r="Y125">
        <v>11901.24</v>
      </c>
      <c r="Z125">
        <v>7661.71</v>
      </c>
      <c r="AA125">
        <v>8664.69</v>
      </c>
      <c r="AB125">
        <v>100361.35000000002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50038.899999999994</v>
      </c>
      <c r="AM125">
        <v>29262.97</v>
      </c>
      <c r="AN125">
        <v>0</v>
      </c>
      <c r="AO125">
        <v>9045.66</v>
      </c>
      <c r="AP125">
        <v>51833.899999999994</v>
      </c>
      <c r="AQ125">
        <v>16854.68</v>
      </c>
      <c r="AR125">
        <v>12807.11</v>
      </c>
      <c r="AS125">
        <v>64164.765582630382</v>
      </c>
      <c r="AT125">
        <v>234007.98558263035</v>
      </c>
      <c r="AU125">
        <v>58.884747252800793</v>
      </c>
      <c r="AV125">
        <v>3974</v>
      </c>
      <c r="AW125" t="s">
        <v>99</v>
      </c>
      <c r="AX125" t="s">
        <v>783</v>
      </c>
      <c r="AY125" t="s">
        <v>2377</v>
      </c>
      <c r="AZ125" t="s">
        <v>1041</v>
      </c>
      <c r="BA125" t="s">
        <v>2368</v>
      </c>
      <c r="BB125" t="s">
        <v>1068</v>
      </c>
      <c r="BC125" t="s">
        <v>2372</v>
      </c>
      <c r="BD125">
        <v>1</v>
      </c>
      <c r="BE125">
        <v>2</v>
      </c>
    </row>
    <row r="126" spans="1:57" x14ac:dyDescent="0.25">
      <c r="A126" t="s">
        <v>510</v>
      </c>
      <c r="B126">
        <v>3777.06</v>
      </c>
      <c r="C126">
        <v>179</v>
      </c>
      <c r="D126">
        <v>0</v>
      </c>
      <c r="E126">
        <v>640</v>
      </c>
      <c r="F126">
        <v>1891.4</v>
      </c>
      <c r="G126">
        <v>7013</v>
      </c>
      <c r="H126">
        <v>1940</v>
      </c>
      <c r="I126">
        <v>11486.2</v>
      </c>
      <c r="J126">
        <v>26926.66</v>
      </c>
      <c r="K126">
        <v>2807.33</v>
      </c>
      <c r="L126">
        <v>1811.77</v>
      </c>
      <c r="M126">
        <v>0</v>
      </c>
      <c r="N126">
        <v>11620.07</v>
      </c>
      <c r="O126">
        <v>174.15</v>
      </c>
      <c r="P126">
        <v>8623.2999999999993</v>
      </c>
      <c r="Q126">
        <v>4059.1</v>
      </c>
      <c r="R126">
        <v>8312.5696654031017</v>
      </c>
      <c r="S126">
        <v>37408.289665403099</v>
      </c>
      <c r="T126">
        <v>0</v>
      </c>
      <c r="U126">
        <v>2500</v>
      </c>
      <c r="V126">
        <v>0</v>
      </c>
      <c r="W126">
        <v>0</v>
      </c>
      <c r="X126">
        <v>0</v>
      </c>
      <c r="Y126">
        <v>17000</v>
      </c>
      <c r="Z126">
        <v>7000</v>
      </c>
      <c r="AA126">
        <v>8500</v>
      </c>
      <c r="AB126">
        <v>35000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6584.3899999999994</v>
      </c>
      <c r="AM126">
        <v>4490.7700000000004</v>
      </c>
      <c r="AN126">
        <v>0</v>
      </c>
      <c r="AO126">
        <v>12260.07</v>
      </c>
      <c r="AP126">
        <v>2065.5500000000002</v>
      </c>
      <c r="AQ126">
        <v>32636.3</v>
      </c>
      <c r="AR126">
        <v>12999.1</v>
      </c>
      <c r="AS126">
        <v>28298.769665403102</v>
      </c>
      <c r="AT126">
        <v>99334.94966540311</v>
      </c>
      <c r="AU126">
        <v>25.997107999320363</v>
      </c>
      <c r="AV126">
        <v>3821</v>
      </c>
      <c r="AW126" t="s">
        <v>509</v>
      </c>
      <c r="AZ126" t="s">
        <v>1870</v>
      </c>
      <c r="BA126" t="s">
        <v>2424</v>
      </c>
      <c r="BB126" t="s">
        <v>1930</v>
      </c>
      <c r="BC126" t="s">
        <v>2431</v>
      </c>
      <c r="BD126">
        <v>1</v>
      </c>
      <c r="BE126">
        <v>1</v>
      </c>
    </row>
    <row r="127" spans="1:57" x14ac:dyDescent="0.25">
      <c r="A127" t="s">
        <v>512</v>
      </c>
      <c r="B127">
        <v>374.22</v>
      </c>
      <c r="C127">
        <v>345</v>
      </c>
      <c r="D127">
        <v>0</v>
      </c>
      <c r="E127">
        <v>70</v>
      </c>
      <c r="F127">
        <v>820.5</v>
      </c>
      <c r="G127">
        <v>4959</v>
      </c>
      <c r="H127">
        <v>1360</v>
      </c>
      <c r="I127">
        <v>2650</v>
      </c>
      <c r="J127">
        <v>10578.720000000001</v>
      </c>
      <c r="K127">
        <v>2004.82</v>
      </c>
      <c r="L127">
        <v>1805.68</v>
      </c>
      <c r="M127">
        <v>0</v>
      </c>
      <c r="N127">
        <v>711.47</v>
      </c>
      <c r="O127">
        <v>1872.3600000000001</v>
      </c>
      <c r="P127">
        <v>2448.1999999999998</v>
      </c>
      <c r="Q127">
        <v>783.25</v>
      </c>
      <c r="R127">
        <v>3415.1847931581306</v>
      </c>
      <c r="S127">
        <v>13040.964793158129</v>
      </c>
      <c r="T127">
        <v>1000</v>
      </c>
      <c r="U127">
        <v>1000</v>
      </c>
      <c r="V127">
        <v>0</v>
      </c>
      <c r="W127">
        <v>600</v>
      </c>
      <c r="X127">
        <v>1000</v>
      </c>
      <c r="Y127">
        <v>1100</v>
      </c>
      <c r="Z127">
        <v>600</v>
      </c>
      <c r="AA127">
        <v>0</v>
      </c>
      <c r="AB127">
        <v>5300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3379.04</v>
      </c>
      <c r="AM127">
        <v>3150.6800000000003</v>
      </c>
      <c r="AN127">
        <v>0</v>
      </c>
      <c r="AO127">
        <v>1381.47</v>
      </c>
      <c r="AP127">
        <v>3692.86</v>
      </c>
      <c r="AQ127">
        <v>8507.2000000000007</v>
      </c>
      <c r="AR127">
        <v>2743.25</v>
      </c>
      <c r="AS127">
        <v>6065.1847931581306</v>
      </c>
      <c r="AT127">
        <v>28919.684793158129</v>
      </c>
      <c r="AU127">
        <v>13.003455392607073</v>
      </c>
      <c r="AV127">
        <v>2224</v>
      </c>
      <c r="AW127" t="s">
        <v>511</v>
      </c>
      <c r="AZ127" t="s">
        <v>1870</v>
      </c>
      <c r="BA127" t="s">
        <v>2424</v>
      </c>
      <c r="BB127" t="s">
        <v>1888</v>
      </c>
      <c r="BC127" t="s">
        <v>2427</v>
      </c>
      <c r="BD127">
        <v>2</v>
      </c>
      <c r="BE127">
        <v>1</v>
      </c>
    </row>
    <row r="128" spans="1:57" x14ac:dyDescent="0.25">
      <c r="A128" t="s">
        <v>252</v>
      </c>
      <c r="B128">
        <v>4942.46</v>
      </c>
      <c r="C128">
        <v>125</v>
      </c>
      <c r="D128">
        <v>0</v>
      </c>
      <c r="E128">
        <v>300</v>
      </c>
      <c r="F128">
        <v>220</v>
      </c>
      <c r="G128">
        <v>310</v>
      </c>
      <c r="H128">
        <v>1006.5</v>
      </c>
      <c r="I128">
        <v>14975</v>
      </c>
      <c r="J128">
        <v>21878.959999999999</v>
      </c>
      <c r="K128">
        <v>4426.3499999999995</v>
      </c>
      <c r="L128">
        <v>58.3</v>
      </c>
      <c r="M128">
        <v>0</v>
      </c>
      <c r="N128">
        <v>435.35</v>
      </c>
      <c r="O128">
        <v>179.1</v>
      </c>
      <c r="P128">
        <v>85.72</v>
      </c>
      <c r="Q128">
        <v>584.03</v>
      </c>
      <c r="R128">
        <v>4826.5428877715331</v>
      </c>
      <c r="S128">
        <v>10595.392887771533</v>
      </c>
      <c r="T128">
        <v>15483.84</v>
      </c>
      <c r="U128">
        <v>2033.58</v>
      </c>
      <c r="V128">
        <v>0</v>
      </c>
      <c r="W128">
        <v>985.32</v>
      </c>
      <c r="X128">
        <v>1616.9820801996607</v>
      </c>
      <c r="Y128">
        <v>1685</v>
      </c>
      <c r="Z128">
        <v>2471</v>
      </c>
      <c r="AA128">
        <v>15684.15</v>
      </c>
      <c r="AB128">
        <v>39959.872080199661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24852.65</v>
      </c>
      <c r="AM128">
        <v>2216.88</v>
      </c>
      <c r="AN128">
        <v>0</v>
      </c>
      <c r="AO128">
        <v>1720.67</v>
      </c>
      <c r="AP128">
        <v>2016.0820801996606</v>
      </c>
      <c r="AQ128">
        <v>2080.7200000000003</v>
      </c>
      <c r="AR128">
        <v>4061.5299999999997</v>
      </c>
      <c r="AS128">
        <v>35485.692887771533</v>
      </c>
      <c r="AT128">
        <v>72434.224967971197</v>
      </c>
      <c r="AU128">
        <v>176.66884138529559</v>
      </c>
      <c r="AV128">
        <v>410</v>
      </c>
      <c r="AW128" t="s">
        <v>251</v>
      </c>
      <c r="AX128" t="s">
        <v>777</v>
      </c>
      <c r="AY128" t="s">
        <v>2396</v>
      </c>
      <c r="AZ128" t="s">
        <v>1357</v>
      </c>
      <c r="BA128" t="s">
        <v>2391</v>
      </c>
      <c r="BB128" t="s">
        <v>1390</v>
      </c>
      <c r="BC128" t="s">
        <v>2397</v>
      </c>
      <c r="BD128">
        <v>1</v>
      </c>
      <c r="BE128">
        <v>2</v>
      </c>
    </row>
    <row r="129" spans="1:57" x14ac:dyDescent="0.25">
      <c r="A129" t="s">
        <v>2561</v>
      </c>
      <c r="B129">
        <v>9572.7099999999991</v>
      </c>
      <c r="C129">
        <v>0</v>
      </c>
      <c r="D129">
        <v>0</v>
      </c>
      <c r="E129">
        <v>130</v>
      </c>
      <c r="F129">
        <v>0</v>
      </c>
      <c r="G129">
        <v>170</v>
      </c>
      <c r="H129">
        <v>0</v>
      </c>
      <c r="I129">
        <v>8793.19</v>
      </c>
      <c r="J129">
        <v>18665.900000000001</v>
      </c>
      <c r="K129">
        <v>11520.08</v>
      </c>
      <c r="L129">
        <v>0</v>
      </c>
      <c r="M129">
        <v>454.6</v>
      </c>
      <c r="N129">
        <v>150.25</v>
      </c>
      <c r="O129">
        <v>0</v>
      </c>
      <c r="P129">
        <v>0</v>
      </c>
      <c r="Q129">
        <v>0</v>
      </c>
      <c r="R129">
        <v>5912.8505750275081</v>
      </c>
      <c r="S129">
        <v>18037.780575027507</v>
      </c>
      <c r="T129">
        <v>10218.25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1000</v>
      </c>
      <c r="AB129">
        <v>11218.25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31311.040000000001</v>
      </c>
      <c r="AM129">
        <v>0</v>
      </c>
      <c r="AN129">
        <v>454.6</v>
      </c>
      <c r="AO129">
        <v>280.25</v>
      </c>
      <c r="AP129">
        <v>0</v>
      </c>
      <c r="AQ129">
        <v>170</v>
      </c>
      <c r="AR129">
        <v>0</v>
      </c>
      <c r="AS129">
        <v>15706.040575027509</v>
      </c>
      <c r="AT129">
        <v>47921.930575027509</v>
      </c>
      <c r="AU129">
        <v>0</v>
      </c>
      <c r="AV129">
        <v>14938</v>
      </c>
      <c r="AW129" t="s">
        <v>817</v>
      </c>
      <c r="AZ129" t="s">
        <v>2045</v>
      </c>
      <c r="BA129" t="s">
        <v>2435</v>
      </c>
      <c r="BB129" t="s">
        <v>2173</v>
      </c>
      <c r="BC129" t="s">
        <v>2448</v>
      </c>
      <c r="BD129">
        <v>2</v>
      </c>
      <c r="BE129">
        <v>1</v>
      </c>
    </row>
    <row r="130" spans="1:57" x14ac:dyDescent="0.25">
      <c r="A130" t="s">
        <v>514</v>
      </c>
      <c r="B130">
        <v>688.73</v>
      </c>
      <c r="C130">
        <v>60</v>
      </c>
      <c r="D130">
        <v>0</v>
      </c>
      <c r="E130">
        <v>20</v>
      </c>
      <c r="F130">
        <v>550</v>
      </c>
      <c r="G130">
        <v>0</v>
      </c>
      <c r="H130">
        <v>0</v>
      </c>
      <c r="I130">
        <v>1950</v>
      </c>
      <c r="J130">
        <v>3268.73</v>
      </c>
      <c r="K130">
        <v>756.17000000000007</v>
      </c>
      <c r="L130">
        <v>85.75</v>
      </c>
      <c r="M130">
        <v>0</v>
      </c>
      <c r="N130">
        <v>47.4</v>
      </c>
      <c r="O130">
        <v>53</v>
      </c>
      <c r="P130">
        <v>98.52</v>
      </c>
      <c r="Q130">
        <v>64.72</v>
      </c>
      <c r="R130">
        <v>3186.146647148606</v>
      </c>
      <c r="S130">
        <v>4291.706647148606</v>
      </c>
      <c r="T130">
        <v>1500</v>
      </c>
      <c r="U130">
        <v>0</v>
      </c>
      <c r="V130">
        <v>0</v>
      </c>
      <c r="W130">
        <v>700</v>
      </c>
      <c r="X130">
        <v>0</v>
      </c>
      <c r="Y130">
        <v>0</v>
      </c>
      <c r="Z130">
        <v>0</v>
      </c>
      <c r="AA130">
        <v>0</v>
      </c>
      <c r="AB130">
        <v>2200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2944.9</v>
      </c>
      <c r="AM130">
        <v>145.75</v>
      </c>
      <c r="AN130">
        <v>0</v>
      </c>
      <c r="AO130">
        <v>767.4</v>
      </c>
      <c r="AP130">
        <v>603</v>
      </c>
      <c r="AQ130">
        <v>98.52</v>
      </c>
      <c r="AR130">
        <v>64.72</v>
      </c>
      <c r="AS130">
        <v>5136.1466471486056</v>
      </c>
      <c r="AT130">
        <v>9760.4366471486064</v>
      </c>
      <c r="AU130">
        <v>0.31218412432907744</v>
      </c>
      <c r="AV130">
        <v>31265</v>
      </c>
      <c r="AW130" t="s">
        <v>513</v>
      </c>
      <c r="AZ130" t="s">
        <v>1870</v>
      </c>
      <c r="BA130" t="s">
        <v>2424</v>
      </c>
      <c r="BB130" t="s">
        <v>1912</v>
      </c>
      <c r="BC130" t="s">
        <v>2430</v>
      </c>
      <c r="BD130">
        <v>2</v>
      </c>
      <c r="BE130">
        <v>1</v>
      </c>
    </row>
    <row r="131" spans="1:57" x14ac:dyDescent="0.25">
      <c r="A131" t="s">
        <v>2545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5667</v>
      </c>
      <c r="AW131" t="s">
        <v>765</v>
      </c>
      <c r="AX131" t="s">
        <v>765</v>
      </c>
      <c r="AY131" t="s">
        <v>2457</v>
      </c>
      <c r="AZ131" t="s">
        <v>943</v>
      </c>
      <c r="BA131" t="s">
        <v>2353</v>
      </c>
      <c r="BB131" t="s">
        <v>945</v>
      </c>
      <c r="BC131" t="s">
        <v>2354</v>
      </c>
      <c r="BD131">
        <v>2</v>
      </c>
      <c r="BE131">
        <v>2</v>
      </c>
    </row>
    <row r="132" spans="1:57" x14ac:dyDescent="0.25">
      <c r="A132" t="s">
        <v>2464</v>
      </c>
      <c r="B132">
        <v>13809.609999999999</v>
      </c>
      <c r="C132">
        <v>937.95</v>
      </c>
      <c r="D132">
        <v>0</v>
      </c>
      <c r="E132">
        <v>1548</v>
      </c>
      <c r="F132">
        <v>12662.84</v>
      </c>
      <c r="G132">
        <v>4685</v>
      </c>
      <c r="H132">
        <v>9715</v>
      </c>
      <c r="I132">
        <v>108545.9</v>
      </c>
      <c r="J132">
        <v>151904.29999999999</v>
      </c>
      <c r="K132">
        <v>6489.7600000000011</v>
      </c>
      <c r="L132">
        <v>315.43</v>
      </c>
      <c r="M132">
        <v>0</v>
      </c>
      <c r="N132">
        <v>971.9</v>
      </c>
      <c r="O132">
        <v>1837.52</v>
      </c>
      <c r="P132">
        <v>1436.49</v>
      </c>
      <c r="Q132">
        <v>659.75</v>
      </c>
      <c r="R132">
        <v>19366.85604893816</v>
      </c>
      <c r="S132">
        <v>31077.706048938162</v>
      </c>
      <c r="T132">
        <v>55330</v>
      </c>
      <c r="U132">
        <v>10610</v>
      </c>
      <c r="V132">
        <v>0</v>
      </c>
      <c r="W132">
        <v>4350</v>
      </c>
      <c r="X132">
        <v>32580</v>
      </c>
      <c r="Y132">
        <v>18820</v>
      </c>
      <c r="Z132">
        <v>12610</v>
      </c>
      <c r="AA132">
        <v>17643.3</v>
      </c>
      <c r="AB132">
        <v>151943.29999999999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75629.37</v>
      </c>
      <c r="AM132">
        <v>11863.380000000001</v>
      </c>
      <c r="AN132">
        <v>0</v>
      </c>
      <c r="AO132">
        <v>6869.9</v>
      </c>
      <c r="AP132">
        <v>47080.36</v>
      </c>
      <c r="AQ132">
        <v>24941.489999999998</v>
      </c>
      <c r="AR132">
        <v>22984.75</v>
      </c>
      <c r="AS132">
        <v>145556.05604893816</v>
      </c>
      <c r="AT132">
        <v>334925.30604893819</v>
      </c>
      <c r="AU132">
        <v>470.40071074289074</v>
      </c>
      <c r="AV132">
        <v>712</v>
      </c>
      <c r="AW132" t="s">
        <v>21</v>
      </c>
      <c r="AX132" t="s">
        <v>765</v>
      </c>
      <c r="AY132" t="s">
        <v>2362</v>
      </c>
      <c r="AZ132" t="s">
        <v>943</v>
      </c>
      <c r="BA132" t="s">
        <v>2353</v>
      </c>
      <c r="BB132" t="s">
        <v>945</v>
      </c>
      <c r="BC132" t="s">
        <v>2354</v>
      </c>
      <c r="BD132">
        <v>2</v>
      </c>
      <c r="BE132">
        <v>2</v>
      </c>
    </row>
    <row r="133" spans="1:57" x14ac:dyDescent="0.25">
      <c r="A133" t="s">
        <v>352</v>
      </c>
      <c r="B133">
        <v>6456.8600000000006</v>
      </c>
      <c r="C133">
        <v>444.15</v>
      </c>
      <c r="D133">
        <v>0</v>
      </c>
      <c r="E133">
        <v>3015</v>
      </c>
      <c r="F133">
        <v>140.69999999999999</v>
      </c>
      <c r="G133">
        <v>3802</v>
      </c>
      <c r="H133">
        <v>2830</v>
      </c>
      <c r="I133">
        <v>13673</v>
      </c>
      <c r="J133">
        <v>30361.71</v>
      </c>
      <c r="K133">
        <v>15338.6</v>
      </c>
      <c r="L133">
        <v>606.32000000000005</v>
      </c>
      <c r="M133">
        <v>0</v>
      </c>
      <c r="N133">
        <v>690.34</v>
      </c>
      <c r="O133">
        <v>3791.53</v>
      </c>
      <c r="P133">
        <v>4007.75</v>
      </c>
      <c r="Q133">
        <v>902.67</v>
      </c>
      <c r="R133">
        <v>10670.976612141936</v>
      </c>
      <c r="S133">
        <v>36008.18661214193</v>
      </c>
      <c r="T133">
        <v>14100</v>
      </c>
      <c r="U133">
        <v>0</v>
      </c>
      <c r="V133">
        <v>0</v>
      </c>
      <c r="W133">
        <v>1800</v>
      </c>
      <c r="X133">
        <v>2650</v>
      </c>
      <c r="Y133">
        <v>2100</v>
      </c>
      <c r="Z133">
        <v>1150</v>
      </c>
      <c r="AA133">
        <v>0</v>
      </c>
      <c r="AB133">
        <v>21800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35895.46</v>
      </c>
      <c r="AM133">
        <v>1050.47</v>
      </c>
      <c r="AN133">
        <v>0</v>
      </c>
      <c r="AO133">
        <v>5505.34</v>
      </c>
      <c r="AP133">
        <v>6582.23</v>
      </c>
      <c r="AQ133">
        <v>9909.75</v>
      </c>
      <c r="AR133">
        <v>4882.67</v>
      </c>
      <c r="AS133">
        <v>24343.976612141938</v>
      </c>
      <c r="AT133">
        <v>88169.896612141936</v>
      </c>
      <c r="AU133">
        <v>18.863905993183984</v>
      </c>
      <c r="AV133">
        <v>4674</v>
      </c>
      <c r="AW133" t="s">
        <v>351</v>
      </c>
      <c r="AZ133" t="s">
        <v>1481</v>
      </c>
      <c r="BA133" t="s">
        <v>2402</v>
      </c>
      <c r="BB133" t="s">
        <v>1630</v>
      </c>
      <c r="BC133" t="s">
        <v>2410</v>
      </c>
      <c r="BD133">
        <v>1</v>
      </c>
      <c r="BE133">
        <v>1</v>
      </c>
    </row>
    <row r="134" spans="1:57" x14ac:dyDescent="0.25">
      <c r="A134" t="s">
        <v>254</v>
      </c>
      <c r="B134">
        <v>1626.56</v>
      </c>
      <c r="C134">
        <v>0</v>
      </c>
      <c r="D134">
        <v>0</v>
      </c>
      <c r="E134">
        <v>130</v>
      </c>
      <c r="F134">
        <v>25</v>
      </c>
      <c r="G134">
        <v>0</v>
      </c>
      <c r="H134">
        <v>370</v>
      </c>
      <c r="I134">
        <v>3454</v>
      </c>
      <c r="J134">
        <v>5605.5599999999995</v>
      </c>
      <c r="K134">
        <v>6910.71</v>
      </c>
      <c r="L134">
        <v>76.05</v>
      </c>
      <c r="M134">
        <v>0</v>
      </c>
      <c r="N134">
        <v>142.9</v>
      </c>
      <c r="O134">
        <v>191.8</v>
      </c>
      <c r="P134">
        <v>82.1</v>
      </c>
      <c r="Q134">
        <v>61.25</v>
      </c>
      <c r="R134">
        <v>3075.816864656239</v>
      </c>
      <c r="S134">
        <v>10540.626864656238</v>
      </c>
      <c r="T134">
        <v>3500</v>
      </c>
      <c r="U134">
        <v>0</v>
      </c>
      <c r="V134">
        <v>0</v>
      </c>
      <c r="W134">
        <v>600</v>
      </c>
      <c r="X134">
        <v>7500</v>
      </c>
      <c r="Y134">
        <v>0</v>
      </c>
      <c r="Z134">
        <v>0</v>
      </c>
      <c r="AA134">
        <v>1000</v>
      </c>
      <c r="AB134">
        <v>12600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12037.27</v>
      </c>
      <c r="AM134">
        <v>76.05</v>
      </c>
      <c r="AN134">
        <v>0</v>
      </c>
      <c r="AO134">
        <v>872.9</v>
      </c>
      <c r="AP134">
        <v>7716.8</v>
      </c>
      <c r="AQ134">
        <v>82.1</v>
      </c>
      <c r="AR134">
        <v>431.25</v>
      </c>
      <c r="AS134">
        <v>7529.816864656239</v>
      </c>
      <c r="AT134">
        <v>28746.186864656236</v>
      </c>
      <c r="AU134">
        <v>8.2532836246500825</v>
      </c>
      <c r="AV134">
        <v>3483</v>
      </c>
      <c r="AW134" t="s">
        <v>253</v>
      </c>
      <c r="AZ134" t="s">
        <v>1357</v>
      </c>
      <c r="BA134" t="s">
        <v>2391</v>
      </c>
      <c r="BB134" t="s">
        <v>1364</v>
      </c>
      <c r="BC134" t="s">
        <v>2393</v>
      </c>
      <c r="BD134">
        <v>2</v>
      </c>
      <c r="BE134">
        <v>1</v>
      </c>
    </row>
    <row r="135" spans="1:57" x14ac:dyDescent="0.25">
      <c r="A135" t="s">
        <v>416</v>
      </c>
      <c r="B135">
        <v>8950.4900000000016</v>
      </c>
      <c r="C135">
        <v>855</v>
      </c>
      <c r="D135">
        <v>0</v>
      </c>
      <c r="E135">
        <v>895</v>
      </c>
      <c r="F135">
        <v>500</v>
      </c>
      <c r="G135">
        <v>2850</v>
      </c>
      <c r="H135">
        <v>80</v>
      </c>
      <c r="I135">
        <v>9985</v>
      </c>
      <c r="J135">
        <v>24115.49</v>
      </c>
      <c r="K135">
        <v>34234.359999999993</v>
      </c>
      <c r="L135">
        <v>107.6</v>
      </c>
      <c r="M135">
        <v>0</v>
      </c>
      <c r="N135">
        <v>474.48</v>
      </c>
      <c r="O135">
        <v>164.25</v>
      </c>
      <c r="P135">
        <v>252.98</v>
      </c>
      <c r="Q135">
        <v>138.13999999999999</v>
      </c>
      <c r="R135">
        <v>11459.08341511174</v>
      </c>
      <c r="S135">
        <v>46830.893415111736</v>
      </c>
      <c r="T135">
        <v>28000</v>
      </c>
      <c r="U135">
        <v>0</v>
      </c>
      <c r="V135">
        <v>0</v>
      </c>
      <c r="W135">
        <v>1000</v>
      </c>
      <c r="X135">
        <v>0</v>
      </c>
      <c r="Y135">
        <v>0</v>
      </c>
      <c r="Z135">
        <v>0</v>
      </c>
      <c r="AA135">
        <v>2000</v>
      </c>
      <c r="AB135">
        <v>31000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71184.849999999991</v>
      </c>
      <c r="AM135">
        <v>962.6</v>
      </c>
      <c r="AN135">
        <v>0</v>
      </c>
      <c r="AO135">
        <v>2369.48</v>
      </c>
      <c r="AP135">
        <v>664.25</v>
      </c>
      <c r="AQ135">
        <v>3102.98</v>
      </c>
      <c r="AR135">
        <v>218.14</v>
      </c>
      <c r="AS135">
        <v>23444.083415111738</v>
      </c>
      <c r="AT135">
        <v>101946.38341511172</v>
      </c>
      <c r="AU135">
        <v>11.675032457067307</v>
      </c>
      <c r="AV135">
        <v>8732</v>
      </c>
      <c r="AW135" t="s">
        <v>415</v>
      </c>
      <c r="AZ135" t="s">
        <v>1696</v>
      </c>
      <c r="BA135" t="s">
        <v>2415</v>
      </c>
      <c r="BB135" t="s">
        <v>1718</v>
      </c>
      <c r="BC135" t="s">
        <v>2420</v>
      </c>
      <c r="BD135">
        <v>1</v>
      </c>
      <c r="BE135">
        <v>1</v>
      </c>
    </row>
    <row r="136" spans="1:57" x14ac:dyDescent="0.25">
      <c r="A136" t="s">
        <v>2327</v>
      </c>
      <c r="B136">
        <v>0</v>
      </c>
      <c r="C136">
        <v>185832.35</v>
      </c>
      <c r="D136">
        <v>9049.2900000000009</v>
      </c>
      <c r="E136">
        <v>0</v>
      </c>
      <c r="F136">
        <v>323899.52000000002</v>
      </c>
      <c r="G136">
        <v>20468.63</v>
      </c>
      <c r="H136">
        <v>266652.69</v>
      </c>
      <c r="I136">
        <v>1362669.2</v>
      </c>
      <c r="J136">
        <v>2168571.6799999997</v>
      </c>
      <c r="K136">
        <v>0</v>
      </c>
      <c r="L136">
        <v>0</v>
      </c>
      <c r="M136">
        <v>55</v>
      </c>
      <c r="N136">
        <v>0</v>
      </c>
      <c r="O136">
        <v>384.44</v>
      </c>
      <c r="P136">
        <v>0</v>
      </c>
      <c r="Q136">
        <v>0</v>
      </c>
      <c r="R136">
        <v>1035473</v>
      </c>
      <c r="S136">
        <v>1035912.44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1063.9000000000001</v>
      </c>
      <c r="AK136">
        <v>1063.9000000000001</v>
      </c>
      <c r="AL136">
        <v>0</v>
      </c>
      <c r="AM136">
        <v>185832.35</v>
      </c>
      <c r="AN136">
        <v>9104.2900000000009</v>
      </c>
      <c r="AO136">
        <v>0</v>
      </c>
      <c r="AP136">
        <v>324283.96000000002</v>
      </c>
      <c r="AQ136">
        <v>20468.63</v>
      </c>
      <c r="AR136">
        <v>266652.69</v>
      </c>
      <c r="AS136">
        <v>2399206.1</v>
      </c>
      <c r="AT136">
        <v>3205548.02</v>
      </c>
      <c r="AW136">
        <v>999</v>
      </c>
    </row>
    <row r="137" spans="1:57" x14ac:dyDescent="0.25">
      <c r="A137" t="s">
        <v>62</v>
      </c>
      <c r="B137">
        <v>2626.7400000000002</v>
      </c>
      <c r="C137">
        <v>9772.7999999999993</v>
      </c>
      <c r="D137">
        <v>0</v>
      </c>
      <c r="E137">
        <v>580</v>
      </c>
      <c r="F137">
        <v>515</v>
      </c>
      <c r="G137">
        <v>685</v>
      </c>
      <c r="H137">
        <v>880</v>
      </c>
      <c r="I137">
        <v>7053</v>
      </c>
      <c r="J137">
        <v>22112.54</v>
      </c>
      <c r="K137">
        <v>6229.8200000000015</v>
      </c>
      <c r="L137">
        <v>4900.49</v>
      </c>
      <c r="M137">
        <v>0</v>
      </c>
      <c r="N137">
        <v>373.27</v>
      </c>
      <c r="O137">
        <v>4531.7999999999993</v>
      </c>
      <c r="P137">
        <v>350</v>
      </c>
      <c r="Q137">
        <v>246.8</v>
      </c>
      <c r="R137">
        <v>1796.6687950792023</v>
      </c>
      <c r="S137">
        <v>18428.848795079204</v>
      </c>
      <c r="T137">
        <v>5610</v>
      </c>
      <c r="U137">
        <v>8415</v>
      </c>
      <c r="V137">
        <v>0</v>
      </c>
      <c r="W137">
        <v>935</v>
      </c>
      <c r="X137">
        <v>3740</v>
      </c>
      <c r="Y137">
        <v>0</v>
      </c>
      <c r="Z137">
        <v>0</v>
      </c>
      <c r="AA137">
        <v>4000</v>
      </c>
      <c r="AB137">
        <v>22700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14466.560000000001</v>
      </c>
      <c r="AM137">
        <v>23088.29</v>
      </c>
      <c r="AN137">
        <v>0</v>
      </c>
      <c r="AO137">
        <v>1888.27</v>
      </c>
      <c r="AP137">
        <v>8786.7999999999993</v>
      </c>
      <c r="AQ137">
        <v>1035</v>
      </c>
      <c r="AR137">
        <v>1126.8</v>
      </c>
      <c r="AS137">
        <v>12849.668795079202</v>
      </c>
      <c r="AT137">
        <v>63241.388795079205</v>
      </c>
      <c r="AU137">
        <v>10.323439241769377</v>
      </c>
      <c r="AV137">
        <v>6126</v>
      </c>
      <c r="AW137" t="s">
        <v>61</v>
      </c>
      <c r="AZ137" t="s">
        <v>1041</v>
      </c>
      <c r="BA137" t="s">
        <v>2368</v>
      </c>
      <c r="BB137" t="s">
        <v>2370</v>
      </c>
      <c r="BC137" t="s">
        <v>2371</v>
      </c>
      <c r="BD137">
        <v>1</v>
      </c>
      <c r="BE137">
        <v>1</v>
      </c>
    </row>
    <row r="138" spans="1:57" x14ac:dyDescent="0.25">
      <c r="A138" t="s">
        <v>2400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2261</v>
      </c>
      <c r="AW138" t="s">
        <v>767</v>
      </c>
      <c r="AX138" t="s">
        <v>767</v>
      </c>
      <c r="AY138" t="s">
        <v>2400</v>
      </c>
      <c r="AZ138" t="s">
        <v>1357</v>
      </c>
      <c r="BA138" t="s">
        <v>2391</v>
      </c>
      <c r="BB138" t="s">
        <v>1383</v>
      </c>
      <c r="BC138" t="s">
        <v>2395</v>
      </c>
      <c r="BD138">
        <v>1</v>
      </c>
      <c r="BE138">
        <v>2</v>
      </c>
    </row>
    <row r="139" spans="1:57" x14ac:dyDescent="0.25">
      <c r="A139" t="s">
        <v>2485</v>
      </c>
      <c r="B139">
        <v>18306.139999999996</v>
      </c>
      <c r="C139">
        <v>50131.5</v>
      </c>
      <c r="D139">
        <v>0</v>
      </c>
      <c r="E139">
        <v>3191.89</v>
      </c>
      <c r="F139">
        <v>28132.55</v>
      </c>
      <c r="G139">
        <v>1500</v>
      </c>
      <c r="H139">
        <v>4285</v>
      </c>
      <c r="I139">
        <v>24975</v>
      </c>
      <c r="J139">
        <v>130522.08</v>
      </c>
      <c r="K139">
        <v>37170.090000000004</v>
      </c>
      <c r="L139">
        <v>4311.47</v>
      </c>
      <c r="M139">
        <v>0</v>
      </c>
      <c r="N139">
        <v>5504.45</v>
      </c>
      <c r="O139">
        <v>13052.62</v>
      </c>
      <c r="P139">
        <v>1909.35</v>
      </c>
      <c r="Q139">
        <v>2292.59</v>
      </c>
      <c r="R139">
        <v>9842.3251307383071</v>
      </c>
      <c r="S139">
        <v>74082.89513073831</v>
      </c>
      <c r="T139">
        <v>35505</v>
      </c>
      <c r="U139">
        <v>27545</v>
      </c>
      <c r="V139">
        <v>0</v>
      </c>
      <c r="W139">
        <v>6715</v>
      </c>
      <c r="X139">
        <v>22285</v>
      </c>
      <c r="Y139">
        <v>6300</v>
      </c>
      <c r="Z139">
        <v>6440</v>
      </c>
      <c r="AA139">
        <v>14000</v>
      </c>
      <c r="AB139">
        <v>118790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745.25</v>
      </c>
      <c r="AK139">
        <v>745.25</v>
      </c>
      <c r="AL139">
        <v>90981.23</v>
      </c>
      <c r="AM139">
        <v>81987.97</v>
      </c>
      <c r="AN139">
        <v>0</v>
      </c>
      <c r="AO139">
        <v>15411.34</v>
      </c>
      <c r="AP139">
        <v>63470.17</v>
      </c>
      <c r="AQ139">
        <v>9709.35</v>
      </c>
      <c r="AR139">
        <v>13017.59</v>
      </c>
      <c r="AS139">
        <v>49562.575130738303</v>
      </c>
      <c r="AT139">
        <v>324140.22513073834</v>
      </c>
      <c r="AU139">
        <v>35.363323710532221</v>
      </c>
      <c r="AV139">
        <v>9166</v>
      </c>
      <c r="AW139" t="s">
        <v>255</v>
      </c>
      <c r="AX139" t="s">
        <v>767</v>
      </c>
      <c r="AY139" t="s">
        <v>2400</v>
      </c>
      <c r="AZ139" t="s">
        <v>1357</v>
      </c>
      <c r="BA139" t="s">
        <v>2391</v>
      </c>
      <c r="BB139" t="s">
        <v>1383</v>
      </c>
      <c r="BC139" t="s">
        <v>2395</v>
      </c>
      <c r="BD139">
        <v>1</v>
      </c>
      <c r="BE139">
        <v>2</v>
      </c>
    </row>
    <row r="140" spans="1:57" x14ac:dyDescent="0.25">
      <c r="A140" t="s">
        <v>258</v>
      </c>
      <c r="B140">
        <v>1896.48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3467</v>
      </c>
      <c r="J140">
        <v>5363.48</v>
      </c>
      <c r="K140">
        <v>3174.5400000000004</v>
      </c>
      <c r="L140">
        <v>25.95</v>
      </c>
      <c r="M140">
        <v>0</v>
      </c>
      <c r="N140">
        <v>63.05</v>
      </c>
      <c r="O140">
        <v>53.75</v>
      </c>
      <c r="P140">
        <v>9.6</v>
      </c>
      <c r="Q140">
        <v>58.6</v>
      </c>
      <c r="R140">
        <v>3267.9723281692768</v>
      </c>
      <c r="S140">
        <v>6653.4623281692766</v>
      </c>
      <c r="T140">
        <v>6000</v>
      </c>
      <c r="U140">
        <v>0</v>
      </c>
      <c r="V140">
        <v>0</v>
      </c>
      <c r="W140">
        <v>100</v>
      </c>
      <c r="X140">
        <v>0</v>
      </c>
      <c r="Y140">
        <v>0</v>
      </c>
      <c r="Z140">
        <v>0</v>
      </c>
      <c r="AA140">
        <v>1000</v>
      </c>
      <c r="AB140">
        <v>7100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11071.02</v>
      </c>
      <c r="AM140">
        <v>25.95</v>
      </c>
      <c r="AN140">
        <v>0</v>
      </c>
      <c r="AO140">
        <v>163.05000000000001</v>
      </c>
      <c r="AP140">
        <v>53.75</v>
      </c>
      <c r="AQ140">
        <v>9.6</v>
      </c>
      <c r="AR140">
        <v>58.6</v>
      </c>
      <c r="AS140">
        <v>7734.9723281692768</v>
      </c>
      <c r="AT140">
        <v>19116.94232816928</v>
      </c>
      <c r="AU140">
        <v>1.2476793061068581</v>
      </c>
      <c r="AV140">
        <v>15322</v>
      </c>
      <c r="AW140" t="s">
        <v>257</v>
      </c>
      <c r="AZ140" t="s">
        <v>1357</v>
      </c>
      <c r="BA140" t="s">
        <v>2391</v>
      </c>
      <c r="BB140" t="s">
        <v>1364</v>
      </c>
      <c r="BC140" t="s">
        <v>2393</v>
      </c>
      <c r="BD140">
        <v>2</v>
      </c>
      <c r="BE140">
        <v>1</v>
      </c>
    </row>
    <row r="141" spans="1:57" x14ac:dyDescent="0.25">
      <c r="A141" t="s">
        <v>418</v>
      </c>
      <c r="B141">
        <v>3809.15</v>
      </c>
      <c r="C141">
        <v>225</v>
      </c>
      <c r="D141">
        <v>0</v>
      </c>
      <c r="E141">
        <v>1130</v>
      </c>
      <c r="F141">
        <v>945</v>
      </c>
      <c r="G141">
        <v>640</v>
      </c>
      <c r="H141">
        <v>40</v>
      </c>
      <c r="I141">
        <v>3612</v>
      </c>
      <c r="J141">
        <v>10401.15</v>
      </c>
      <c r="K141">
        <v>1789.5</v>
      </c>
      <c r="L141">
        <v>59.53</v>
      </c>
      <c r="M141">
        <v>0</v>
      </c>
      <c r="N141">
        <v>51.65</v>
      </c>
      <c r="O141">
        <v>34.4</v>
      </c>
      <c r="P141">
        <v>48.75</v>
      </c>
      <c r="Q141">
        <v>26.85</v>
      </c>
      <c r="R141">
        <v>2293.6875572259132</v>
      </c>
      <c r="S141">
        <v>4304.3675572259135</v>
      </c>
      <c r="T141">
        <v>3500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3500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9098.65</v>
      </c>
      <c r="AM141">
        <v>284.52999999999997</v>
      </c>
      <c r="AN141">
        <v>0</v>
      </c>
      <c r="AO141">
        <v>1181.6500000000001</v>
      </c>
      <c r="AP141">
        <v>979.4</v>
      </c>
      <c r="AQ141">
        <v>688.75</v>
      </c>
      <c r="AR141">
        <v>66.849999999999994</v>
      </c>
      <c r="AS141">
        <v>5905.6875572259132</v>
      </c>
      <c r="AT141">
        <v>18205.517557225914</v>
      </c>
      <c r="AU141">
        <v>1.2165397632626738</v>
      </c>
      <c r="AV141">
        <v>14965</v>
      </c>
      <c r="AW141" t="s">
        <v>417</v>
      </c>
      <c r="AZ141" t="s">
        <v>1696</v>
      </c>
      <c r="BA141" t="s">
        <v>2415</v>
      </c>
      <c r="BB141" t="s">
        <v>1703</v>
      </c>
      <c r="BC141" t="s">
        <v>2417</v>
      </c>
      <c r="BD141">
        <v>2</v>
      </c>
      <c r="BE141">
        <v>1</v>
      </c>
    </row>
    <row r="142" spans="1:57" x14ac:dyDescent="0.25">
      <c r="A142" t="s">
        <v>420</v>
      </c>
      <c r="B142">
        <v>8039.22</v>
      </c>
      <c r="C142">
        <v>0</v>
      </c>
      <c r="D142">
        <v>0</v>
      </c>
      <c r="E142">
        <v>820</v>
      </c>
      <c r="F142">
        <v>5780.34</v>
      </c>
      <c r="G142">
        <v>1080</v>
      </c>
      <c r="H142">
        <v>5600</v>
      </c>
      <c r="I142">
        <v>17473.97</v>
      </c>
      <c r="J142">
        <v>38793.53</v>
      </c>
      <c r="K142">
        <v>8232.01</v>
      </c>
      <c r="L142">
        <v>301.92</v>
      </c>
      <c r="M142">
        <v>0</v>
      </c>
      <c r="N142">
        <v>2021.64</v>
      </c>
      <c r="O142">
        <v>5897.04</v>
      </c>
      <c r="P142">
        <v>1287.75</v>
      </c>
      <c r="Q142">
        <v>295.67</v>
      </c>
      <c r="R142">
        <v>5696.3372152248339</v>
      </c>
      <c r="S142">
        <v>23732.367215224833</v>
      </c>
      <c r="T142">
        <v>25000</v>
      </c>
      <c r="U142">
        <v>0</v>
      </c>
      <c r="V142">
        <v>0</v>
      </c>
      <c r="W142">
        <v>1000</v>
      </c>
      <c r="X142">
        <v>18000</v>
      </c>
      <c r="Y142">
        <v>0</v>
      </c>
      <c r="Z142">
        <v>1000</v>
      </c>
      <c r="AA142">
        <v>10000</v>
      </c>
      <c r="AB142">
        <v>55000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41271.229999999996</v>
      </c>
      <c r="AM142">
        <v>301.92</v>
      </c>
      <c r="AN142">
        <v>0</v>
      </c>
      <c r="AO142">
        <v>3841.6400000000003</v>
      </c>
      <c r="AP142">
        <v>29677.38</v>
      </c>
      <c r="AQ142">
        <v>2367.75</v>
      </c>
      <c r="AR142">
        <v>6895.67</v>
      </c>
      <c r="AS142">
        <v>33170.307215224835</v>
      </c>
      <c r="AT142">
        <v>117525.89721522483</v>
      </c>
      <c r="AU142">
        <v>14.269778680818945</v>
      </c>
      <c r="AV142">
        <v>8236</v>
      </c>
      <c r="AW142" t="s">
        <v>419</v>
      </c>
      <c r="AZ142" t="s">
        <v>1696</v>
      </c>
      <c r="BA142" t="s">
        <v>2415</v>
      </c>
      <c r="BB142" t="s">
        <v>1698</v>
      </c>
      <c r="BC142" t="s">
        <v>2416</v>
      </c>
      <c r="BD142">
        <v>2</v>
      </c>
      <c r="BE142">
        <v>1</v>
      </c>
    </row>
    <row r="143" spans="1:57" x14ac:dyDescent="0.25">
      <c r="A143" t="s">
        <v>2442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95598</v>
      </c>
      <c r="AW143" t="s">
        <v>801</v>
      </c>
      <c r="AX143" t="s">
        <v>801</v>
      </c>
      <c r="AY143" t="s">
        <v>2442</v>
      </c>
      <c r="AZ143" t="s">
        <v>2045</v>
      </c>
      <c r="BA143" t="s">
        <v>2435</v>
      </c>
      <c r="BB143" t="s">
        <v>2047</v>
      </c>
      <c r="BC143" t="s">
        <v>2436</v>
      </c>
      <c r="BD143">
        <v>2</v>
      </c>
      <c r="BE143">
        <v>2</v>
      </c>
    </row>
    <row r="144" spans="1:57" x14ac:dyDescent="0.25">
      <c r="A144" t="s">
        <v>2510</v>
      </c>
      <c r="B144">
        <v>12925.560000000001</v>
      </c>
      <c r="C144">
        <v>0</v>
      </c>
      <c r="D144">
        <v>6404.55</v>
      </c>
      <c r="E144">
        <v>130</v>
      </c>
      <c r="F144">
        <v>17</v>
      </c>
      <c r="G144">
        <v>150</v>
      </c>
      <c r="H144">
        <v>0</v>
      </c>
      <c r="I144">
        <v>6816</v>
      </c>
      <c r="J144">
        <v>26443.11</v>
      </c>
      <c r="K144">
        <v>5507.86</v>
      </c>
      <c r="L144">
        <v>0</v>
      </c>
      <c r="M144">
        <v>3210.63</v>
      </c>
      <c r="N144">
        <v>601.29999999999995</v>
      </c>
      <c r="O144">
        <v>1712.65</v>
      </c>
      <c r="P144">
        <v>0</v>
      </c>
      <c r="Q144">
        <v>0</v>
      </c>
      <c r="R144">
        <v>2847.3613599833998</v>
      </c>
      <c r="S144">
        <v>13879.801359983398</v>
      </c>
      <c r="T144">
        <v>16470</v>
      </c>
      <c r="U144">
        <v>0</v>
      </c>
      <c r="V144">
        <v>3799</v>
      </c>
      <c r="W144">
        <v>0</v>
      </c>
      <c r="X144">
        <v>0</v>
      </c>
      <c r="Y144">
        <v>0</v>
      </c>
      <c r="Z144">
        <v>0</v>
      </c>
      <c r="AA144">
        <v>9882</v>
      </c>
      <c r="AB144">
        <v>30151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34903.42</v>
      </c>
      <c r="AM144">
        <v>0</v>
      </c>
      <c r="AN144">
        <v>13414.18</v>
      </c>
      <c r="AO144">
        <v>731.3</v>
      </c>
      <c r="AP144">
        <v>1729.65</v>
      </c>
      <c r="AQ144">
        <v>150</v>
      </c>
      <c r="AR144">
        <v>0</v>
      </c>
      <c r="AS144">
        <v>19545.361359983399</v>
      </c>
      <c r="AT144">
        <v>70473.911359983409</v>
      </c>
      <c r="AU144">
        <v>5.9336458162821764</v>
      </c>
      <c r="AV144">
        <v>11877</v>
      </c>
      <c r="AW144" t="s">
        <v>597</v>
      </c>
      <c r="AX144" t="s">
        <v>801</v>
      </c>
      <c r="AY144" t="s">
        <v>2442</v>
      </c>
      <c r="AZ144" t="s">
        <v>2045</v>
      </c>
      <c r="BA144" t="s">
        <v>2435</v>
      </c>
      <c r="BB144" t="s">
        <v>2047</v>
      </c>
      <c r="BC144" t="s">
        <v>2436</v>
      </c>
      <c r="BD144">
        <v>2</v>
      </c>
      <c r="BE144">
        <v>2</v>
      </c>
    </row>
    <row r="145" spans="1:57" x14ac:dyDescent="0.25">
      <c r="A145" t="s">
        <v>600</v>
      </c>
      <c r="B145">
        <v>872.6400000000001</v>
      </c>
      <c r="C145">
        <v>0</v>
      </c>
      <c r="D145">
        <v>1950</v>
      </c>
      <c r="E145">
        <v>0</v>
      </c>
      <c r="F145">
        <v>0</v>
      </c>
      <c r="G145">
        <v>0</v>
      </c>
      <c r="H145">
        <v>0</v>
      </c>
      <c r="I145">
        <v>396.4</v>
      </c>
      <c r="J145">
        <v>3219.0400000000004</v>
      </c>
      <c r="K145">
        <v>3576.05</v>
      </c>
      <c r="L145">
        <v>0</v>
      </c>
      <c r="M145">
        <v>4581.88</v>
      </c>
      <c r="N145">
        <v>131.6</v>
      </c>
      <c r="O145">
        <v>0</v>
      </c>
      <c r="P145">
        <v>0</v>
      </c>
      <c r="Q145">
        <v>0</v>
      </c>
      <c r="R145">
        <v>3212.8213531159772</v>
      </c>
      <c r="S145">
        <v>11502.351353115977</v>
      </c>
      <c r="T145">
        <v>769.5</v>
      </c>
      <c r="U145">
        <v>0</v>
      </c>
      <c r="V145">
        <v>1804</v>
      </c>
      <c r="W145">
        <v>200</v>
      </c>
      <c r="X145">
        <v>0</v>
      </c>
      <c r="Y145">
        <v>0</v>
      </c>
      <c r="Z145">
        <v>0</v>
      </c>
      <c r="AA145">
        <v>0</v>
      </c>
      <c r="AB145">
        <v>2773.5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5218.1900000000005</v>
      </c>
      <c r="AM145">
        <v>0</v>
      </c>
      <c r="AN145">
        <v>8335.880000000001</v>
      </c>
      <c r="AO145">
        <v>331.6</v>
      </c>
      <c r="AP145">
        <v>0</v>
      </c>
      <c r="AQ145">
        <v>0</v>
      </c>
      <c r="AR145">
        <v>0</v>
      </c>
      <c r="AS145">
        <v>3609.2213531159773</v>
      </c>
      <c r="AT145">
        <v>17494.891353115978</v>
      </c>
      <c r="AU145">
        <v>8.5174738817507194</v>
      </c>
      <c r="AV145">
        <v>2054</v>
      </c>
      <c r="AW145" t="s">
        <v>599</v>
      </c>
      <c r="AZ145" t="s">
        <v>2045</v>
      </c>
      <c r="BA145" t="s">
        <v>2435</v>
      </c>
      <c r="BB145" t="s">
        <v>2105</v>
      </c>
      <c r="BC145" t="s">
        <v>2443</v>
      </c>
      <c r="BD145">
        <v>2</v>
      </c>
      <c r="BE145">
        <v>1</v>
      </c>
    </row>
    <row r="146" spans="1:57" x14ac:dyDescent="0.25">
      <c r="A146" t="s">
        <v>660</v>
      </c>
      <c r="B146">
        <v>10970.200000000003</v>
      </c>
      <c r="C146">
        <v>1460</v>
      </c>
      <c r="D146">
        <v>0</v>
      </c>
      <c r="E146">
        <v>925</v>
      </c>
      <c r="F146">
        <v>3092.21</v>
      </c>
      <c r="G146">
        <v>7712.5</v>
      </c>
      <c r="H146">
        <v>1685.5</v>
      </c>
      <c r="I146">
        <v>29219.94</v>
      </c>
      <c r="J146">
        <v>55065.350000000006</v>
      </c>
      <c r="K146">
        <v>10510.859999999997</v>
      </c>
      <c r="L146">
        <v>168.62</v>
      </c>
      <c r="M146">
        <v>0</v>
      </c>
      <c r="N146">
        <v>468.31</v>
      </c>
      <c r="O146">
        <v>1717</v>
      </c>
      <c r="P146">
        <v>2229.96</v>
      </c>
      <c r="Q146">
        <v>1131.51</v>
      </c>
      <c r="R146">
        <v>10501.168209061469</v>
      </c>
      <c r="S146">
        <v>26727.428209061465</v>
      </c>
      <c r="T146">
        <v>35469.32</v>
      </c>
      <c r="U146">
        <v>1324.95</v>
      </c>
      <c r="V146">
        <v>0</v>
      </c>
      <c r="W146">
        <v>9303.17</v>
      </c>
      <c r="X146">
        <v>0</v>
      </c>
      <c r="Y146">
        <v>11000</v>
      </c>
      <c r="Z146">
        <v>8464.5</v>
      </c>
      <c r="AA146">
        <v>15600.7</v>
      </c>
      <c r="AB146">
        <v>81162.64</v>
      </c>
      <c r="AC146">
        <v>970.2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970.2</v>
      </c>
      <c r="AL146">
        <v>57920.579999999994</v>
      </c>
      <c r="AM146">
        <v>2953.5699999999997</v>
      </c>
      <c r="AN146">
        <v>0</v>
      </c>
      <c r="AO146">
        <v>10696.48</v>
      </c>
      <c r="AP146">
        <v>4809.21</v>
      </c>
      <c r="AQ146">
        <v>20942.46</v>
      </c>
      <c r="AR146">
        <v>11281.51</v>
      </c>
      <c r="AS146">
        <v>55321.808209061463</v>
      </c>
      <c r="AT146">
        <v>163925.61820906145</v>
      </c>
      <c r="AU146">
        <v>66.636430166285137</v>
      </c>
      <c r="AV146">
        <v>2460</v>
      </c>
      <c r="AW146" t="s">
        <v>659</v>
      </c>
      <c r="AX146" t="s">
        <v>795</v>
      </c>
      <c r="AY146" t="s">
        <v>2358</v>
      </c>
      <c r="AZ146" t="s">
        <v>931</v>
      </c>
      <c r="BA146" t="s">
        <v>2350</v>
      </c>
      <c r="BB146" t="s">
        <v>963</v>
      </c>
      <c r="BC146" t="s">
        <v>2359</v>
      </c>
      <c r="BD146">
        <v>1</v>
      </c>
      <c r="BE146">
        <v>2</v>
      </c>
    </row>
    <row r="147" spans="1:57" x14ac:dyDescent="0.25">
      <c r="A147" t="s">
        <v>64</v>
      </c>
      <c r="B147">
        <v>868.51</v>
      </c>
      <c r="C147">
        <v>5121</v>
      </c>
      <c r="D147">
        <v>0</v>
      </c>
      <c r="E147">
        <v>135</v>
      </c>
      <c r="F147">
        <v>0</v>
      </c>
      <c r="G147">
        <v>2100</v>
      </c>
      <c r="H147">
        <v>100</v>
      </c>
      <c r="I147">
        <v>4111</v>
      </c>
      <c r="J147">
        <v>12435.51</v>
      </c>
      <c r="K147">
        <v>6618.9800000000014</v>
      </c>
      <c r="L147">
        <v>1277.23</v>
      </c>
      <c r="M147">
        <v>0</v>
      </c>
      <c r="N147">
        <v>449.17</v>
      </c>
      <c r="O147">
        <v>180.45</v>
      </c>
      <c r="P147">
        <v>165.36</v>
      </c>
      <c r="Q147">
        <v>164.55</v>
      </c>
      <c r="R147">
        <v>2142.159066767832</v>
      </c>
      <c r="S147">
        <v>10997.899066767834</v>
      </c>
      <c r="T147">
        <v>3315</v>
      </c>
      <c r="U147">
        <v>1325</v>
      </c>
      <c r="V147">
        <v>0</v>
      </c>
      <c r="W147">
        <v>1670</v>
      </c>
      <c r="X147">
        <v>0</v>
      </c>
      <c r="Y147">
        <v>0</v>
      </c>
      <c r="Z147">
        <v>0</v>
      </c>
      <c r="AA147">
        <v>500</v>
      </c>
      <c r="AB147">
        <v>6810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10802.490000000002</v>
      </c>
      <c r="AM147">
        <v>7723.23</v>
      </c>
      <c r="AN147">
        <v>0</v>
      </c>
      <c r="AO147">
        <v>2254.17</v>
      </c>
      <c r="AP147">
        <v>180.45</v>
      </c>
      <c r="AQ147">
        <v>2265.36</v>
      </c>
      <c r="AR147">
        <v>264.55</v>
      </c>
      <c r="AS147">
        <v>6753.159066767832</v>
      </c>
      <c r="AT147">
        <v>30243.409066767832</v>
      </c>
      <c r="AU147">
        <v>8.1893877787077809</v>
      </c>
      <c r="AV147">
        <v>3693</v>
      </c>
      <c r="AW147" t="s">
        <v>63</v>
      </c>
      <c r="AZ147" t="s">
        <v>1041</v>
      </c>
      <c r="BA147" t="s">
        <v>2368</v>
      </c>
      <c r="BB147" t="s">
        <v>2373</v>
      </c>
      <c r="BC147" t="s">
        <v>2374</v>
      </c>
      <c r="BD147">
        <v>2</v>
      </c>
      <c r="BE147">
        <v>1</v>
      </c>
    </row>
    <row r="148" spans="1:57" x14ac:dyDescent="0.25">
      <c r="A148" t="s">
        <v>1660</v>
      </c>
      <c r="B148">
        <v>7060.1999999999989</v>
      </c>
      <c r="C148">
        <v>964.55</v>
      </c>
      <c r="D148">
        <v>0</v>
      </c>
      <c r="E148">
        <v>1464</v>
      </c>
      <c r="F148">
        <v>190</v>
      </c>
      <c r="G148">
        <v>825</v>
      </c>
      <c r="H148">
        <v>3240</v>
      </c>
      <c r="I148">
        <v>30922.99</v>
      </c>
      <c r="J148">
        <v>44666.740000000005</v>
      </c>
      <c r="K148">
        <v>14867.020000000002</v>
      </c>
      <c r="L148">
        <v>194.36</v>
      </c>
      <c r="M148">
        <v>0</v>
      </c>
      <c r="N148">
        <v>241.2</v>
      </c>
      <c r="O148">
        <v>1511.06</v>
      </c>
      <c r="P148">
        <v>125</v>
      </c>
      <c r="Q148">
        <v>1932.35</v>
      </c>
      <c r="R148">
        <v>3897.1781281380099</v>
      </c>
      <c r="S148">
        <v>22768.168128138012</v>
      </c>
      <c r="T148">
        <v>13700</v>
      </c>
      <c r="U148">
        <v>0</v>
      </c>
      <c r="V148">
        <v>0</v>
      </c>
      <c r="W148">
        <v>1000</v>
      </c>
      <c r="X148">
        <v>8400</v>
      </c>
      <c r="Y148">
        <v>3500</v>
      </c>
      <c r="Z148">
        <v>850</v>
      </c>
      <c r="AA148">
        <v>6150.6</v>
      </c>
      <c r="AB148">
        <v>33600.6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35627.22</v>
      </c>
      <c r="AM148">
        <v>1158.9099999999999</v>
      </c>
      <c r="AN148">
        <v>0</v>
      </c>
      <c r="AO148">
        <v>2705.2</v>
      </c>
      <c r="AP148">
        <v>10101.06</v>
      </c>
      <c r="AQ148">
        <v>4450</v>
      </c>
      <c r="AR148">
        <v>6022.35</v>
      </c>
      <c r="AS148">
        <v>40970.768128138014</v>
      </c>
      <c r="AT148">
        <v>101035.50812813801</v>
      </c>
      <c r="AU148">
        <v>2.5315837666784771</v>
      </c>
      <c r="AV148">
        <v>39910</v>
      </c>
      <c r="AW148" t="s">
        <v>2486</v>
      </c>
      <c r="AX148" t="s">
        <v>2411</v>
      </c>
      <c r="AY148" t="s">
        <v>2412</v>
      </c>
      <c r="AZ148" t="s">
        <v>1481</v>
      </c>
      <c r="BA148" t="s">
        <v>2402</v>
      </c>
      <c r="BB148" t="s">
        <v>1659</v>
      </c>
      <c r="BC148" t="s">
        <v>2413</v>
      </c>
      <c r="BD148">
        <v>1</v>
      </c>
      <c r="BE148">
        <v>2</v>
      </c>
    </row>
    <row r="149" spans="1:57" x14ac:dyDescent="0.25">
      <c r="A149" t="s">
        <v>2546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1582</v>
      </c>
      <c r="AW149" t="s">
        <v>2411</v>
      </c>
      <c r="AX149" t="s">
        <v>2411</v>
      </c>
      <c r="AY149" t="s">
        <v>2412</v>
      </c>
      <c r="AZ149" t="s">
        <v>1481</v>
      </c>
      <c r="BA149" t="s">
        <v>2402</v>
      </c>
      <c r="BB149" t="s">
        <v>1659</v>
      </c>
      <c r="BC149" t="s">
        <v>2413</v>
      </c>
      <c r="BD149">
        <v>1</v>
      </c>
      <c r="BE149">
        <v>2</v>
      </c>
    </row>
    <row r="150" spans="1:57" x14ac:dyDescent="0.25">
      <c r="A150" t="s">
        <v>354</v>
      </c>
      <c r="B150">
        <v>22305.129999999997</v>
      </c>
      <c r="C150">
        <v>9369.7999999999993</v>
      </c>
      <c r="D150">
        <v>0</v>
      </c>
      <c r="E150">
        <v>5305.4</v>
      </c>
      <c r="F150">
        <v>11138.6</v>
      </c>
      <c r="G150">
        <v>9265</v>
      </c>
      <c r="H150">
        <v>5080</v>
      </c>
      <c r="I150">
        <v>44580.46</v>
      </c>
      <c r="J150">
        <v>107044.38999999998</v>
      </c>
      <c r="K150">
        <v>16529.68</v>
      </c>
      <c r="L150">
        <v>1500.68</v>
      </c>
      <c r="M150">
        <v>0</v>
      </c>
      <c r="N150">
        <v>11575.17</v>
      </c>
      <c r="O150">
        <v>13425.36</v>
      </c>
      <c r="P150">
        <v>3788.21</v>
      </c>
      <c r="Q150">
        <v>1228.93</v>
      </c>
      <c r="R150">
        <v>9565.9221164469691</v>
      </c>
      <c r="S150">
        <v>57613.95211644697</v>
      </c>
      <c r="T150">
        <v>33000</v>
      </c>
      <c r="U150">
        <v>16000</v>
      </c>
      <c r="V150">
        <v>0</v>
      </c>
      <c r="W150">
        <v>0</v>
      </c>
      <c r="X150">
        <v>15000</v>
      </c>
      <c r="Y150">
        <v>16000</v>
      </c>
      <c r="Z150">
        <v>10000</v>
      </c>
      <c r="AA150">
        <v>0</v>
      </c>
      <c r="AB150">
        <v>90000</v>
      </c>
      <c r="AC150">
        <v>15000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15000</v>
      </c>
      <c r="AL150">
        <v>86834.81</v>
      </c>
      <c r="AM150">
        <v>26870.48</v>
      </c>
      <c r="AN150">
        <v>0</v>
      </c>
      <c r="AO150">
        <v>16880.57</v>
      </c>
      <c r="AP150">
        <v>39563.96</v>
      </c>
      <c r="AQ150">
        <v>29053.21</v>
      </c>
      <c r="AR150">
        <v>16308.93</v>
      </c>
      <c r="AS150">
        <v>54146.38211644697</v>
      </c>
      <c r="AT150">
        <v>269658.34211644693</v>
      </c>
      <c r="AU150">
        <v>15.745553083991997</v>
      </c>
      <c r="AV150">
        <v>17126</v>
      </c>
      <c r="AW150" t="s">
        <v>353</v>
      </c>
      <c r="AX150" t="s">
        <v>853</v>
      </c>
      <c r="AY150" t="s">
        <v>2405</v>
      </c>
      <c r="AZ150" t="s">
        <v>1481</v>
      </c>
      <c r="BA150" t="s">
        <v>2402</v>
      </c>
      <c r="BB150" t="s">
        <v>1587</v>
      </c>
      <c r="BC150" t="s">
        <v>2406</v>
      </c>
      <c r="BD150">
        <v>1</v>
      </c>
      <c r="BE150">
        <v>2</v>
      </c>
    </row>
    <row r="151" spans="1:57" x14ac:dyDescent="0.25">
      <c r="A151" t="s">
        <v>2571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 t="s">
        <v>853</v>
      </c>
      <c r="AX151" t="s">
        <v>853</v>
      </c>
      <c r="AY151" t="s">
        <v>2405</v>
      </c>
      <c r="AZ151" t="s">
        <v>1481</v>
      </c>
      <c r="BA151" t="s">
        <v>2402</v>
      </c>
      <c r="BB151" t="s">
        <v>1587</v>
      </c>
      <c r="BC151" t="s">
        <v>2406</v>
      </c>
      <c r="BD151">
        <v>1</v>
      </c>
      <c r="BE151">
        <v>2</v>
      </c>
    </row>
    <row r="152" spans="1:57" x14ac:dyDescent="0.25">
      <c r="A152" t="s">
        <v>2530</v>
      </c>
      <c r="B152">
        <v>730.33999999999992</v>
      </c>
      <c r="C152">
        <v>2896.8</v>
      </c>
      <c r="D152">
        <v>0</v>
      </c>
      <c r="E152">
        <v>45</v>
      </c>
      <c r="F152">
        <v>630</v>
      </c>
      <c r="G152">
        <v>50</v>
      </c>
      <c r="H152">
        <v>1000</v>
      </c>
      <c r="I152">
        <v>1265</v>
      </c>
      <c r="J152">
        <v>6617.14</v>
      </c>
      <c r="K152">
        <v>508.04999999999995</v>
      </c>
      <c r="L152">
        <v>3626.58</v>
      </c>
      <c r="M152">
        <v>0</v>
      </c>
      <c r="N152">
        <v>0</v>
      </c>
      <c r="O152">
        <v>772.79</v>
      </c>
      <c r="P152">
        <v>133.80000000000001</v>
      </c>
      <c r="Q152">
        <v>373.3</v>
      </c>
      <c r="R152">
        <v>709.67069171357025</v>
      </c>
      <c r="S152">
        <v>6124.1906917135711</v>
      </c>
      <c r="T152">
        <v>0</v>
      </c>
      <c r="U152">
        <v>3000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3000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1238.3899999999999</v>
      </c>
      <c r="AM152">
        <v>9523.380000000001</v>
      </c>
      <c r="AN152">
        <v>0</v>
      </c>
      <c r="AO152">
        <v>45</v>
      </c>
      <c r="AP152">
        <v>1402.79</v>
      </c>
      <c r="AQ152">
        <v>183.8</v>
      </c>
      <c r="AR152">
        <v>1373.3</v>
      </c>
      <c r="AS152">
        <v>1974.6706917135702</v>
      </c>
      <c r="AT152">
        <v>15741.330691713571</v>
      </c>
      <c r="AU152">
        <v>0.50469158998761043</v>
      </c>
      <c r="AV152">
        <v>31190</v>
      </c>
      <c r="AW152" t="s">
        <v>675</v>
      </c>
      <c r="AX152" t="s">
        <v>799</v>
      </c>
      <c r="AY152" t="s">
        <v>2451</v>
      </c>
      <c r="AZ152" t="s">
        <v>1870</v>
      </c>
      <c r="BA152" t="s">
        <v>2424</v>
      </c>
      <c r="BB152" t="s">
        <v>1897</v>
      </c>
      <c r="BC152" t="s">
        <v>2428</v>
      </c>
      <c r="BD152">
        <v>1</v>
      </c>
      <c r="BE152">
        <v>2</v>
      </c>
    </row>
    <row r="153" spans="1:57" x14ac:dyDescent="0.25">
      <c r="A153" t="s">
        <v>2451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41390</v>
      </c>
      <c r="AW153" t="s">
        <v>799</v>
      </c>
      <c r="AX153" t="s">
        <v>799</v>
      </c>
      <c r="AY153" t="s">
        <v>2451</v>
      </c>
      <c r="AZ153" t="s">
        <v>2045</v>
      </c>
      <c r="BA153" t="s">
        <v>2435</v>
      </c>
      <c r="BB153" t="s">
        <v>2105</v>
      </c>
      <c r="BC153" t="s">
        <v>2443</v>
      </c>
      <c r="BD153">
        <v>1</v>
      </c>
      <c r="BE153">
        <v>2</v>
      </c>
    </row>
    <row r="154" spans="1:57" x14ac:dyDescent="0.25">
      <c r="A154" t="s">
        <v>2534</v>
      </c>
      <c r="B154">
        <v>2538.21</v>
      </c>
      <c r="C154">
        <v>0</v>
      </c>
      <c r="D154">
        <v>11260.1</v>
      </c>
      <c r="E154">
        <v>315</v>
      </c>
      <c r="F154">
        <v>0</v>
      </c>
      <c r="G154">
        <v>1210</v>
      </c>
      <c r="H154">
        <v>0</v>
      </c>
      <c r="I154">
        <v>4194.6000000000004</v>
      </c>
      <c r="J154">
        <v>19517.910000000003</v>
      </c>
      <c r="K154">
        <v>5030.26</v>
      </c>
      <c r="L154">
        <v>0</v>
      </c>
      <c r="M154">
        <v>1268.9499999999998</v>
      </c>
      <c r="N154">
        <v>363.05</v>
      </c>
      <c r="O154">
        <v>0</v>
      </c>
      <c r="P154">
        <v>1247.95</v>
      </c>
      <c r="Q154">
        <v>0</v>
      </c>
      <c r="R154">
        <v>3659.8818987500654</v>
      </c>
      <c r="S154">
        <v>11570.091898750066</v>
      </c>
      <c r="T154">
        <v>0</v>
      </c>
      <c r="U154">
        <v>0</v>
      </c>
      <c r="V154">
        <v>1200</v>
      </c>
      <c r="W154">
        <v>0</v>
      </c>
      <c r="X154">
        <v>0</v>
      </c>
      <c r="Y154">
        <v>1500</v>
      </c>
      <c r="Z154">
        <v>0</v>
      </c>
      <c r="AA154">
        <v>250</v>
      </c>
      <c r="AB154">
        <v>2950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7568.47</v>
      </c>
      <c r="AM154">
        <v>0</v>
      </c>
      <c r="AN154">
        <v>13729.05</v>
      </c>
      <c r="AO154">
        <v>678.05</v>
      </c>
      <c r="AP154">
        <v>0</v>
      </c>
      <c r="AQ154">
        <v>3957.95</v>
      </c>
      <c r="AR154">
        <v>0</v>
      </c>
      <c r="AS154">
        <v>8104.4818987500657</v>
      </c>
      <c r="AT154">
        <v>34038.001898750066</v>
      </c>
      <c r="AU154">
        <v>50.802987908582189</v>
      </c>
      <c r="AV154">
        <v>670</v>
      </c>
      <c r="AW154" t="s">
        <v>705</v>
      </c>
      <c r="AX154" t="s">
        <v>799</v>
      </c>
      <c r="AY154" t="s">
        <v>2451</v>
      </c>
      <c r="AZ154" t="s">
        <v>2045</v>
      </c>
      <c r="BA154" t="s">
        <v>2435</v>
      </c>
      <c r="BB154" t="s">
        <v>2105</v>
      </c>
      <c r="BC154" t="s">
        <v>2443</v>
      </c>
      <c r="BD154">
        <v>1</v>
      </c>
      <c r="BE154">
        <v>2</v>
      </c>
    </row>
    <row r="155" spans="1:57" x14ac:dyDescent="0.25">
      <c r="A155" t="s">
        <v>2511</v>
      </c>
      <c r="B155">
        <v>16135.27</v>
      </c>
      <c r="C155">
        <v>360</v>
      </c>
      <c r="D155">
        <v>6603.6</v>
      </c>
      <c r="E155">
        <v>80</v>
      </c>
      <c r="F155">
        <v>0</v>
      </c>
      <c r="G155">
        <v>150</v>
      </c>
      <c r="H155">
        <v>0</v>
      </c>
      <c r="I155">
        <v>2263</v>
      </c>
      <c r="J155">
        <v>25591.870000000003</v>
      </c>
      <c r="K155">
        <v>3209.58</v>
      </c>
      <c r="L155">
        <v>295.7</v>
      </c>
      <c r="M155">
        <v>1908.3500000000001</v>
      </c>
      <c r="N155">
        <v>766.54</v>
      </c>
      <c r="O155">
        <v>0</v>
      </c>
      <c r="P155">
        <v>0</v>
      </c>
      <c r="Q155">
        <v>0</v>
      </c>
      <c r="R155">
        <v>2811.3818076122102</v>
      </c>
      <c r="S155">
        <v>8991.5518076122098</v>
      </c>
      <c r="T155">
        <v>1941.07</v>
      </c>
      <c r="U155">
        <v>0</v>
      </c>
      <c r="V155">
        <v>2441.0700000000002</v>
      </c>
      <c r="W155">
        <v>0</v>
      </c>
      <c r="X155">
        <v>0</v>
      </c>
      <c r="Y155">
        <v>0</v>
      </c>
      <c r="Z155">
        <v>0</v>
      </c>
      <c r="AA155">
        <v>1459.08</v>
      </c>
      <c r="AB155">
        <v>5841.22</v>
      </c>
      <c r="AC155">
        <v>0</v>
      </c>
      <c r="AD155">
        <v>0</v>
      </c>
      <c r="AE155">
        <v>0</v>
      </c>
      <c r="AF155">
        <v>0</v>
      </c>
      <c r="AG155">
        <v>18793.63</v>
      </c>
      <c r="AH155">
        <v>0</v>
      </c>
      <c r="AI155">
        <v>0</v>
      </c>
      <c r="AJ155">
        <v>0</v>
      </c>
      <c r="AK155">
        <v>18793.63</v>
      </c>
      <c r="AL155">
        <v>21285.919999999998</v>
      </c>
      <c r="AM155">
        <v>655.7</v>
      </c>
      <c r="AN155">
        <v>10953.02</v>
      </c>
      <c r="AO155">
        <v>846.54</v>
      </c>
      <c r="AP155">
        <v>18793.63</v>
      </c>
      <c r="AQ155">
        <v>150</v>
      </c>
      <c r="AR155">
        <v>0</v>
      </c>
      <c r="AS155">
        <v>6533.4618076122097</v>
      </c>
      <c r="AT155">
        <v>59218.271807612211</v>
      </c>
      <c r="AU155">
        <v>6.717136094329879</v>
      </c>
      <c r="AV155">
        <v>8816</v>
      </c>
      <c r="AW155" t="s">
        <v>601</v>
      </c>
      <c r="AX155" t="s">
        <v>769</v>
      </c>
      <c r="AY155" t="s">
        <v>2444</v>
      </c>
      <c r="AZ155" t="s">
        <v>2045</v>
      </c>
      <c r="BA155" t="s">
        <v>2435</v>
      </c>
      <c r="BB155" t="s">
        <v>2064</v>
      </c>
      <c r="BC155" t="s">
        <v>2440</v>
      </c>
      <c r="BD155">
        <v>2</v>
      </c>
      <c r="BE155">
        <v>2</v>
      </c>
    </row>
    <row r="156" spans="1:57" x14ac:dyDescent="0.25">
      <c r="A156" t="s">
        <v>2547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30000</v>
      </c>
      <c r="AK156">
        <v>30000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30000</v>
      </c>
      <c r="AT156">
        <v>30000</v>
      </c>
      <c r="AU156">
        <v>19.255455712451862</v>
      </c>
      <c r="AV156">
        <v>1558</v>
      </c>
      <c r="AW156" t="s">
        <v>769</v>
      </c>
      <c r="AX156" t="s">
        <v>769</v>
      </c>
      <c r="AY156" t="s">
        <v>2444</v>
      </c>
      <c r="AZ156" t="s">
        <v>2045</v>
      </c>
      <c r="BA156" t="s">
        <v>2435</v>
      </c>
      <c r="BB156" t="s">
        <v>2064</v>
      </c>
      <c r="BC156" t="s">
        <v>2440</v>
      </c>
      <c r="BD156">
        <v>2</v>
      </c>
      <c r="BE156">
        <v>2</v>
      </c>
    </row>
    <row r="157" spans="1:57" x14ac:dyDescent="0.25">
      <c r="A157" t="s">
        <v>422</v>
      </c>
      <c r="B157">
        <v>3896.2200000000003</v>
      </c>
      <c r="C157">
        <v>736.55</v>
      </c>
      <c r="D157">
        <v>0</v>
      </c>
      <c r="E157">
        <v>356</v>
      </c>
      <c r="F157">
        <v>26223.1</v>
      </c>
      <c r="G157">
        <v>2076</v>
      </c>
      <c r="H157">
        <v>7844</v>
      </c>
      <c r="I157">
        <v>6464</v>
      </c>
      <c r="J157">
        <v>47595.869999999995</v>
      </c>
      <c r="K157">
        <v>10948.87</v>
      </c>
      <c r="L157">
        <v>4937.45</v>
      </c>
      <c r="M157">
        <v>0</v>
      </c>
      <c r="N157">
        <v>1885.6</v>
      </c>
      <c r="O157">
        <v>16631.57</v>
      </c>
      <c r="P157">
        <v>5686.85</v>
      </c>
      <c r="Q157">
        <v>3963.41</v>
      </c>
      <c r="R157">
        <v>10101.775181052741</v>
      </c>
      <c r="S157">
        <v>54155.525181052741</v>
      </c>
      <c r="T157">
        <v>3400</v>
      </c>
      <c r="U157">
        <v>2640</v>
      </c>
      <c r="V157">
        <v>0</v>
      </c>
      <c r="W157">
        <v>1670</v>
      </c>
      <c r="X157">
        <v>14050</v>
      </c>
      <c r="Y157">
        <v>3340</v>
      </c>
      <c r="Z157">
        <v>6900</v>
      </c>
      <c r="AA157">
        <v>2000</v>
      </c>
      <c r="AB157">
        <v>34000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18245.09</v>
      </c>
      <c r="AM157">
        <v>8314</v>
      </c>
      <c r="AN157">
        <v>0</v>
      </c>
      <c r="AO157">
        <v>3911.6</v>
      </c>
      <c r="AP157">
        <v>56904.67</v>
      </c>
      <c r="AQ157">
        <v>11102.85</v>
      </c>
      <c r="AR157">
        <v>18707.41</v>
      </c>
      <c r="AS157">
        <v>18565.775181052741</v>
      </c>
      <c r="AT157">
        <v>135751.39518105274</v>
      </c>
      <c r="AU157">
        <v>30.247637072427079</v>
      </c>
      <c r="AV157">
        <v>4488</v>
      </c>
      <c r="AW157" t="s">
        <v>421</v>
      </c>
      <c r="AZ157" t="s">
        <v>1696</v>
      </c>
      <c r="BA157" t="s">
        <v>2415</v>
      </c>
      <c r="BB157" t="s">
        <v>1712</v>
      </c>
      <c r="BC157" t="s">
        <v>2418</v>
      </c>
      <c r="BD157">
        <v>1</v>
      </c>
      <c r="BE157">
        <v>1</v>
      </c>
    </row>
    <row r="158" spans="1:57" x14ac:dyDescent="0.25">
      <c r="A158" t="s">
        <v>2479</v>
      </c>
      <c r="B158">
        <v>1107.0899999999999</v>
      </c>
      <c r="C158">
        <v>0</v>
      </c>
      <c r="D158">
        <v>0</v>
      </c>
      <c r="E158">
        <v>200</v>
      </c>
      <c r="F158">
        <v>3014.5</v>
      </c>
      <c r="G158">
        <v>360</v>
      </c>
      <c r="H158">
        <v>1030</v>
      </c>
      <c r="I158">
        <v>3166.77</v>
      </c>
      <c r="J158">
        <v>8878.36</v>
      </c>
      <c r="K158">
        <v>2374.59</v>
      </c>
      <c r="L158">
        <v>77.55</v>
      </c>
      <c r="M158">
        <v>0</v>
      </c>
      <c r="N158">
        <v>52.4</v>
      </c>
      <c r="O158">
        <v>205.85</v>
      </c>
      <c r="P158">
        <v>202.95</v>
      </c>
      <c r="Q158">
        <v>204.2</v>
      </c>
      <c r="R158">
        <v>1501.2358979228325</v>
      </c>
      <c r="S158">
        <v>4618.7758979228329</v>
      </c>
      <c r="T158">
        <v>3500</v>
      </c>
      <c r="U158">
        <v>0</v>
      </c>
      <c r="V158">
        <v>0</v>
      </c>
      <c r="W158">
        <v>200</v>
      </c>
      <c r="X158">
        <v>0</v>
      </c>
      <c r="Y158">
        <v>200</v>
      </c>
      <c r="Z158">
        <v>0</v>
      </c>
      <c r="AA158">
        <v>2500</v>
      </c>
      <c r="AB158">
        <v>6400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6981.68</v>
      </c>
      <c r="AM158">
        <v>77.55</v>
      </c>
      <c r="AN158">
        <v>0</v>
      </c>
      <c r="AO158">
        <v>452.4</v>
      </c>
      <c r="AP158">
        <v>3220.35</v>
      </c>
      <c r="AQ158">
        <v>762.95</v>
      </c>
      <c r="AR158">
        <v>1234.2</v>
      </c>
      <c r="AS158">
        <v>7168.0058979228324</v>
      </c>
      <c r="AT158">
        <v>19897.135897922832</v>
      </c>
      <c r="AU158">
        <v>2.2546329629374315</v>
      </c>
      <c r="AV158">
        <v>8825</v>
      </c>
      <c r="AW158" t="s">
        <v>2480</v>
      </c>
      <c r="AZ158" t="s">
        <v>1010</v>
      </c>
      <c r="BA158" t="s">
        <v>2365</v>
      </c>
      <c r="BB158" t="s">
        <v>1270</v>
      </c>
      <c r="BC158" t="s">
        <v>2388</v>
      </c>
      <c r="BD158">
        <v>2</v>
      </c>
      <c r="BE158">
        <v>1</v>
      </c>
    </row>
    <row r="159" spans="1:57" x14ac:dyDescent="0.25">
      <c r="A159" t="s">
        <v>666</v>
      </c>
      <c r="B159">
        <v>14222.69</v>
      </c>
      <c r="C159">
        <v>0</v>
      </c>
      <c r="D159">
        <v>0</v>
      </c>
      <c r="E159">
        <v>490</v>
      </c>
      <c r="F159">
        <v>5316.13</v>
      </c>
      <c r="G159">
        <v>12735</v>
      </c>
      <c r="H159">
        <v>625</v>
      </c>
      <c r="I159">
        <v>24266</v>
      </c>
      <c r="J159">
        <v>57654.82</v>
      </c>
      <c r="K159">
        <v>17748.97</v>
      </c>
      <c r="L159">
        <v>181.6</v>
      </c>
      <c r="M159">
        <v>0</v>
      </c>
      <c r="N159">
        <v>1279.67</v>
      </c>
      <c r="O159">
        <v>3389.83</v>
      </c>
      <c r="P159">
        <v>3464.62</v>
      </c>
      <c r="Q159">
        <v>1298.93</v>
      </c>
      <c r="R159">
        <v>13511.636880496142</v>
      </c>
      <c r="S159">
        <v>40875.256880496141</v>
      </c>
      <c r="T159">
        <v>26128.99</v>
      </c>
      <c r="U159">
        <v>1597.66</v>
      </c>
      <c r="V159">
        <v>0</v>
      </c>
      <c r="W159">
        <v>3135.03</v>
      </c>
      <c r="X159">
        <v>12719.952215560914</v>
      </c>
      <c r="Y159">
        <v>4672</v>
      </c>
      <c r="Z159">
        <v>8486.2000000000007</v>
      </c>
      <c r="AA159">
        <v>11493.8</v>
      </c>
      <c r="AB159">
        <v>68233.632215560923</v>
      </c>
      <c r="AC159">
        <v>36733.269999999997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36733.269999999997</v>
      </c>
      <c r="AL159">
        <v>94833.920000000013</v>
      </c>
      <c r="AM159">
        <v>1779.26</v>
      </c>
      <c r="AN159">
        <v>0</v>
      </c>
      <c r="AO159">
        <v>4904.7000000000007</v>
      </c>
      <c r="AP159">
        <v>21425.912215560915</v>
      </c>
      <c r="AQ159">
        <v>20871.62</v>
      </c>
      <c r="AR159">
        <v>10410.130000000001</v>
      </c>
      <c r="AS159">
        <v>49271.436880496141</v>
      </c>
      <c r="AT159">
        <v>203496.97909605707</v>
      </c>
      <c r="AU159">
        <v>75.146594939459774</v>
      </c>
      <c r="AV159">
        <v>2708</v>
      </c>
      <c r="AW159" t="s">
        <v>665</v>
      </c>
      <c r="AX159" t="s">
        <v>771</v>
      </c>
      <c r="AY159" t="s">
        <v>2422</v>
      </c>
      <c r="AZ159" t="s">
        <v>1696</v>
      </c>
      <c r="BA159" t="s">
        <v>2415</v>
      </c>
      <c r="BB159" t="s">
        <v>1762</v>
      </c>
      <c r="BC159" t="s">
        <v>2423</v>
      </c>
      <c r="BD159">
        <v>1</v>
      </c>
      <c r="BE159">
        <v>2</v>
      </c>
    </row>
    <row r="160" spans="1:57" x14ac:dyDescent="0.25">
      <c r="A160" t="s">
        <v>2548</v>
      </c>
      <c r="B160">
        <v>0</v>
      </c>
      <c r="C160">
        <v>0</v>
      </c>
      <c r="D160">
        <v>0</v>
      </c>
      <c r="E160">
        <v>150</v>
      </c>
      <c r="F160">
        <v>0</v>
      </c>
      <c r="G160">
        <v>0</v>
      </c>
      <c r="H160">
        <v>0</v>
      </c>
      <c r="I160">
        <v>0</v>
      </c>
      <c r="J160">
        <v>150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150</v>
      </c>
      <c r="AP160">
        <v>0</v>
      </c>
      <c r="AQ160">
        <v>0</v>
      </c>
      <c r="AR160">
        <v>0</v>
      </c>
      <c r="AS160">
        <v>0</v>
      </c>
      <c r="AT160">
        <v>150</v>
      </c>
      <c r="AU160">
        <v>6.6236863022167266E-3</v>
      </c>
      <c r="AV160">
        <v>22646</v>
      </c>
      <c r="AW160" t="s">
        <v>771</v>
      </c>
      <c r="AX160" t="s">
        <v>771</v>
      </c>
      <c r="AY160" t="s">
        <v>2422</v>
      </c>
      <c r="AZ160" t="s">
        <v>1696</v>
      </c>
      <c r="BA160" t="s">
        <v>2415</v>
      </c>
      <c r="BB160" t="s">
        <v>1762</v>
      </c>
      <c r="BC160" t="s">
        <v>2423</v>
      </c>
      <c r="BD160">
        <v>1</v>
      </c>
      <c r="BE160">
        <v>2</v>
      </c>
    </row>
    <row r="161" spans="1:57" x14ac:dyDescent="0.25">
      <c r="A161" t="s">
        <v>2493</v>
      </c>
      <c r="B161">
        <v>2281.1</v>
      </c>
      <c r="C161">
        <v>2447.15</v>
      </c>
      <c r="D161">
        <v>0</v>
      </c>
      <c r="E161">
        <v>1930.25</v>
      </c>
      <c r="F161">
        <v>20609.669999999998</v>
      </c>
      <c r="G161">
        <v>1620</v>
      </c>
      <c r="H161">
        <v>4578.5</v>
      </c>
      <c r="I161">
        <v>49653</v>
      </c>
      <c r="J161">
        <v>83119.67</v>
      </c>
      <c r="K161">
        <v>35436.6</v>
      </c>
      <c r="L161">
        <v>1067.1400000000001</v>
      </c>
      <c r="M161">
        <v>0</v>
      </c>
      <c r="N161">
        <v>2677.48</v>
      </c>
      <c r="O161">
        <v>3034.69</v>
      </c>
      <c r="P161">
        <v>428.9</v>
      </c>
      <c r="Q161">
        <v>1410.86</v>
      </c>
      <c r="R161">
        <v>16487.69475428568</v>
      </c>
      <c r="S161">
        <v>60543.364754285685</v>
      </c>
      <c r="T161">
        <v>23532.59</v>
      </c>
      <c r="U161">
        <v>1442.72</v>
      </c>
      <c r="V161">
        <v>0</v>
      </c>
      <c r="W161">
        <v>2830.99</v>
      </c>
      <c r="X161">
        <v>12661.018074021636</v>
      </c>
      <c r="Y161">
        <v>4209</v>
      </c>
      <c r="Z161">
        <v>7643.2</v>
      </c>
      <c r="AA161">
        <v>10643.3</v>
      </c>
      <c r="AB161">
        <v>62962.818074021634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877.5</v>
      </c>
      <c r="AJ161">
        <v>0</v>
      </c>
      <c r="AK161">
        <v>877.5</v>
      </c>
      <c r="AL161">
        <v>61250.289999999994</v>
      </c>
      <c r="AM161">
        <v>4957.01</v>
      </c>
      <c r="AN161">
        <v>0</v>
      </c>
      <c r="AO161">
        <v>7438.7199999999993</v>
      </c>
      <c r="AP161">
        <v>36305.378074021632</v>
      </c>
      <c r="AQ161">
        <v>6257.9</v>
      </c>
      <c r="AR161">
        <v>14510.06</v>
      </c>
      <c r="AS161">
        <v>76783.994754285683</v>
      </c>
      <c r="AT161">
        <v>207503.35282830731</v>
      </c>
      <c r="AU161">
        <v>82.934993136813475</v>
      </c>
      <c r="AV161">
        <v>2502</v>
      </c>
      <c r="AW161" t="s">
        <v>423</v>
      </c>
      <c r="AX161" t="s">
        <v>771</v>
      </c>
      <c r="AY161" t="s">
        <v>2422</v>
      </c>
      <c r="AZ161" t="s">
        <v>1696</v>
      </c>
      <c r="BA161" t="s">
        <v>2415</v>
      </c>
      <c r="BB161" t="s">
        <v>1762</v>
      </c>
      <c r="BC161" t="s">
        <v>2423</v>
      </c>
      <c r="BD161">
        <v>1</v>
      </c>
      <c r="BE161">
        <v>2</v>
      </c>
    </row>
    <row r="162" spans="1:57" x14ac:dyDescent="0.25">
      <c r="A162" t="s">
        <v>516</v>
      </c>
      <c r="B162">
        <v>2070.15</v>
      </c>
      <c r="C162">
        <v>1775</v>
      </c>
      <c r="D162">
        <v>0</v>
      </c>
      <c r="E162">
        <v>1528</v>
      </c>
      <c r="F162">
        <v>6725.43</v>
      </c>
      <c r="G162">
        <v>310</v>
      </c>
      <c r="H162">
        <v>646</v>
      </c>
      <c r="I162">
        <v>3756</v>
      </c>
      <c r="J162">
        <v>16810.580000000002</v>
      </c>
      <c r="K162">
        <v>2147.31</v>
      </c>
      <c r="L162">
        <v>2901.18</v>
      </c>
      <c r="M162">
        <v>0</v>
      </c>
      <c r="N162">
        <v>166.95</v>
      </c>
      <c r="O162">
        <v>3318.26</v>
      </c>
      <c r="P162">
        <v>72.25</v>
      </c>
      <c r="Q162">
        <v>133.9</v>
      </c>
      <c r="R162">
        <v>3829.9964712037722</v>
      </c>
      <c r="S162">
        <v>12569.846471203773</v>
      </c>
      <c r="T162">
        <v>3023</v>
      </c>
      <c r="U162">
        <v>4786</v>
      </c>
      <c r="V162">
        <v>0</v>
      </c>
      <c r="W162">
        <v>3022</v>
      </c>
      <c r="X162">
        <v>2500</v>
      </c>
      <c r="Y162">
        <v>505</v>
      </c>
      <c r="Z162">
        <v>1512</v>
      </c>
      <c r="AA162">
        <v>0</v>
      </c>
      <c r="AB162">
        <v>15348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7240.46</v>
      </c>
      <c r="AM162">
        <v>9462.18</v>
      </c>
      <c r="AN162">
        <v>0</v>
      </c>
      <c r="AO162">
        <v>4716.95</v>
      </c>
      <c r="AP162">
        <v>12543.69</v>
      </c>
      <c r="AQ162">
        <v>887.25</v>
      </c>
      <c r="AR162">
        <v>2291.9</v>
      </c>
      <c r="AS162">
        <v>7585.9964712037727</v>
      </c>
      <c r="AT162">
        <v>44728.426471203769</v>
      </c>
      <c r="AU162">
        <v>1.9183576287186384</v>
      </c>
      <c r="AV162">
        <v>23316</v>
      </c>
      <c r="AW162" t="s">
        <v>515</v>
      </c>
      <c r="AZ162" t="s">
        <v>1870</v>
      </c>
      <c r="BA162" t="s">
        <v>2424</v>
      </c>
      <c r="BB162" t="s">
        <v>1878</v>
      </c>
      <c r="BC162" t="s">
        <v>2426</v>
      </c>
      <c r="BD162">
        <v>2</v>
      </c>
      <c r="BE162">
        <v>1</v>
      </c>
    </row>
    <row r="163" spans="1:57" x14ac:dyDescent="0.25">
      <c r="A163" t="s">
        <v>518</v>
      </c>
      <c r="B163">
        <v>12449.04</v>
      </c>
      <c r="C163">
        <v>12534.55</v>
      </c>
      <c r="D163">
        <v>0</v>
      </c>
      <c r="E163">
        <v>1957.32</v>
      </c>
      <c r="F163">
        <v>15198.38</v>
      </c>
      <c r="G163">
        <v>690</v>
      </c>
      <c r="H163">
        <v>4280</v>
      </c>
      <c r="I163">
        <v>15283</v>
      </c>
      <c r="J163">
        <v>62392.29</v>
      </c>
      <c r="K163">
        <v>23522.700000000004</v>
      </c>
      <c r="L163">
        <v>14406.12</v>
      </c>
      <c r="M163">
        <v>0</v>
      </c>
      <c r="N163">
        <v>4750.7299999999996</v>
      </c>
      <c r="O163">
        <v>13173.17</v>
      </c>
      <c r="P163">
        <v>3074.29</v>
      </c>
      <c r="Q163">
        <v>6927.92</v>
      </c>
      <c r="R163">
        <v>21687.75495471861</v>
      </c>
      <c r="S163">
        <v>87542.684954718614</v>
      </c>
      <c r="T163">
        <v>25738</v>
      </c>
      <c r="U163">
        <v>13957</v>
      </c>
      <c r="V163">
        <v>0</v>
      </c>
      <c r="W163">
        <v>7390</v>
      </c>
      <c r="X163">
        <v>20154</v>
      </c>
      <c r="Y163">
        <v>7413</v>
      </c>
      <c r="Z163">
        <v>11848</v>
      </c>
      <c r="AA163">
        <v>3300</v>
      </c>
      <c r="AB163">
        <v>89800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61709.740000000005</v>
      </c>
      <c r="AM163">
        <v>40897.67</v>
      </c>
      <c r="AN163">
        <v>0</v>
      </c>
      <c r="AO163">
        <v>14098.05</v>
      </c>
      <c r="AP163">
        <v>48525.55</v>
      </c>
      <c r="AQ163">
        <v>11177.29</v>
      </c>
      <c r="AR163">
        <v>23055.919999999998</v>
      </c>
      <c r="AS163">
        <v>40270.754954718606</v>
      </c>
      <c r="AT163">
        <v>239734.97495471864</v>
      </c>
      <c r="AU163">
        <v>141.18667547392147</v>
      </c>
      <c r="AV163">
        <v>1698</v>
      </c>
      <c r="AW163" t="s">
        <v>517</v>
      </c>
      <c r="AZ163" t="s">
        <v>1870</v>
      </c>
      <c r="BA163" t="s">
        <v>2424</v>
      </c>
      <c r="BB163" t="s">
        <v>1878</v>
      </c>
      <c r="BC163" t="s">
        <v>2426</v>
      </c>
      <c r="BD163">
        <v>1</v>
      </c>
      <c r="BE163">
        <v>1</v>
      </c>
    </row>
    <row r="164" spans="1:57" x14ac:dyDescent="0.25">
      <c r="A164" t="s">
        <v>66</v>
      </c>
      <c r="B164">
        <v>90.889999999999986</v>
      </c>
      <c r="C164">
        <v>240</v>
      </c>
      <c r="D164">
        <v>0</v>
      </c>
      <c r="E164">
        <v>0</v>
      </c>
      <c r="F164">
        <v>0</v>
      </c>
      <c r="G164">
        <v>0</v>
      </c>
      <c r="H164">
        <v>700</v>
      </c>
      <c r="I164">
        <v>709</v>
      </c>
      <c r="J164">
        <v>1739.8899999999999</v>
      </c>
      <c r="K164">
        <v>-3445.18</v>
      </c>
      <c r="L164">
        <v>84.35</v>
      </c>
      <c r="M164">
        <v>0</v>
      </c>
      <c r="N164">
        <v>41.2</v>
      </c>
      <c r="O164">
        <v>70.7</v>
      </c>
      <c r="P164">
        <v>12.6</v>
      </c>
      <c r="Q164">
        <v>78.7</v>
      </c>
      <c r="R164">
        <v>1381.15450609304</v>
      </c>
      <c r="S164">
        <v>-1776.4754939069605</v>
      </c>
      <c r="T164">
        <v>2000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2000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-1354.29</v>
      </c>
      <c r="AM164">
        <v>324.35000000000002</v>
      </c>
      <c r="AN164">
        <v>0</v>
      </c>
      <c r="AO164">
        <v>41.2</v>
      </c>
      <c r="AP164">
        <v>70.7</v>
      </c>
      <c r="AQ164">
        <v>12.6</v>
      </c>
      <c r="AR164">
        <v>778.7</v>
      </c>
      <c r="AS164">
        <v>2090.1545060930403</v>
      </c>
      <c r="AT164">
        <v>1963.4145060930405</v>
      </c>
      <c r="AU164">
        <v>1.0871619635066669</v>
      </c>
      <c r="AV164">
        <v>1806</v>
      </c>
      <c r="AW164" t="s">
        <v>65</v>
      </c>
      <c r="AZ164" t="s">
        <v>1041</v>
      </c>
      <c r="BA164" t="s">
        <v>2368</v>
      </c>
      <c r="BB164" t="s">
        <v>2375</v>
      </c>
      <c r="BC164" t="s">
        <v>2376</v>
      </c>
      <c r="BD164">
        <v>2</v>
      </c>
      <c r="BE164">
        <v>1</v>
      </c>
    </row>
    <row r="165" spans="1:57" x14ac:dyDescent="0.25">
      <c r="A165" t="s">
        <v>260</v>
      </c>
      <c r="B165">
        <v>3138.54</v>
      </c>
      <c r="C165">
        <v>0</v>
      </c>
      <c r="D165">
        <v>0</v>
      </c>
      <c r="E165">
        <v>515</v>
      </c>
      <c r="F165">
        <v>60</v>
      </c>
      <c r="G165">
        <v>0</v>
      </c>
      <c r="H165">
        <v>310</v>
      </c>
      <c r="I165">
        <v>6546</v>
      </c>
      <c r="J165">
        <v>10569.54</v>
      </c>
      <c r="K165">
        <v>21180.320000000003</v>
      </c>
      <c r="L165">
        <v>344.81</v>
      </c>
      <c r="M165">
        <v>0</v>
      </c>
      <c r="N165">
        <v>491.22</v>
      </c>
      <c r="O165">
        <v>406.54</v>
      </c>
      <c r="P165">
        <v>311.01</v>
      </c>
      <c r="Q165">
        <v>240.76</v>
      </c>
      <c r="R165">
        <v>8520.9454272317962</v>
      </c>
      <c r="S165">
        <v>31495.6054272318</v>
      </c>
      <c r="T165">
        <v>21000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15000</v>
      </c>
      <c r="AB165">
        <v>36000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45318.86</v>
      </c>
      <c r="AM165">
        <v>344.81</v>
      </c>
      <c r="AN165">
        <v>0</v>
      </c>
      <c r="AO165">
        <v>1006.22</v>
      </c>
      <c r="AP165">
        <v>466.54</v>
      </c>
      <c r="AQ165">
        <v>311.01</v>
      </c>
      <c r="AR165">
        <v>550.76</v>
      </c>
      <c r="AS165">
        <v>30066.945427231796</v>
      </c>
      <c r="AT165">
        <v>78065.145427231793</v>
      </c>
      <c r="AU165">
        <v>4.5200130523554973</v>
      </c>
      <c r="AV165">
        <v>17271</v>
      </c>
      <c r="AW165" t="s">
        <v>259</v>
      </c>
      <c r="AZ165" t="s">
        <v>1357</v>
      </c>
      <c r="BA165" t="s">
        <v>2391</v>
      </c>
      <c r="BB165" t="s">
        <v>1445</v>
      </c>
      <c r="BC165" t="s">
        <v>2401</v>
      </c>
      <c r="BD165">
        <v>1</v>
      </c>
      <c r="BE165">
        <v>1</v>
      </c>
    </row>
    <row r="166" spans="1:57" x14ac:dyDescent="0.25">
      <c r="A166" t="s">
        <v>356</v>
      </c>
      <c r="B166">
        <v>7305.8</v>
      </c>
      <c r="C166">
        <v>0</v>
      </c>
      <c r="D166">
        <v>0</v>
      </c>
      <c r="E166">
        <v>1690</v>
      </c>
      <c r="F166">
        <v>2270</v>
      </c>
      <c r="G166">
        <v>2405</v>
      </c>
      <c r="H166">
        <v>1815</v>
      </c>
      <c r="I166">
        <v>15911</v>
      </c>
      <c r="J166">
        <v>31396.799999999999</v>
      </c>
      <c r="K166">
        <v>18728.480000000003</v>
      </c>
      <c r="L166">
        <v>575.23</v>
      </c>
      <c r="M166">
        <v>0</v>
      </c>
      <c r="N166">
        <v>3250.03</v>
      </c>
      <c r="O166">
        <v>1730.33</v>
      </c>
      <c r="P166">
        <v>2547.44</v>
      </c>
      <c r="Q166">
        <v>2953.18</v>
      </c>
      <c r="R166">
        <v>7220.5232886750846</v>
      </c>
      <c r="S166">
        <v>37005.213288675084</v>
      </c>
      <c r="T166">
        <v>24000</v>
      </c>
      <c r="U166">
        <v>0</v>
      </c>
      <c r="V166">
        <v>0</v>
      </c>
      <c r="W166">
        <v>8700</v>
      </c>
      <c r="X166">
        <v>7000</v>
      </c>
      <c r="Y166">
        <v>7000</v>
      </c>
      <c r="Z166">
        <v>7000</v>
      </c>
      <c r="AA166">
        <v>1500</v>
      </c>
      <c r="AB166">
        <v>55200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25430</v>
      </c>
      <c r="AK166">
        <v>25430</v>
      </c>
      <c r="AL166">
        <v>50034.28</v>
      </c>
      <c r="AM166">
        <v>575.23</v>
      </c>
      <c r="AN166">
        <v>0</v>
      </c>
      <c r="AO166">
        <v>13640.03</v>
      </c>
      <c r="AP166">
        <v>11000.33</v>
      </c>
      <c r="AQ166">
        <v>11952.44</v>
      </c>
      <c r="AR166">
        <v>11768.18</v>
      </c>
      <c r="AS166">
        <v>50061.523288675089</v>
      </c>
      <c r="AT166">
        <v>149032.01328867508</v>
      </c>
      <c r="AU166">
        <v>7.314454639934973</v>
      </c>
      <c r="AV166">
        <v>20375</v>
      </c>
      <c r="AW166" t="s">
        <v>355</v>
      </c>
      <c r="AX166" t="s">
        <v>853</v>
      </c>
      <c r="AY166" t="s">
        <v>2405</v>
      </c>
      <c r="AZ166" t="s">
        <v>1481</v>
      </c>
      <c r="BA166" t="s">
        <v>2402</v>
      </c>
      <c r="BB166" t="s">
        <v>1587</v>
      </c>
      <c r="BC166" t="s">
        <v>2406</v>
      </c>
      <c r="BD166">
        <v>1</v>
      </c>
      <c r="BE166">
        <v>2</v>
      </c>
    </row>
    <row r="167" spans="1:57" x14ac:dyDescent="0.25">
      <c r="A167" t="s">
        <v>604</v>
      </c>
      <c r="B167">
        <v>2178.06</v>
      </c>
      <c r="C167">
        <v>0</v>
      </c>
      <c r="D167">
        <v>3475</v>
      </c>
      <c r="E167">
        <v>0</v>
      </c>
      <c r="F167">
        <v>0</v>
      </c>
      <c r="G167">
        <v>0</v>
      </c>
      <c r="H167">
        <v>0</v>
      </c>
      <c r="I167">
        <v>2951</v>
      </c>
      <c r="J167">
        <v>8604.06</v>
      </c>
      <c r="K167">
        <v>12363.619999999999</v>
      </c>
      <c r="L167">
        <v>0</v>
      </c>
      <c r="M167">
        <v>216.25</v>
      </c>
      <c r="N167">
        <v>259.39999999999998</v>
      </c>
      <c r="O167">
        <v>500</v>
      </c>
      <c r="P167">
        <v>0</v>
      </c>
      <c r="Q167">
        <v>0</v>
      </c>
      <c r="R167">
        <v>1984.6025197656802</v>
      </c>
      <c r="S167">
        <v>15323.872519765679</v>
      </c>
      <c r="T167">
        <v>8200</v>
      </c>
      <c r="U167">
        <v>0</v>
      </c>
      <c r="V167">
        <v>1295</v>
      </c>
      <c r="W167">
        <v>0</v>
      </c>
      <c r="X167">
        <v>0</v>
      </c>
      <c r="Y167">
        <v>0</v>
      </c>
      <c r="Z167">
        <v>0</v>
      </c>
      <c r="AA167">
        <v>1000</v>
      </c>
      <c r="AB167">
        <v>10495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22741.68</v>
      </c>
      <c r="AM167">
        <v>0</v>
      </c>
      <c r="AN167">
        <v>4986.25</v>
      </c>
      <c r="AO167">
        <v>259.39999999999998</v>
      </c>
      <c r="AP167">
        <v>500</v>
      </c>
      <c r="AQ167">
        <v>0</v>
      </c>
      <c r="AR167">
        <v>0</v>
      </c>
      <c r="AS167">
        <v>5935.60251976568</v>
      </c>
      <c r="AT167">
        <v>34422.93251976568</v>
      </c>
      <c r="AU167">
        <v>21.608871638270987</v>
      </c>
      <c r="AV167">
        <v>1593</v>
      </c>
      <c r="AW167" t="s">
        <v>603</v>
      </c>
      <c r="AX167" t="s">
        <v>801</v>
      </c>
      <c r="AY167" t="s">
        <v>2442</v>
      </c>
      <c r="AZ167" t="s">
        <v>2045</v>
      </c>
      <c r="BA167" t="s">
        <v>2435</v>
      </c>
      <c r="BB167" t="s">
        <v>2047</v>
      </c>
      <c r="BC167" t="s">
        <v>2436</v>
      </c>
      <c r="BD167">
        <v>2</v>
      </c>
      <c r="BE167">
        <v>2</v>
      </c>
    </row>
    <row r="168" spans="1:57" x14ac:dyDescent="0.25">
      <c r="A168" t="s">
        <v>2487</v>
      </c>
      <c r="B168">
        <v>4653.46</v>
      </c>
      <c r="C168">
        <v>360</v>
      </c>
      <c r="D168">
        <v>0</v>
      </c>
      <c r="E168">
        <v>615</v>
      </c>
      <c r="F168">
        <v>350</v>
      </c>
      <c r="G168">
        <v>580</v>
      </c>
      <c r="H168">
        <v>440</v>
      </c>
      <c r="I168">
        <v>21896.839999999997</v>
      </c>
      <c r="J168">
        <v>28895.299999999996</v>
      </c>
      <c r="K168">
        <v>6276.86</v>
      </c>
      <c r="L168">
        <v>156.94999999999999</v>
      </c>
      <c r="M168">
        <v>0</v>
      </c>
      <c r="N168">
        <v>16907.02</v>
      </c>
      <c r="O168">
        <v>3089.01</v>
      </c>
      <c r="P168">
        <v>297.55</v>
      </c>
      <c r="Q168">
        <v>3142.26</v>
      </c>
      <c r="R168">
        <v>10033.925589453063</v>
      </c>
      <c r="S168">
        <v>39903.575589453067</v>
      </c>
      <c r="T168">
        <v>18973.98</v>
      </c>
      <c r="U168">
        <v>0</v>
      </c>
      <c r="V168">
        <v>0</v>
      </c>
      <c r="W168">
        <v>0</v>
      </c>
      <c r="X168">
        <v>4902</v>
      </c>
      <c r="Y168">
        <v>0</v>
      </c>
      <c r="Z168">
        <v>10000</v>
      </c>
      <c r="AA168">
        <v>16106.1</v>
      </c>
      <c r="AB168">
        <v>49982.079999999994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29904.3</v>
      </c>
      <c r="AM168">
        <v>516.95000000000005</v>
      </c>
      <c r="AN168">
        <v>0</v>
      </c>
      <c r="AO168">
        <v>17522.02</v>
      </c>
      <c r="AP168">
        <v>8341.01</v>
      </c>
      <c r="AQ168">
        <v>877.55</v>
      </c>
      <c r="AR168">
        <v>13582.26</v>
      </c>
      <c r="AS168">
        <v>48036.86558945306</v>
      </c>
      <c r="AT168">
        <v>118780.95558945308</v>
      </c>
      <c r="AU168">
        <v>15.022253141451003</v>
      </c>
      <c r="AV168">
        <v>7907</v>
      </c>
      <c r="AW168" t="s">
        <v>2488</v>
      </c>
      <c r="AX168" t="s">
        <v>2411</v>
      </c>
      <c r="AY168" t="s">
        <v>2412</v>
      </c>
      <c r="AZ168" t="s">
        <v>1481</v>
      </c>
      <c r="BA168" t="s">
        <v>2402</v>
      </c>
      <c r="BB168" t="s">
        <v>1659</v>
      </c>
      <c r="BC168" t="s">
        <v>2413</v>
      </c>
      <c r="BD168">
        <v>1</v>
      </c>
      <c r="BE168">
        <v>2</v>
      </c>
    </row>
    <row r="169" spans="1:57" x14ac:dyDescent="0.25">
      <c r="A169" t="s">
        <v>2512</v>
      </c>
      <c r="B169">
        <v>6816.33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8219</v>
      </c>
      <c r="J169">
        <v>15035.33</v>
      </c>
      <c r="K169">
        <v>4642.0299999999988</v>
      </c>
      <c r="L169">
        <v>0</v>
      </c>
      <c r="M169">
        <v>131.05000000000001</v>
      </c>
      <c r="N169">
        <v>36.6</v>
      </c>
      <c r="O169">
        <v>0</v>
      </c>
      <c r="P169">
        <v>0</v>
      </c>
      <c r="Q169">
        <v>0</v>
      </c>
      <c r="R169">
        <v>4296.9110150104061</v>
      </c>
      <c r="S169">
        <v>9106.5910150104064</v>
      </c>
      <c r="T169">
        <v>35000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5356.7</v>
      </c>
      <c r="AB169">
        <v>40356.699999999997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46458.36</v>
      </c>
      <c r="AM169">
        <v>0</v>
      </c>
      <c r="AN169">
        <v>131.05000000000001</v>
      </c>
      <c r="AO169">
        <v>36.6</v>
      </c>
      <c r="AP169">
        <v>0</v>
      </c>
      <c r="AQ169">
        <v>0</v>
      </c>
      <c r="AR169">
        <v>0</v>
      </c>
      <c r="AS169">
        <v>17872.611015010407</v>
      </c>
      <c r="AT169">
        <v>64498.621015010409</v>
      </c>
      <c r="AU169">
        <v>2.2900273749337976</v>
      </c>
      <c r="AV169">
        <v>28165</v>
      </c>
      <c r="AW169" t="s">
        <v>605</v>
      </c>
      <c r="AX169" t="s">
        <v>765</v>
      </c>
      <c r="AY169" t="s">
        <v>2362</v>
      </c>
      <c r="AZ169" t="s">
        <v>2045</v>
      </c>
      <c r="BA169" t="s">
        <v>2435</v>
      </c>
      <c r="BB169" t="s">
        <v>2061</v>
      </c>
      <c r="BC169" t="s">
        <v>2439</v>
      </c>
      <c r="BD169">
        <v>2</v>
      </c>
      <c r="BE169">
        <v>2</v>
      </c>
    </row>
    <row r="170" spans="1:57" x14ac:dyDescent="0.25">
      <c r="A170" t="s">
        <v>520</v>
      </c>
      <c r="B170">
        <v>488.23000000000008</v>
      </c>
      <c r="C170">
        <v>1213.5999999999999</v>
      </c>
      <c r="D170">
        <v>0</v>
      </c>
      <c r="E170">
        <v>38</v>
      </c>
      <c r="F170">
        <v>0</v>
      </c>
      <c r="G170">
        <v>120</v>
      </c>
      <c r="H170">
        <v>140</v>
      </c>
      <c r="I170">
        <v>828</v>
      </c>
      <c r="J170">
        <v>2827.83</v>
      </c>
      <c r="K170">
        <v>1095.32</v>
      </c>
      <c r="L170">
        <v>1922.59</v>
      </c>
      <c r="M170">
        <v>0</v>
      </c>
      <c r="N170">
        <v>351.29</v>
      </c>
      <c r="O170">
        <v>305.04000000000002</v>
      </c>
      <c r="P170">
        <v>452.24</v>
      </c>
      <c r="Q170">
        <v>344.03</v>
      </c>
      <c r="R170">
        <v>3064.2851856781472</v>
      </c>
      <c r="S170">
        <v>7534.7951856781465</v>
      </c>
      <c r="T170">
        <v>850</v>
      </c>
      <c r="U170">
        <v>4250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360</v>
      </c>
      <c r="AB170">
        <v>5460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2433.5500000000002</v>
      </c>
      <c r="AM170">
        <v>7386.19</v>
      </c>
      <c r="AN170">
        <v>0</v>
      </c>
      <c r="AO170">
        <v>389.29</v>
      </c>
      <c r="AP170">
        <v>305.04000000000002</v>
      </c>
      <c r="AQ170">
        <v>572.24</v>
      </c>
      <c r="AR170">
        <v>484.03</v>
      </c>
      <c r="AS170">
        <v>4252.2851856781472</v>
      </c>
      <c r="AT170">
        <v>15822.625185678149</v>
      </c>
      <c r="AU170">
        <v>12.032414589869315</v>
      </c>
      <c r="AV170">
        <v>1315</v>
      </c>
      <c r="AW170" t="s">
        <v>519</v>
      </c>
      <c r="AZ170" t="s">
        <v>1870</v>
      </c>
      <c r="BA170" t="s">
        <v>2424</v>
      </c>
      <c r="BB170" t="s">
        <v>1912</v>
      </c>
      <c r="BC170" t="s">
        <v>2430</v>
      </c>
      <c r="BD170">
        <v>2</v>
      </c>
      <c r="BE170">
        <v>1</v>
      </c>
    </row>
    <row r="171" spans="1:57" x14ac:dyDescent="0.25">
      <c r="A171" t="s">
        <v>262</v>
      </c>
      <c r="B171">
        <v>1260.3</v>
      </c>
      <c r="C171">
        <v>3250.78</v>
      </c>
      <c r="D171">
        <v>0</v>
      </c>
      <c r="E171">
        <v>1350</v>
      </c>
      <c r="F171">
        <v>3164.95</v>
      </c>
      <c r="G171">
        <v>900</v>
      </c>
      <c r="H171">
        <v>330</v>
      </c>
      <c r="I171">
        <v>4120.1000000000004</v>
      </c>
      <c r="J171">
        <v>14376.13</v>
      </c>
      <c r="K171">
        <v>6172.1399999999994</v>
      </c>
      <c r="L171">
        <v>4504.42</v>
      </c>
      <c r="M171">
        <v>0</v>
      </c>
      <c r="N171">
        <v>238.05</v>
      </c>
      <c r="O171">
        <v>431.7</v>
      </c>
      <c r="P171">
        <v>657.46</v>
      </c>
      <c r="Q171">
        <v>166.25</v>
      </c>
      <c r="R171">
        <v>7512.026331758776</v>
      </c>
      <c r="S171">
        <v>19682.046331758778</v>
      </c>
      <c r="T171">
        <v>4318</v>
      </c>
      <c r="U171">
        <v>5245</v>
      </c>
      <c r="V171">
        <v>0</v>
      </c>
      <c r="W171">
        <v>2633</v>
      </c>
      <c r="X171">
        <v>0</v>
      </c>
      <c r="Y171">
        <v>0</v>
      </c>
      <c r="Z171">
        <v>399</v>
      </c>
      <c r="AA171">
        <v>1000</v>
      </c>
      <c r="AB171">
        <v>13595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11750.439999999999</v>
      </c>
      <c r="AM171">
        <v>13000.2</v>
      </c>
      <c r="AN171">
        <v>0</v>
      </c>
      <c r="AO171">
        <v>4221.05</v>
      </c>
      <c r="AP171">
        <v>3596.6499999999996</v>
      </c>
      <c r="AQ171">
        <v>1557.46</v>
      </c>
      <c r="AR171">
        <v>895.25</v>
      </c>
      <c r="AS171">
        <v>12632.126331758776</v>
      </c>
      <c r="AT171">
        <v>47653.176331758776</v>
      </c>
      <c r="AU171">
        <v>3.2834821423385088</v>
      </c>
      <c r="AV171">
        <v>14513</v>
      </c>
      <c r="AW171" t="s">
        <v>261</v>
      </c>
      <c r="AX171" t="s">
        <v>767</v>
      </c>
      <c r="AY171" t="s">
        <v>2400</v>
      </c>
      <c r="AZ171" t="s">
        <v>1357</v>
      </c>
      <c r="BA171" t="s">
        <v>2391</v>
      </c>
      <c r="BB171" t="s">
        <v>1383</v>
      </c>
      <c r="BC171" t="s">
        <v>2395</v>
      </c>
      <c r="BD171">
        <v>1</v>
      </c>
      <c r="BE171">
        <v>2</v>
      </c>
    </row>
    <row r="172" spans="1:57" x14ac:dyDescent="0.25">
      <c r="A172" t="s">
        <v>2481</v>
      </c>
      <c r="B172">
        <v>808.81</v>
      </c>
      <c r="C172">
        <v>0</v>
      </c>
      <c r="D172">
        <v>0</v>
      </c>
      <c r="E172">
        <v>205</v>
      </c>
      <c r="F172">
        <v>1796.7800000000002</v>
      </c>
      <c r="G172">
        <v>0</v>
      </c>
      <c r="H172">
        <v>340</v>
      </c>
      <c r="I172">
        <v>4804</v>
      </c>
      <c r="J172">
        <v>7954.59</v>
      </c>
      <c r="K172">
        <v>3875.0899999999997</v>
      </c>
      <c r="L172">
        <v>158.30000000000001</v>
      </c>
      <c r="M172">
        <v>0</v>
      </c>
      <c r="N172">
        <v>186</v>
      </c>
      <c r="O172">
        <v>179.94</v>
      </c>
      <c r="P172">
        <v>21.1</v>
      </c>
      <c r="Q172">
        <v>164.45</v>
      </c>
      <c r="R172">
        <v>3670.8438466516841</v>
      </c>
      <c r="S172">
        <v>8255.7238466516828</v>
      </c>
      <c r="T172">
        <v>3825</v>
      </c>
      <c r="U172">
        <v>3825</v>
      </c>
      <c r="V172">
        <v>0</v>
      </c>
      <c r="W172">
        <v>675</v>
      </c>
      <c r="X172">
        <v>3825</v>
      </c>
      <c r="Y172">
        <v>675</v>
      </c>
      <c r="Z172">
        <v>675</v>
      </c>
      <c r="AA172">
        <v>2600</v>
      </c>
      <c r="AB172">
        <v>16100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8508.9</v>
      </c>
      <c r="AM172">
        <v>3983.3</v>
      </c>
      <c r="AN172">
        <v>0</v>
      </c>
      <c r="AO172">
        <v>1066</v>
      </c>
      <c r="AP172">
        <v>5801.72</v>
      </c>
      <c r="AQ172">
        <v>696.1</v>
      </c>
      <c r="AR172">
        <v>1179.45</v>
      </c>
      <c r="AS172">
        <v>11074.843846651684</v>
      </c>
      <c r="AT172">
        <v>32310.313846651683</v>
      </c>
      <c r="AU172">
        <v>10.32608304463141</v>
      </c>
      <c r="AV172">
        <v>3129</v>
      </c>
      <c r="AW172" t="s">
        <v>2482</v>
      </c>
      <c r="AZ172" t="s">
        <v>1010</v>
      </c>
      <c r="BA172" t="s">
        <v>2365</v>
      </c>
      <c r="BB172" t="s">
        <v>1012</v>
      </c>
      <c r="BC172" t="s">
        <v>2366</v>
      </c>
      <c r="BD172">
        <v>2</v>
      </c>
      <c r="BE172">
        <v>1</v>
      </c>
    </row>
    <row r="173" spans="1:57" x14ac:dyDescent="0.25">
      <c r="A173" t="s">
        <v>264</v>
      </c>
      <c r="B173">
        <v>3629.75</v>
      </c>
      <c r="C173">
        <v>0</v>
      </c>
      <c r="D173">
        <v>0</v>
      </c>
      <c r="E173">
        <v>230</v>
      </c>
      <c r="F173">
        <v>20</v>
      </c>
      <c r="G173">
        <v>570</v>
      </c>
      <c r="H173">
        <v>0</v>
      </c>
      <c r="I173">
        <v>4968</v>
      </c>
      <c r="J173">
        <v>9417.75</v>
      </c>
      <c r="K173">
        <v>4610.7</v>
      </c>
      <c r="L173">
        <v>154.69999999999999</v>
      </c>
      <c r="M173">
        <v>0</v>
      </c>
      <c r="N173">
        <v>113.35</v>
      </c>
      <c r="O173">
        <v>63.65</v>
      </c>
      <c r="P173">
        <v>110.05</v>
      </c>
      <c r="Q173">
        <v>44.9</v>
      </c>
      <c r="R173">
        <v>3281.9950747436542</v>
      </c>
      <c r="S173">
        <v>8379.3450747436545</v>
      </c>
      <c r="T173">
        <v>1200</v>
      </c>
      <c r="U173">
        <v>4400</v>
      </c>
      <c r="V173">
        <v>0</v>
      </c>
      <c r="W173">
        <v>250</v>
      </c>
      <c r="X173">
        <v>0</v>
      </c>
      <c r="Y173">
        <v>0</v>
      </c>
      <c r="Z173">
        <v>0</v>
      </c>
      <c r="AA173">
        <v>600</v>
      </c>
      <c r="AB173">
        <v>6450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9440.4500000000007</v>
      </c>
      <c r="AM173">
        <v>4554.7</v>
      </c>
      <c r="AN173">
        <v>0</v>
      </c>
      <c r="AO173">
        <v>593.35</v>
      </c>
      <c r="AP173">
        <v>83.65</v>
      </c>
      <c r="AQ173">
        <v>680.05</v>
      </c>
      <c r="AR173">
        <v>44.9</v>
      </c>
      <c r="AS173">
        <v>8849.9950747436542</v>
      </c>
      <c r="AT173">
        <v>24247.095074743655</v>
      </c>
      <c r="AU173">
        <v>3.3817426882487664</v>
      </c>
      <c r="AV173">
        <v>7170</v>
      </c>
      <c r="AW173" t="s">
        <v>263</v>
      </c>
      <c r="AZ173" t="s">
        <v>1357</v>
      </c>
      <c r="BA173" t="s">
        <v>2391</v>
      </c>
      <c r="BB173" t="s">
        <v>1359</v>
      </c>
      <c r="BC173" t="s">
        <v>2392</v>
      </c>
      <c r="BD173">
        <v>2</v>
      </c>
      <c r="BE173">
        <v>1</v>
      </c>
    </row>
    <row r="174" spans="1:57" x14ac:dyDescent="0.25">
      <c r="A174" t="s">
        <v>2549</v>
      </c>
      <c r="B174">
        <v>0</v>
      </c>
      <c r="C174">
        <v>0</v>
      </c>
      <c r="D174">
        <v>0</v>
      </c>
      <c r="E174">
        <v>0</v>
      </c>
      <c r="F174">
        <v>1330</v>
      </c>
      <c r="G174">
        <v>0</v>
      </c>
      <c r="H174">
        <v>0</v>
      </c>
      <c r="I174">
        <v>0</v>
      </c>
      <c r="J174">
        <v>1330</v>
      </c>
      <c r="K174">
        <v>0</v>
      </c>
      <c r="L174">
        <v>0</v>
      </c>
      <c r="M174">
        <v>0</v>
      </c>
      <c r="N174">
        <v>0</v>
      </c>
      <c r="O174">
        <v>5328.29</v>
      </c>
      <c r="P174">
        <v>0</v>
      </c>
      <c r="Q174">
        <v>0</v>
      </c>
      <c r="R174">
        <v>0</v>
      </c>
      <c r="S174">
        <v>5328.29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6658.29</v>
      </c>
      <c r="AQ174">
        <v>0</v>
      </c>
      <c r="AR174">
        <v>0</v>
      </c>
      <c r="AS174">
        <v>0</v>
      </c>
      <c r="AT174">
        <v>6658.29</v>
      </c>
      <c r="AU174">
        <v>1.3166482104014237</v>
      </c>
      <c r="AV174">
        <v>5057</v>
      </c>
      <c r="AW174" t="s">
        <v>773</v>
      </c>
      <c r="AX174" t="s">
        <v>773</v>
      </c>
      <c r="AY174" t="s">
        <v>774</v>
      </c>
      <c r="AZ174" t="s">
        <v>1010</v>
      </c>
      <c r="BA174" t="s">
        <v>2365</v>
      </c>
      <c r="BB174" t="s">
        <v>1012</v>
      </c>
      <c r="BC174" t="s">
        <v>2366</v>
      </c>
      <c r="BD174">
        <v>1</v>
      </c>
      <c r="BE174">
        <v>2</v>
      </c>
    </row>
    <row r="175" spans="1:57" x14ac:dyDescent="0.25">
      <c r="A175" t="s">
        <v>522</v>
      </c>
      <c r="B175">
        <v>3683.35</v>
      </c>
      <c r="C175">
        <v>4750</v>
      </c>
      <c r="D175">
        <v>0</v>
      </c>
      <c r="E175">
        <v>365</v>
      </c>
      <c r="F175">
        <v>2375</v>
      </c>
      <c r="G175">
        <v>0</v>
      </c>
      <c r="H175">
        <v>7068</v>
      </c>
      <c r="I175">
        <v>5733</v>
      </c>
      <c r="J175">
        <v>23974.35</v>
      </c>
      <c r="K175">
        <v>8487.8000000000011</v>
      </c>
      <c r="L175">
        <v>5650.8</v>
      </c>
      <c r="M175">
        <v>0</v>
      </c>
      <c r="N175">
        <v>1656.15</v>
      </c>
      <c r="O175">
        <v>3159.15</v>
      </c>
      <c r="P175">
        <v>1519.3</v>
      </c>
      <c r="Q175">
        <v>3194.18</v>
      </c>
      <c r="R175">
        <v>5957.165168641297</v>
      </c>
      <c r="S175">
        <v>29624.5451686413</v>
      </c>
      <c r="T175">
        <v>5000</v>
      </c>
      <c r="U175">
        <v>5000</v>
      </c>
      <c r="V175">
        <v>0</v>
      </c>
      <c r="W175">
        <v>1700</v>
      </c>
      <c r="X175">
        <v>5000</v>
      </c>
      <c r="Y175">
        <v>1500</v>
      </c>
      <c r="Z175">
        <v>4000</v>
      </c>
      <c r="AA175">
        <v>2700</v>
      </c>
      <c r="AB175">
        <v>24900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17171.150000000001</v>
      </c>
      <c r="AM175">
        <v>15400.8</v>
      </c>
      <c r="AN175">
        <v>0</v>
      </c>
      <c r="AO175">
        <v>3721.15</v>
      </c>
      <c r="AP175">
        <v>10534.15</v>
      </c>
      <c r="AQ175">
        <v>3019.3</v>
      </c>
      <c r="AR175">
        <v>14262.18</v>
      </c>
      <c r="AS175">
        <v>14390.165168641297</v>
      </c>
      <c r="AT175">
        <v>78498.895168641306</v>
      </c>
      <c r="AU175">
        <v>6.1878366048117064</v>
      </c>
      <c r="AV175">
        <v>12686</v>
      </c>
      <c r="AW175" t="s">
        <v>521</v>
      </c>
      <c r="AZ175" t="s">
        <v>1870</v>
      </c>
      <c r="BA175" t="s">
        <v>2424</v>
      </c>
      <c r="BB175" t="s">
        <v>1902</v>
      </c>
      <c r="BC175" t="s">
        <v>2429</v>
      </c>
      <c r="BD175">
        <v>2</v>
      </c>
      <c r="BE175">
        <v>1</v>
      </c>
    </row>
    <row r="176" spans="1:57" x14ac:dyDescent="0.25">
      <c r="A176" t="s">
        <v>68</v>
      </c>
      <c r="B176">
        <v>5858.44</v>
      </c>
      <c r="C176">
        <v>7338.35</v>
      </c>
      <c r="D176">
        <v>0</v>
      </c>
      <c r="E176">
        <v>876</v>
      </c>
      <c r="F176">
        <v>2805</v>
      </c>
      <c r="G176">
        <v>25</v>
      </c>
      <c r="H176">
        <v>50</v>
      </c>
      <c r="I176">
        <v>5640</v>
      </c>
      <c r="J176">
        <v>22592.79</v>
      </c>
      <c r="K176">
        <v>10300.699999999997</v>
      </c>
      <c r="L176">
        <v>231.05</v>
      </c>
      <c r="M176">
        <v>0</v>
      </c>
      <c r="N176">
        <v>104.5</v>
      </c>
      <c r="O176">
        <v>257.85000000000002</v>
      </c>
      <c r="P176">
        <v>154.19</v>
      </c>
      <c r="Q176">
        <v>229.95</v>
      </c>
      <c r="R176">
        <v>4160.8129456679389</v>
      </c>
      <c r="S176">
        <v>15439.052945667936</v>
      </c>
      <c r="T176">
        <v>17400</v>
      </c>
      <c r="U176">
        <v>4050</v>
      </c>
      <c r="V176">
        <v>0</v>
      </c>
      <c r="W176">
        <v>1103.2</v>
      </c>
      <c r="X176">
        <v>1600</v>
      </c>
      <c r="Y176">
        <v>0</v>
      </c>
      <c r="Z176">
        <v>0</v>
      </c>
      <c r="AA176">
        <v>3000</v>
      </c>
      <c r="AB176">
        <v>27153.200000000001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33559.14</v>
      </c>
      <c r="AM176">
        <v>11619.400000000001</v>
      </c>
      <c r="AN176">
        <v>0</v>
      </c>
      <c r="AO176">
        <v>2083.6999999999998</v>
      </c>
      <c r="AP176">
        <v>4662.8500000000004</v>
      </c>
      <c r="AQ176">
        <v>179.19</v>
      </c>
      <c r="AR176">
        <v>279.95</v>
      </c>
      <c r="AS176">
        <v>12800.812945667938</v>
      </c>
      <c r="AT176">
        <v>65185.042945667934</v>
      </c>
      <c r="AU176">
        <v>7.0439856219654136</v>
      </c>
      <c r="AV176">
        <v>9254</v>
      </c>
      <c r="AW176" t="s">
        <v>67</v>
      </c>
      <c r="AZ176" t="s">
        <v>1041</v>
      </c>
      <c r="BA176" t="s">
        <v>2368</v>
      </c>
      <c r="BB176" t="s">
        <v>2375</v>
      </c>
      <c r="BC176" t="s">
        <v>2376</v>
      </c>
      <c r="BD176">
        <v>1</v>
      </c>
      <c r="BE176">
        <v>1</v>
      </c>
    </row>
    <row r="177" spans="1:57" x14ac:dyDescent="0.25">
      <c r="A177" t="s">
        <v>184</v>
      </c>
      <c r="B177">
        <v>3042.63</v>
      </c>
      <c r="C177">
        <v>0</v>
      </c>
      <c r="D177">
        <v>0</v>
      </c>
      <c r="E177">
        <v>5</v>
      </c>
      <c r="F177">
        <v>2168.8000000000002</v>
      </c>
      <c r="G177">
        <v>100</v>
      </c>
      <c r="H177">
        <v>220</v>
      </c>
      <c r="I177">
        <v>4214</v>
      </c>
      <c r="J177">
        <v>9750.43</v>
      </c>
      <c r="K177">
        <v>5488.49</v>
      </c>
      <c r="L177">
        <v>284.51</v>
      </c>
      <c r="M177">
        <v>0</v>
      </c>
      <c r="N177">
        <v>557.25</v>
      </c>
      <c r="O177">
        <v>2328.87</v>
      </c>
      <c r="P177">
        <v>236.85</v>
      </c>
      <c r="Q177">
        <v>702.57</v>
      </c>
      <c r="R177">
        <v>4654.1599742158915</v>
      </c>
      <c r="S177">
        <v>14252.699974215891</v>
      </c>
      <c r="T177">
        <v>5700</v>
      </c>
      <c r="U177">
        <v>50</v>
      </c>
      <c r="V177">
        <v>0</v>
      </c>
      <c r="W177">
        <v>300</v>
      </c>
      <c r="X177">
        <v>3400</v>
      </c>
      <c r="Y177">
        <v>450</v>
      </c>
      <c r="Z177">
        <v>100</v>
      </c>
      <c r="AA177">
        <v>1725.38</v>
      </c>
      <c r="AB177">
        <v>11725.380000000001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14231.119999999999</v>
      </c>
      <c r="AM177">
        <v>334.51</v>
      </c>
      <c r="AN177">
        <v>0</v>
      </c>
      <c r="AO177">
        <v>862.25</v>
      </c>
      <c r="AP177">
        <v>7897.67</v>
      </c>
      <c r="AQ177">
        <v>786.85</v>
      </c>
      <c r="AR177">
        <v>1022.57</v>
      </c>
      <c r="AS177">
        <v>10593.539974215892</v>
      </c>
      <c r="AT177">
        <v>35728.509974215893</v>
      </c>
      <c r="AU177">
        <v>5.7654526342126662</v>
      </c>
      <c r="AV177">
        <v>6197</v>
      </c>
      <c r="AW177" t="s">
        <v>183</v>
      </c>
      <c r="AX177" t="s">
        <v>859</v>
      </c>
      <c r="AY177" t="s">
        <v>2385</v>
      </c>
      <c r="AZ177" t="s">
        <v>1010</v>
      </c>
      <c r="BA177" t="s">
        <v>2365</v>
      </c>
      <c r="BB177" t="s">
        <v>1225</v>
      </c>
      <c r="BC177" t="s">
        <v>2384</v>
      </c>
      <c r="BD177">
        <v>1</v>
      </c>
      <c r="BE177">
        <v>2</v>
      </c>
    </row>
    <row r="178" spans="1:57" x14ac:dyDescent="0.25">
      <c r="A178" t="s">
        <v>2489</v>
      </c>
      <c r="B178">
        <v>1616.7199999999998</v>
      </c>
      <c r="C178">
        <v>0</v>
      </c>
      <c r="D178">
        <v>0</v>
      </c>
      <c r="E178">
        <v>234</v>
      </c>
      <c r="F178">
        <v>2265</v>
      </c>
      <c r="G178">
        <v>55.55</v>
      </c>
      <c r="H178">
        <v>0</v>
      </c>
      <c r="I178">
        <v>4594</v>
      </c>
      <c r="J178">
        <v>8765.27</v>
      </c>
      <c r="K178">
        <v>10779.539999999999</v>
      </c>
      <c r="L178">
        <v>174.75</v>
      </c>
      <c r="M178">
        <v>0</v>
      </c>
      <c r="N178">
        <v>843.41</v>
      </c>
      <c r="O178">
        <v>7039.53</v>
      </c>
      <c r="P178">
        <v>4137.21</v>
      </c>
      <c r="Q178">
        <v>1081.75</v>
      </c>
      <c r="R178">
        <v>8189.5448703696457</v>
      </c>
      <c r="S178">
        <v>32245.734870369644</v>
      </c>
      <c r="T178">
        <v>12000</v>
      </c>
      <c r="U178">
        <v>0</v>
      </c>
      <c r="V178">
        <v>0</v>
      </c>
      <c r="W178">
        <v>5000</v>
      </c>
      <c r="X178">
        <v>13818</v>
      </c>
      <c r="Y178">
        <v>4000</v>
      </c>
      <c r="Z178">
        <v>2000</v>
      </c>
      <c r="AA178">
        <v>11533.3</v>
      </c>
      <c r="AB178">
        <v>48351.3</v>
      </c>
      <c r="AC178">
        <v>0</v>
      </c>
      <c r="AD178">
        <v>0</v>
      </c>
      <c r="AE178">
        <v>0</v>
      </c>
      <c r="AF178">
        <v>0</v>
      </c>
      <c r="AG178">
        <v>35000</v>
      </c>
      <c r="AH178">
        <v>0</v>
      </c>
      <c r="AI178">
        <v>0</v>
      </c>
      <c r="AJ178">
        <v>0</v>
      </c>
      <c r="AK178">
        <v>35000</v>
      </c>
      <c r="AL178">
        <v>24396.26</v>
      </c>
      <c r="AM178">
        <v>174.75</v>
      </c>
      <c r="AN178">
        <v>0</v>
      </c>
      <c r="AO178">
        <v>6077.41</v>
      </c>
      <c r="AP178">
        <v>58122.53</v>
      </c>
      <c r="AQ178">
        <v>8192.76</v>
      </c>
      <c r="AR178">
        <v>3081.75</v>
      </c>
      <c r="AS178">
        <v>24316.844870369645</v>
      </c>
      <c r="AT178">
        <v>124362.30487036964</v>
      </c>
      <c r="AU178">
        <v>4.0466713806576093</v>
      </c>
      <c r="AV178">
        <v>30732</v>
      </c>
      <c r="AW178" t="s">
        <v>2490</v>
      </c>
      <c r="AX178" t="s">
        <v>2411</v>
      </c>
      <c r="AY178" t="s">
        <v>2412</v>
      </c>
      <c r="AZ178" t="s">
        <v>1481</v>
      </c>
      <c r="BA178" t="s">
        <v>2402</v>
      </c>
      <c r="BB178" t="s">
        <v>1659</v>
      </c>
      <c r="BC178" t="s">
        <v>2413</v>
      </c>
      <c r="BD178">
        <v>1</v>
      </c>
      <c r="BE178">
        <v>2</v>
      </c>
    </row>
    <row r="179" spans="1:57" x14ac:dyDescent="0.25">
      <c r="A179" t="s">
        <v>2465</v>
      </c>
      <c r="B179">
        <v>1147.3699999999999</v>
      </c>
      <c r="C179">
        <v>90</v>
      </c>
      <c r="D179">
        <v>0</v>
      </c>
      <c r="E179">
        <v>0</v>
      </c>
      <c r="F179">
        <v>0</v>
      </c>
      <c r="G179">
        <v>60</v>
      </c>
      <c r="H179">
        <v>180</v>
      </c>
      <c r="I179">
        <v>4950</v>
      </c>
      <c r="J179">
        <v>6427.37</v>
      </c>
      <c r="K179">
        <v>4862.63</v>
      </c>
      <c r="L179">
        <v>104.9</v>
      </c>
      <c r="M179">
        <v>0</v>
      </c>
      <c r="N179">
        <v>0</v>
      </c>
      <c r="O179">
        <v>922.59999999999991</v>
      </c>
      <c r="P179">
        <v>80.25</v>
      </c>
      <c r="Q179">
        <v>233.9</v>
      </c>
      <c r="R179">
        <v>2422.2662290898338</v>
      </c>
      <c r="S179">
        <v>8626.5462290898322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6010</v>
      </c>
      <c r="AM179">
        <v>194.9</v>
      </c>
      <c r="AN179">
        <v>0</v>
      </c>
      <c r="AO179">
        <v>0</v>
      </c>
      <c r="AP179">
        <v>922.59999999999991</v>
      </c>
      <c r="AQ179">
        <v>140.25</v>
      </c>
      <c r="AR179">
        <v>413.9</v>
      </c>
      <c r="AS179">
        <v>7372.2662290898334</v>
      </c>
      <c r="AT179">
        <v>15053.916229089833</v>
      </c>
      <c r="AU179">
        <v>2.6968678303636389</v>
      </c>
      <c r="AV179">
        <v>5582</v>
      </c>
      <c r="AW179" t="s">
        <v>23</v>
      </c>
      <c r="AX179" t="s">
        <v>861</v>
      </c>
      <c r="AY179" t="s">
        <v>2363</v>
      </c>
      <c r="AZ179" t="s">
        <v>931</v>
      </c>
      <c r="BA179" t="s">
        <v>2350</v>
      </c>
      <c r="BB179" t="s">
        <v>933</v>
      </c>
      <c r="BC179" t="s">
        <v>2351</v>
      </c>
      <c r="BD179">
        <v>2</v>
      </c>
      <c r="BE179">
        <v>2</v>
      </c>
    </row>
    <row r="180" spans="1:57" x14ac:dyDescent="0.25">
      <c r="A180" t="s">
        <v>432</v>
      </c>
      <c r="B180">
        <v>3098.1699999999996</v>
      </c>
      <c r="C180">
        <v>0</v>
      </c>
      <c r="D180">
        <v>0</v>
      </c>
      <c r="E180">
        <v>975</v>
      </c>
      <c r="F180">
        <v>2235</v>
      </c>
      <c r="G180">
        <v>880</v>
      </c>
      <c r="H180">
        <v>900</v>
      </c>
      <c r="I180">
        <v>4269</v>
      </c>
      <c r="J180">
        <v>12357.17</v>
      </c>
      <c r="K180">
        <v>5240.32</v>
      </c>
      <c r="L180">
        <v>102.95</v>
      </c>
      <c r="M180">
        <v>0</v>
      </c>
      <c r="N180">
        <v>169.32</v>
      </c>
      <c r="O180">
        <v>118.2</v>
      </c>
      <c r="P180">
        <v>86.8</v>
      </c>
      <c r="Q180">
        <v>2929.36</v>
      </c>
      <c r="R180">
        <v>8313.1732674029954</v>
      </c>
      <c r="S180">
        <v>16960.123267402996</v>
      </c>
      <c r="T180">
        <v>14000.01</v>
      </c>
      <c r="U180">
        <v>0</v>
      </c>
      <c r="V180">
        <v>0</v>
      </c>
      <c r="W180">
        <v>2500</v>
      </c>
      <c r="X180">
        <v>0</v>
      </c>
      <c r="Y180">
        <v>0</v>
      </c>
      <c r="Z180">
        <v>2500</v>
      </c>
      <c r="AA180">
        <v>0</v>
      </c>
      <c r="AB180">
        <v>19000.010000000002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22338.5</v>
      </c>
      <c r="AM180">
        <v>102.95</v>
      </c>
      <c r="AN180">
        <v>0</v>
      </c>
      <c r="AO180">
        <v>3644.3199999999997</v>
      </c>
      <c r="AP180">
        <v>2353.1999999999998</v>
      </c>
      <c r="AQ180">
        <v>966.8</v>
      </c>
      <c r="AR180">
        <v>6329.3600000000006</v>
      </c>
      <c r="AS180">
        <v>12582.173267402995</v>
      </c>
      <c r="AT180">
        <v>48317.303267402996</v>
      </c>
      <c r="AU180">
        <v>12.152239252364939</v>
      </c>
      <c r="AV180">
        <v>3976</v>
      </c>
      <c r="AW180" t="s">
        <v>431</v>
      </c>
      <c r="AX180" t="s">
        <v>863</v>
      </c>
      <c r="AY180" t="s">
        <v>2419</v>
      </c>
      <c r="AZ180" t="s">
        <v>1696</v>
      </c>
      <c r="BA180" t="s">
        <v>2415</v>
      </c>
      <c r="BB180" t="s">
        <v>1718</v>
      </c>
      <c r="BC180" t="s">
        <v>2420</v>
      </c>
      <c r="BD180">
        <v>2</v>
      </c>
      <c r="BE180">
        <v>2</v>
      </c>
    </row>
    <row r="181" spans="1:57" x14ac:dyDescent="0.25">
      <c r="A181" t="s">
        <v>524</v>
      </c>
      <c r="B181">
        <v>1851.8799999999999</v>
      </c>
      <c r="C181">
        <v>60</v>
      </c>
      <c r="D181">
        <v>0</v>
      </c>
      <c r="E181">
        <v>130</v>
      </c>
      <c r="F181">
        <v>4294</v>
      </c>
      <c r="G181">
        <v>120</v>
      </c>
      <c r="H181">
        <v>145</v>
      </c>
      <c r="I181">
        <v>2767.8</v>
      </c>
      <c r="J181">
        <v>9368.68</v>
      </c>
      <c r="K181">
        <v>1790.0900000000001</v>
      </c>
      <c r="L181">
        <v>2319.5</v>
      </c>
      <c r="M181">
        <v>0</v>
      </c>
      <c r="N181">
        <v>277.45</v>
      </c>
      <c r="O181">
        <v>4213.91</v>
      </c>
      <c r="P181">
        <v>143.15</v>
      </c>
      <c r="Q181">
        <v>334.62</v>
      </c>
      <c r="R181">
        <v>1892.5715293365138</v>
      </c>
      <c r="S181">
        <v>10971.291529336515</v>
      </c>
      <c r="T181">
        <v>600</v>
      </c>
      <c r="U181">
        <v>2400</v>
      </c>
      <c r="V181">
        <v>0</v>
      </c>
      <c r="W181">
        <v>0</v>
      </c>
      <c r="X181">
        <v>2400</v>
      </c>
      <c r="Y181">
        <v>0</v>
      </c>
      <c r="Z181">
        <v>600</v>
      </c>
      <c r="AA181">
        <v>618</v>
      </c>
      <c r="AB181">
        <v>6618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4241.97</v>
      </c>
      <c r="AM181">
        <v>4779.5</v>
      </c>
      <c r="AN181">
        <v>0</v>
      </c>
      <c r="AO181">
        <v>407.45</v>
      </c>
      <c r="AP181">
        <v>10907.91</v>
      </c>
      <c r="AQ181">
        <v>263.14999999999998</v>
      </c>
      <c r="AR181">
        <v>1079.6199999999999</v>
      </c>
      <c r="AS181">
        <v>5278.371529336514</v>
      </c>
      <c r="AT181">
        <v>26957.971529336515</v>
      </c>
      <c r="AU181">
        <v>22.427596946203423</v>
      </c>
      <c r="AV181">
        <v>1202</v>
      </c>
      <c r="AW181" t="s">
        <v>523</v>
      </c>
      <c r="AZ181" t="s">
        <v>1870</v>
      </c>
      <c r="BA181" t="s">
        <v>2424</v>
      </c>
      <c r="BB181" t="s">
        <v>1872</v>
      </c>
      <c r="BC181" t="s">
        <v>2425</v>
      </c>
      <c r="BD181">
        <v>2</v>
      </c>
      <c r="BE181">
        <v>1</v>
      </c>
    </row>
    <row r="182" spans="1:57" x14ac:dyDescent="0.25">
      <c r="A182" t="s">
        <v>358</v>
      </c>
      <c r="B182">
        <v>3480.5800000000004</v>
      </c>
      <c r="C182">
        <v>0</v>
      </c>
      <c r="D182">
        <v>0</v>
      </c>
      <c r="E182">
        <v>1044</v>
      </c>
      <c r="F182">
        <v>3685</v>
      </c>
      <c r="G182">
        <v>5870</v>
      </c>
      <c r="H182">
        <v>1225</v>
      </c>
      <c r="I182">
        <v>9033.41</v>
      </c>
      <c r="J182">
        <v>24337.989999999998</v>
      </c>
      <c r="K182">
        <v>7460.3099999999995</v>
      </c>
      <c r="L182">
        <v>2460</v>
      </c>
      <c r="M182">
        <v>0</v>
      </c>
      <c r="N182">
        <v>993.92</v>
      </c>
      <c r="O182">
        <v>932.95</v>
      </c>
      <c r="P182">
        <v>3076.37</v>
      </c>
      <c r="Q182">
        <v>3499.7</v>
      </c>
      <c r="R182">
        <v>3769.9184720449198</v>
      </c>
      <c r="S182">
        <v>22193.168472044919</v>
      </c>
      <c r="T182">
        <v>10860</v>
      </c>
      <c r="U182">
        <v>540</v>
      </c>
      <c r="V182">
        <v>0</v>
      </c>
      <c r="W182">
        <v>5000</v>
      </c>
      <c r="X182">
        <v>0</v>
      </c>
      <c r="Y182">
        <v>5000</v>
      </c>
      <c r="Z182">
        <v>1550</v>
      </c>
      <c r="AA182">
        <v>4352.3999999999996</v>
      </c>
      <c r="AB182">
        <v>27302.400000000001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21800.89</v>
      </c>
      <c r="AM182">
        <v>3000</v>
      </c>
      <c r="AN182">
        <v>0</v>
      </c>
      <c r="AO182">
        <v>7037.92</v>
      </c>
      <c r="AP182">
        <v>4617.95</v>
      </c>
      <c r="AQ182">
        <v>13946.369999999999</v>
      </c>
      <c r="AR182">
        <v>6274.7</v>
      </c>
      <c r="AS182">
        <v>17155.728472044917</v>
      </c>
      <c r="AT182">
        <v>73833.558472044911</v>
      </c>
      <c r="AU182">
        <v>9.6325581829151883</v>
      </c>
      <c r="AV182">
        <v>7665</v>
      </c>
      <c r="AW182" t="s">
        <v>357</v>
      </c>
      <c r="AX182" t="s">
        <v>775</v>
      </c>
      <c r="AY182" t="s">
        <v>776</v>
      </c>
      <c r="AZ182" t="s">
        <v>1481</v>
      </c>
      <c r="BA182" t="s">
        <v>2402</v>
      </c>
      <c r="BB182" t="s">
        <v>1617</v>
      </c>
      <c r="BC182" t="s">
        <v>2409</v>
      </c>
      <c r="BD182">
        <v>1</v>
      </c>
      <c r="BE182">
        <v>2</v>
      </c>
    </row>
    <row r="183" spans="1:57" x14ac:dyDescent="0.25">
      <c r="A183" t="s">
        <v>2550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14399</v>
      </c>
      <c r="AW183" t="s">
        <v>775</v>
      </c>
      <c r="AX183" t="s">
        <v>775</v>
      </c>
      <c r="AY183" t="s">
        <v>776</v>
      </c>
      <c r="AZ183" t="s">
        <v>1481</v>
      </c>
      <c r="BA183" t="s">
        <v>2402</v>
      </c>
      <c r="BB183" t="s">
        <v>1617</v>
      </c>
      <c r="BC183" t="s">
        <v>2409</v>
      </c>
      <c r="BD183">
        <v>1</v>
      </c>
      <c r="BE183">
        <v>2</v>
      </c>
    </row>
    <row r="184" spans="1:57" x14ac:dyDescent="0.25">
      <c r="A184" t="s">
        <v>360</v>
      </c>
      <c r="B184">
        <v>14160.73</v>
      </c>
      <c r="C184">
        <v>6586.78</v>
      </c>
      <c r="D184">
        <v>0</v>
      </c>
      <c r="E184">
        <v>5125</v>
      </c>
      <c r="F184">
        <v>26359.72</v>
      </c>
      <c r="G184">
        <v>25420</v>
      </c>
      <c r="H184">
        <v>19611.75</v>
      </c>
      <c r="I184">
        <v>45568.590000000004</v>
      </c>
      <c r="J184">
        <v>142832.57</v>
      </c>
      <c r="K184">
        <v>28220.640000000003</v>
      </c>
      <c r="L184">
        <v>2055.4499999999998</v>
      </c>
      <c r="M184">
        <v>0</v>
      </c>
      <c r="N184">
        <v>2840.85</v>
      </c>
      <c r="O184">
        <v>16918.64</v>
      </c>
      <c r="P184">
        <v>5486.05</v>
      </c>
      <c r="Q184">
        <v>12964.52</v>
      </c>
      <c r="R184">
        <v>5938.0702862599719</v>
      </c>
      <c r="S184">
        <v>74424.220286259981</v>
      </c>
      <c r="T184">
        <v>19550</v>
      </c>
      <c r="U184">
        <v>5150</v>
      </c>
      <c r="V184">
        <v>0</v>
      </c>
      <c r="W184">
        <v>5100</v>
      </c>
      <c r="X184">
        <v>9050</v>
      </c>
      <c r="Y184">
        <v>11150</v>
      </c>
      <c r="Z184">
        <v>3000</v>
      </c>
      <c r="AA184">
        <v>8663.2000000000007</v>
      </c>
      <c r="AB184">
        <v>61663.199999999997</v>
      </c>
      <c r="AC184">
        <v>0</v>
      </c>
      <c r="AD184">
        <v>0</v>
      </c>
      <c r="AE184">
        <v>0</v>
      </c>
      <c r="AF184">
        <v>5000</v>
      </c>
      <c r="AG184">
        <v>0</v>
      </c>
      <c r="AH184">
        <v>0</v>
      </c>
      <c r="AI184">
        <v>0</v>
      </c>
      <c r="AJ184">
        <v>0</v>
      </c>
      <c r="AK184">
        <v>5000</v>
      </c>
      <c r="AL184">
        <v>61931.37</v>
      </c>
      <c r="AM184">
        <v>13792.23</v>
      </c>
      <c r="AN184">
        <v>0</v>
      </c>
      <c r="AO184">
        <v>18065.849999999999</v>
      </c>
      <c r="AP184">
        <v>52328.36</v>
      </c>
      <c r="AQ184">
        <v>42056.05</v>
      </c>
      <c r="AR184">
        <v>35576.270000000004</v>
      </c>
      <c r="AS184">
        <v>60169.86028625998</v>
      </c>
      <c r="AT184">
        <v>283919.99028625997</v>
      </c>
      <c r="AU184">
        <v>8.3265877848043868</v>
      </c>
      <c r="AV184">
        <v>34098</v>
      </c>
      <c r="AW184" t="s">
        <v>359</v>
      </c>
      <c r="AX184" t="s">
        <v>775</v>
      </c>
      <c r="AY184" t="s">
        <v>776</v>
      </c>
      <c r="AZ184" t="s">
        <v>1481</v>
      </c>
      <c r="BA184" t="s">
        <v>2402</v>
      </c>
      <c r="BB184" t="s">
        <v>1617</v>
      </c>
      <c r="BC184" t="s">
        <v>2409</v>
      </c>
      <c r="BD184">
        <v>1</v>
      </c>
      <c r="BE184">
        <v>2</v>
      </c>
    </row>
    <row r="185" spans="1:57" x14ac:dyDescent="0.25">
      <c r="A185" t="s">
        <v>2513</v>
      </c>
      <c r="B185">
        <v>946.9899999999999</v>
      </c>
      <c r="C185">
        <v>0</v>
      </c>
      <c r="D185">
        <v>0</v>
      </c>
      <c r="E185">
        <v>120</v>
      </c>
      <c r="F185">
        <v>0</v>
      </c>
      <c r="G185">
        <v>0</v>
      </c>
      <c r="H185">
        <v>0</v>
      </c>
      <c r="I185">
        <v>645</v>
      </c>
      <c r="J185">
        <v>1711.9899999999998</v>
      </c>
      <c r="K185">
        <v>2627.2099999999996</v>
      </c>
      <c r="L185">
        <v>0</v>
      </c>
      <c r="M185">
        <v>236.65</v>
      </c>
      <c r="N185">
        <v>0</v>
      </c>
      <c r="O185">
        <v>0</v>
      </c>
      <c r="P185">
        <v>0</v>
      </c>
      <c r="Q185">
        <v>0</v>
      </c>
      <c r="R185">
        <v>1253.1122596340756</v>
      </c>
      <c r="S185">
        <v>4116.9722596340753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3574.1999999999994</v>
      </c>
      <c r="AM185">
        <v>0</v>
      </c>
      <c r="AN185">
        <v>236.65</v>
      </c>
      <c r="AO185">
        <v>120</v>
      </c>
      <c r="AP185">
        <v>0</v>
      </c>
      <c r="AQ185">
        <v>0</v>
      </c>
      <c r="AR185">
        <v>0</v>
      </c>
      <c r="AS185">
        <v>1898.1122596340756</v>
      </c>
      <c r="AT185">
        <v>5828.9622596340751</v>
      </c>
      <c r="AU185">
        <v>1.0421888538591231</v>
      </c>
      <c r="AV185">
        <v>5593</v>
      </c>
      <c r="AW185" t="s">
        <v>607</v>
      </c>
      <c r="AX185" t="s">
        <v>861</v>
      </c>
      <c r="AY185" t="s">
        <v>2363</v>
      </c>
      <c r="AZ185" t="s">
        <v>2045</v>
      </c>
      <c r="BA185" t="s">
        <v>2435</v>
      </c>
      <c r="BB185" t="s">
        <v>2052</v>
      </c>
      <c r="BC185" t="s">
        <v>2437</v>
      </c>
      <c r="BD185">
        <v>2</v>
      </c>
      <c r="BE185">
        <v>2</v>
      </c>
    </row>
    <row r="186" spans="1:57" x14ac:dyDescent="0.25">
      <c r="A186" t="s">
        <v>2498</v>
      </c>
      <c r="B186">
        <v>69157.709999999977</v>
      </c>
      <c r="C186">
        <v>6263.45</v>
      </c>
      <c r="D186">
        <v>0</v>
      </c>
      <c r="E186">
        <v>1721.84</v>
      </c>
      <c r="F186">
        <v>10675.79</v>
      </c>
      <c r="G186">
        <v>80</v>
      </c>
      <c r="H186">
        <v>320</v>
      </c>
      <c r="I186">
        <v>27158.99</v>
      </c>
      <c r="J186">
        <v>115377.77999999998</v>
      </c>
      <c r="K186">
        <v>14913.119999999999</v>
      </c>
      <c r="L186">
        <v>4494.8999999999996</v>
      </c>
      <c r="M186">
        <v>0</v>
      </c>
      <c r="N186">
        <v>980.01</v>
      </c>
      <c r="O186">
        <v>2516.09</v>
      </c>
      <c r="P186">
        <v>821.3</v>
      </c>
      <c r="Q186">
        <v>694.84</v>
      </c>
      <c r="R186">
        <v>14152.858508674475</v>
      </c>
      <c r="S186">
        <v>38573.118508674466</v>
      </c>
      <c r="T186">
        <v>16642</v>
      </c>
      <c r="U186">
        <v>7377</v>
      </c>
      <c r="V186">
        <v>0</v>
      </c>
      <c r="W186">
        <v>1561</v>
      </c>
      <c r="X186">
        <v>13606</v>
      </c>
      <c r="Y186">
        <v>0</v>
      </c>
      <c r="Z186">
        <v>619</v>
      </c>
      <c r="AA186">
        <v>2200</v>
      </c>
      <c r="AB186">
        <v>42005</v>
      </c>
      <c r="AC186">
        <v>393603.96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393603.96</v>
      </c>
      <c r="AL186">
        <v>494316.79</v>
      </c>
      <c r="AM186">
        <v>18135.349999999999</v>
      </c>
      <c r="AN186">
        <v>0</v>
      </c>
      <c r="AO186">
        <v>4262.8500000000004</v>
      </c>
      <c r="AP186">
        <v>26797.88</v>
      </c>
      <c r="AQ186">
        <v>901.3</v>
      </c>
      <c r="AR186">
        <v>1633.8400000000001</v>
      </c>
      <c r="AS186">
        <v>43511.848508674477</v>
      </c>
      <c r="AT186">
        <v>589559.85850867443</v>
      </c>
      <c r="AU186">
        <v>226.05822795578007</v>
      </c>
      <c r="AV186">
        <v>2608</v>
      </c>
      <c r="AW186" t="s">
        <v>525</v>
      </c>
      <c r="AZ186" t="s">
        <v>1870</v>
      </c>
      <c r="BA186" t="s">
        <v>2424</v>
      </c>
      <c r="BB186" t="s">
        <v>1878</v>
      </c>
      <c r="BC186" t="s">
        <v>2426</v>
      </c>
      <c r="BD186">
        <v>1</v>
      </c>
      <c r="BE186">
        <v>1</v>
      </c>
    </row>
    <row r="187" spans="1:57" x14ac:dyDescent="0.25">
      <c r="A187" t="s">
        <v>610</v>
      </c>
      <c r="B187">
        <v>6191.91</v>
      </c>
      <c r="C187">
        <v>0</v>
      </c>
      <c r="D187">
        <v>3000</v>
      </c>
      <c r="E187">
        <v>0</v>
      </c>
      <c r="F187">
        <v>70</v>
      </c>
      <c r="G187">
        <v>0</v>
      </c>
      <c r="H187">
        <v>0</v>
      </c>
      <c r="I187">
        <v>3710</v>
      </c>
      <c r="J187">
        <v>12971.91</v>
      </c>
      <c r="K187">
        <v>2404.4000000000005</v>
      </c>
      <c r="L187">
        <v>0</v>
      </c>
      <c r="M187">
        <v>1407</v>
      </c>
      <c r="N187">
        <v>537.79999999999995</v>
      </c>
      <c r="O187">
        <v>0</v>
      </c>
      <c r="P187">
        <v>0</v>
      </c>
      <c r="Q187">
        <v>0</v>
      </c>
      <c r="R187">
        <v>2316.3769544171828</v>
      </c>
      <c r="S187">
        <v>6665.5769544171835</v>
      </c>
      <c r="T187">
        <v>2000</v>
      </c>
      <c r="U187">
        <v>0</v>
      </c>
      <c r="V187">
        <v>12620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14620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10596.310000000001</v>
      </c>
      <c r="AM187">
        <v>0</v>
      </c>
      <c r="AN187">
        <v>17027</v>
      </c>
      <c r="AO187">
        <v>537.79999999999995</v>
      </c>
      <c r="AP187">
        <v>70</v>
      </c>
      <c r="AQ187">
        <v>0</v>
      </c>
      <c r="AR187">
        <v>0</v>
      </c>
      <c r="AS187">
        <v>6026.3769544171828</v>
      </c>
      <c r="AT187">
        <v>34257.486954417182</v>
      </c>
      <c r="AU187">
        <v>8.3534471968829997</v>
      </c>
      <c r="AV187">
        <v>4101</v>
      </c>
      <c r="AW187" t="s">
        <v>609</v>
      </c>
      <c r="AZ187" t="s">
        <v>2045</v>
      </c>
      <c r="BA187" t="s">
        <v>2435</v>
      </c>
      <c r="BB187" t="s">
        <v>2064</v>
      </c>
      <c r="BC187" t="s">
        <v>2440</v>
      </c>
      <c r="BD187">
        <v>2</v>
      </c>
      <c r="BE187">
        <v>1</v>
      </c>
    </row>
    <row r="188" spans="1:57" x14ac:dyDescent="0.25">
      <c r="A188" t="s">
        <v>528</v>
      </c>
      <c r="B188">
        <v>8329.56</v>
      </c>
      <c r="C188">
        <v>1257.95</v>
      </c>
      <c r="D188">
        <v>0</v>
      </c>
      <c r="E188">
        <v>2135.92</v>
      </c>
      <c r="F188">
        <v>5883.5</v>
      </c>
      <c r="G188">
        <v>3490</v>
      </c>
      <c r="H188">
        <v>3872</v>
      </c>
      <c r="I188">
        <v>21069</v>
      </c>
      <c r="J188">
        <v>46037.93</v>
      </c>
      <c r="K188">
        <v>13990.69</v>
      </c>
      <c r="L188">
        <v>431.54</v>
      </c>
      <c r="M188">
        <v>0</v>
      </c>
      <c r="N188">
        <v>314</v>
      </c>
      <c r="O188">
        <v>531.29999999999995</v>
      </c>
      <c r="P188">
        <v>291.75</v>
      </c>
      <c r="Q188">
        <v>224.92</v>
      </c>
      <c r="R188">
        <v>9015.044232705277</v>
      </c>
      <c r="S188">
        <v>24799.244232705278</v>
      </c>
      <c r="T188">
        <v>30250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30250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52570.25</v>
      </c>
      <c r="AM188">
        <v>1689.49</v>
      </c>
      <c r="AN188">
        <v>0</v>
      </c>
      <c r="AO188">
        <v>2449.92</v>
      </c>
      <c r="AP188">
        <v>6414.8</v>
      </c>
      <c r="AQ188">
        <v>3781.75</v>
      </c>
      <c r="AR188">
        <v>4096.92</v>
      </c>
      <c r="AS188">
        <v>30084.044232705277</v>
      </c>
      <c r="AT188">
        <v>101087.17423270526</v>
      </c>
      <c r="AU188">
        <v>8.7986051207855578</v>
      </c>
      <c r="AV188">
        <v>11489</v>
      </c>
      <c r="AW188" t="s">
        <v>527</v>
      </c>
      <c r="AZ188" t="s">
        <v>1870</v>
      </c>
      <c r="BA188" t="s">
        <v>2424</v>
      </c>
      <c r="BB188" t="s">
        <v>1930</v>
      </c>
      <c r="BC188" t="s">
        <v>2431</v>
      </c>
      <c r="BD188">
        <v>2</v>
      </c>
      <c r="BE188">
        <v>1</v>
      </c>
    </row>
    <row r="189" spans="1:57" x14ac:dyDescent="0.25">
      <c r="A189" t="s">
        <v>178</v>
      </c>
      <c r="B189">
        <v>12424.769999999999</v>
      </c>
      <c r="C189">
        <v>6708.65</v>
      </c>
      <c r="D189">
        <v>0</v>
      </c>
      <c r="E189">
        <v>1480</v>
      </c>
      <c r="F189">
        <v>10501.83</v>
      </c>
      <c r="G189">
        <v>1425</v>
      </c>
      <c r="H189">
        <v>3570</v>
      </c>
      <c r="I189">
        <v>36880.400000000001</v>
      </c>
      <c r="J189">
        <v>72990.649999999994</v>
      </c>
      <c r="K189">
        <v>9387.3200000000015</v>
      </c>
      <c r="L189">
        <v>250.45</v>
      </c>
      <c r="M189">
        <v>0</v>
      </c>
      <c r="N189">
        <v>1987.07</v>
      </c>
      <c r="O189">
        <v>5381.91</v>
      </c>
      <c r="P189">
        <v>2109.11</v>
      </c>
      <c r="Q189">
        <v>4077.56</v>
      </c>
      <c r="R189">
        <v>9942.3434363791894</v>
      </c>
      <c r="S189">
        <v>33135.763436379188</v>
      </c>
      <c r="T189">
        <v>46764.99</v>
      </c>
      <c r="U189">
        <v>4251</v>
      </c>
      <c r="V189">
        <v>0</v>
      </c>
      <c r="W189">
        <v>9566</v>
      </c>
      <c r="X189">
        <v>23383</v>
      </c>
      <c r="Y189">
        <v>8503</v>
      </c>
      <c r="Z189">
        <v>15817</v>
      </c>
      <c r="AA189">
        <v>35428</v>
      </c>
      <c r="AB189">
        <v>143712.99</v>
      </c>
      <c r="AC189">
        <v>2049.4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2049.4</v>
      </c>
      <c r="AL189">
        <v>70626.48</v>
      </c>
      <c r="AM189">
        <v>11210.099999999999</v>
      </c>
      <c r="AN189">
        <v>0</v>
      </c>
      <c r="AO189">
        <v>13033.07</v>
      </c>
      <c r="AP189">
        <v>39266.74</v>
      </c>
      <c r="AQ189">
        <v>12037.11</v>
      </c>
      <c r="AR189">
        <v>23464.559999999998</v>
      </c>
      <c r="AS189">
        <v>82250.743436379184</v>
      </c>
      <c r="AT189">
        <v>251888.80343637918</v>
      </c>
      <c r="AU189">
        <v>42.150067509434265</v>
      </c>
      <c r="AV189">
        <v>5976</v>
      </c>
      <c r="AW189" t="s">
        <v>177</v>
      </c>
      <c r="AX189" t="s">
        <v>773</v>
      </c>
      <c r="AY189" t="s">
        <v>774</v>
      </c>
      <c r="AZ189" t="s">
        <v>1010</v>
      </c>
      <c r="BA189" t="s">
        <v>2365</v>
      </c>
      <c r="BB189" t="s">
        <v>1012</v>
      </c>
      <c r="BC189" t="s">
        <v>2366</v>
      </c>
      <c r="BD189">
        <v>1</v>
      </c>
      <c r="BE189">
        <v>2</v>
      </c>
    </row>
    <row r="190" spans="1:57" x14ac:dyDescent="0.25">
      <c r="A190" t="s">
        <v>362</v>
      </c>
      <c r="B190">
        <v>3659.3999999999996</v>
      </c>
      <c r="C190">
        <v>0</v>
      </c>
      <c r="D190">
        <v>0</v>
      </c>
      <c r="E190">
        <v>530</v>
      </c>
      <c r="F190">
        <v>3125</v>
      </c>
      <c r="G190">
        <v>1600</v>
      </c>
      <c r="H190">
        <v>1560</v>
      </c>
      <c r="I190">
        <v>10401.600000000002</v>
      </c>
      <c r="J190">
        <v>20876</v>
      </c>
      <c r="K190">
        <v>7090.4500000000007</v>
      </c>
      <c r="L190">
        <v>157.25</v>
      </c>
      <c r="M190">
        <v>0</v>
      </c>
      <c r="N190">
        <v>613.02</v>
      </c>
      <c r="O190">
        <v>726.29</v>
      </c>
      <c r="P190">
        <v>896.14</v>
      </c>
      <c r="Q190">
        <v>5723.2</v>
      </c>
      <c r="R190">
        <v>4231.0712991232922</v>
      </c>
      <c r="S190">
        <v>19437.421299123293</v>
      </c>
      <c r="T190">
        <v>10000</v>
      </c>
      <c r="U190">
        <v>0</v>
      </c>
      <c r="V190">
        <v>0</v>
      </c>
      <c r="W190">
        <v>1600</v>
      </c>
      <c r="X190">
        <v>2500</v>
      </c>
      <c r="Y190">
        <v>7000</v>
      </c>
      <c r="Z190">
        <v>4500</v>
      </c>
      <c r="AA190">
        <v>4596.8</v>
      </c>
      <c r="AB190">
        <v>30196.799999999999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20749.849999999999</v>
      </c>
      <c r="AM190">
        <v>157.25</v>
      </c>
      <c r="AN190">
        <v>0</v>
      </c>
      <c r="AO190">
        <v>2743.02</v>
      </c>
      <c r="AP190">
        <v>6351.29</v>
      </c>
      <c r="AQ190">
        <v>9496.14</v>
      </c>
      <c r="AR190">
        <v>11783.2</v>
      </c>
      <c r="AS190">
        <v>19229.471299123295</v>
      </c>
      <c r="AT190">
        <v>70510.221299123295</v>
      </c>
      <c r="AU190">
        <v>32.64362097181634</v>
      </c>
      <c r="AV190">
        <v>2160</v>
      </c>
      <c r="AW190" t="s">
        <v>361</v>
      </c>
      <c r="AX190" t="s">
        <v>775</v>
      </c>
      <c r="AY190" t="s">
        <v>776</v>
      </c>
      <c r="AZ190" t="s">
        <v>1481</v>
      </c>
      <c r="BA190" t="s">
        <v>2402</v>
      </c>
      <c r="BB190" t="s">
        <v>1617</v>
      </c>
      <c r="BC190" t="s">
        <v>2409</v>
      </c>
      <c r="BD190">
        <v>1</v>
      </c>
      <c r="BE190">
        <v>2</v>
      </c>
    </row>
    <row r="191" spans="1:57" x14ac:dyDescent="0.25">
      <c r="A191" t="s">
        <v>718</v>
      </c>
      <c r="B191">
        <v>7373.48</v>
      </c>
      <c r="C191">
        <v>1590</v>
      </c>
      <c r="D191">
        <v>0</v>
      </c>
      <c r="E191">
        <v>1532.5</v>
      </c>
      <c r="F191">
        <v>2650.8</v>
      </c>
      <c r="G191">
        <v>2140</v>
      </c>
      <c r="H191">
        <v>7091</v>
      </c>
      <c r="I191">
        <v>239902.58</v>
      </c>
      <c r="J191">
        <v>262280.36</v>
      </c>
      <c r="K191">
        <v>5903.06</v>
      </c>
      <c r="L191">
        <v>95.92</v>
      </c>
      <c r="M191">
        <v>0</v>
      </c>
      <c r="N191">
        <v>4394.09</v>
      </c>
      <c r="O191">
        <v>0</v>
      </c>
      <c r="P191">
        <v>135.69999999999999</v>
      </c>
      <c r="Q191">
        <v>258.01</v>
      </c>
      <c r="R191">
        <v>35094.250284203888</v>
      </c>
      <c r="S191">
        <v>45881.030284203887</v>
      </c>
      <c r="T191">
        <v>68750.64</v>
      </c>
      <c r="U191">
        <v>0</v>
      </c>
      <c r="V191">
        <v>0</v>
      </c>
      <c r="W191">
        <v>5506.76</v>
      </c>
      <c r="X191">
        <v>0</v>
      </c>
      <c r="Y191">
        <v>0</v>
      </c>
      <c r="Z191">
        <v>0</v>
      </c>
      <c r="AA191">
        <v>18931.080000000002</v>
      </c>
      <c r="AB191">
        <v>93188.479999999996</v>
      </c>
      <c r="AC191">
        <v>0</v>
      </c>
      <c r="AD191">
        <v>0</v>
      </c>
      <c r="AE191">
        <v>0</v>
      </c>
      <c r="AF191">
        <v>0</v>
      </c>
      <c r="AG191">
        <v>25263.47</v>
      </c>
      <c r="AH191">
        <v>0</v>
      </c>
      <c r="AI191">
        <v>0</v>
      </c>
      <c r="AJ191">
        <v>0</v>
      </c>
      <c r="AK191">
        <v>25263.47</v>
      </c>
      <c r="AL191">
        <v>82027.179999999993</v>
      </c>
      <c r="AM191">
        <v>1685.92</v>
      </c>
      <c r="AN191">
        <v>0</v>
      </c>
      <c r="AO191">
        <v>11433.35</v>
      </c>
      <c r="AP191">
        <v>27914.27</v>
      </c>
      <c r="AQ191">
        <v>2275.6999999999998</v>
      </c>
      <c r="AR191">
        <v>7349.01</v>
      </c>
      <c r="AS191">
        <v>293927.91028420388</v>
      </c>
      <c r="AT191">
        <v>426613.34028420388</v>
      </c>
      <c r="AU191">
        <v>85.288552635786459</v>
      </c>
      <c r="AV191">
        <v>5002</v>
      </c>
      <c r="AW191" t="s">
        <v>717</v>
      </c>
      <c r="AX191" t="s">
        <v>761</v>
      </c>
      <c r="AY191" t="s">
        <v>2452</v>
      </c>
      <c r="AZ191" t="s">
        <v>931</v>
      </c>
      <c r="BA191" t="s">
        <v>2350</v>
      </c>
      <c r="BB191" t="s">
        <v>2227</v>
      </c>
      <c r="BC191" t="s">
        <v>2454</v>
      </c>
      <c r="BD191">
        <v>1</v>
      </c>
      <c r="BE191">
        <v>2</v>
      </c>
    </row>
    <row r="192" spans="1:57" x14ac:dyDescent="0.25">
      <c r="A192" t="s">
        <v>70</v>
      </c>
      <c r="B192">
        <v>1825.3200000000002</v>
      </c>
      <c r="C192">
        <v>2905</v>
      </c>
      <c r="D192">
        <v>0</v>
      </c>
      <c r="E192">
        <v>60</v>
      </c>
      <c r="F192">
        <v>0</v>
      </c>
      <c r="G192">
        <v>0</v>
      </c>
      <c r="H192">
        <v>600</v>
      </c>
      <c r="I192">
        <v>2620</v>
      </c>
      <c r="J192">
        <v>8010.32</v>
      </c>
      <c r="K192">
        <v>2344.4599999999996</v>
      </c>
      <c r="L192">
        <v>3049.77</v>
      </c>
      <c r="M192">
        <v>0</v>
      </c>
      <c r="N192">
        <v>91.1</v>
      </c>
      <c r="O192">
        <v>131.65</v>
      </c>
      <c r="P192">
        <v>373.94</v>
      </c>
      <c r="Q192">
        <v>32.950000000000003</v>
      </c>
      <c r="R192">
        <v>1662.5404558709929</v>
      </c>
      <c r="S192">
        <v>7686.4104558709914</v>
      </c>
      <c r="T192">
        <v>2147.3000000000002</v>
      </c>
      <c r="U192">
        <v>857.96</v>
      </c>
      <c r="V192">
        <v>0</v>
      </c>
      <c r="W192">
        <v>383.52</v>
      </c>
      <c r="X192">
        <v>2483.46</v>
      </c>
      <c r="Y192">
        <v>968.85</v>
      </c>
      <c r="Z192">
        <v>449.42</v>
      </c>
      <c r="AA192">
        <v>705.37</v>
      </c>
      <c r="AB192">
        <v>7995.88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6317.08</v>
      </c>
      <c r="AM192">
        <v>6812.7300000000005</v>
      </c>
      <c r="AN192">
        <v>0</v>
      </c>
      <c r="AO192">
        <v>534.62</v>
      </c>
      <c r="AP192">
        <v>2615.11</v>
      </c>
      <c r="AQ192">
        <v>1342.79</v>
      </c>
      <c r="AR192">
        <v>1082.3700000000001</v>
      </c>
      <c r="AS192">
        <v>4987.9104558709923</v>
      </c>
      <c r="AT192">
        <v>23692.610455870992</v>
      </c>
      <c r="AU192">
        <v>4.001454223251308</v>
      </c>
      <c r="AV192">
        <v>5921</v>
      </c>
      <c r="AW192" t="s">
        <v>69</v>
      </c>
      <c r="AX192" t="s">
        <v>783</v>
      </c>
      <c r="AY192" t="s">
        <v>2377</v>
      </c>
      <c r="AZ192" t="s">
        <v>1041</v>
      </c>
      <c r="BA192" t="s">
        <v>2368</v>
      </c>
      <c r="BB192" t="s">
        <v>1068</v>
      </c>
      <c r="BC192" t="s">
        <v>2372</v>
      </c>
      <c r="BD192">
        <v>1</v>
      </c>
      <c r="BE192">
        <v>2</v>
      </c>
    </row>
    <row r="193" spans="1:57" x14ac:dyDescent="0.25">
      <c r="A193" t="s">
        <v>364</v>
      </c>
      <c r="B193">
        <v>1694.1399999999999</v>
      </c>
      <c r="C193">
        <v>0</v>
      </c>
      <c r="D193">
        <v>0</v>
      </c>
      <c r="E193">
        <v>67</v>
      </c>
      <c r="F193">
        <v>529.75</v>
      </c>
      <c r="G193">
        <v>2338.65</v>
      </c>
      <c r="H193">
        <v>360</v>
      </c>
      <c r="I193">
        <v>2378</v>
      </c>
      <c r="J193">
        <v>7367.54</v>
      </c>
      <c r="K193">
        <v>13289.85</v>
      </c>
      <c r="L193">
        <v>111.61</v>
      </c>
      <c r="M193">
        <v>0</v>
      </c>
      <c r="N193">
        <v>390.21</v>
      </c>
      <c r="O193">
        <v>1016.35</v>
      </c>
      <c r="P193">
        <v>1971.86</v>
      </c>
      <c r="Q193">
        <v>547.17999999999995</v>
      </c>
      <c r="R193">
        <v>3683.8553996173378</v>
      </c>
      <c r="S193">
        <v>21010.915399617341</v>
      </c>
      <c r="T193">
        <v>2700</v>
      </c>
      <c r="U193">
        <v>300</v>
      </c>
      <c r="V193">
        <v>0</v>
      </c>
      <c r="W193">
        <v>0</v>
      </c>
      <c r="X193">
        <v>1000</v>
      </c>
      <c r="Y193">
        <v>2000</v>
      </c>
      <c r="Z193">
        <v>0</v>
      </c>
      <c r="AA193">
        <v>0</v>
      </c>
      <c r="AB193">
        <v>6000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17683.989999999998</v>
      </c>
      <c r="AM193">
        <v>411.61</v>
      </c>
      <c r="AN193">
        <v>0</v>
      </c>
      <c r="AO193">
        <v>457.21</v>
      </c>
      <c r="AP193">
        <v>2546.1</v>
      </c>
      <c r="AQ193">
        <v>6310.51</v>
      </c>
      <c r="AR193">
        <v>907.18</v>
      </c>
      <c r="AS193">
        <v>6061.8553996173378</v>
      </c>
      <c r="AT193">
        <v>34378.455399617334</v>
      </c>
      <c r="AU193">
        <v>1.9308315304474775</v>
      </c>
      <c r="AV193">
        <v>17805</v>
      </c>
      <c r="AW193" t="s">
        <v>363</v>
      </c>
      <c r="AZ193" t="s">
        <v>1481</v>
      </c>
      <c r="BA193" t="s">
        <v>2402</v>
      </c>
      <c r="BB193" t="s">
        <v>1617</v>
      </c>
      <c r="BC193" t="s">
        <v>2409</v>
      </c>
      <c r="BD193">
        <v>2</v>
      </c>
      <c r="BE193">
        <v>1</v>
      </c>
    </row>
    <row r="194" spans="1:57" x14ac:dyDescent="0.25">
      <c r="A194" t="s">
        <v>612</v>
      </c>
      <c r="B194">
        <v>1415.83</v>
      </c>
      <c r="C194">
        <v>0</v>
      </c>
      <c r="D194">
        <v>55</v>
      </c>
      <c r="E194">
        <v>0</v>
      </c>
      <c r="F194">
        <v>0</v>
      </c>
      <c r="G194">
        <v>0</v>
      </c>
      <c r="H194">
        <v>0</v>
      </c>
      <c r="I194">
        <v>1169</v>
      </c>
      <c r="J194">
        <v>2639.83</v>
      </c>
      <c r="K194">
        <v>538.99</v>
      </c>
      <c r="L194">
        <v>0</v>
      </c>
      <c r="M194">
        <v>112.25</v>
      </c>
      <c r="N194">
        <v>124.7</v>
      </c>
      <c r="O194">
        <v>0</v>
      </c>
      <c r="P194">
        <v>0</v>
      </c>
      <c r="Q194">
        <v>0</v>
      </c>
      <c r="R194">
        <v>959.16772046208916</v>
      </c>
      <c r="S194">
        <v>1735.1077204620892</v>
      </c>
      <c r="T194">
        <v>600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300</v>
      </c>
      <c r="AB194">
        <v>900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2554.8199999999997</v>
      </c>
      <c r="AM194">
        <v>0</v>
      </c>
      <c r="AN194">
        <v>167.25</v>
      </c>
      <c r="AO194">
        <v>124.7</v>
      </c>
      <c r="AP194">
        <v>0</v>
      </c>
      <c r="AQ194">
        <v>0</v>
      </c>
      <c r="AR194">
        <v>0</v>
      </c>
      <c r="AS194">
        <v>2428.1677204620892</v>
      </c>
      <c r="AT194">
        <v>5274.9377204620887</v>
      </c>
      <c r="AU194">
        <v>0.16210626061653621</v>
      </c>
      <c r="AV194">
        <v>32540</v>
      </c>
      <c r="AW194" t="s">
        <v>611</v>
      </c>
      <c r="AZ194" t="s">
        <v>2045</v>
      </c>
      <c r="BA194" t="s">
        <v>2435</v>
      </c>
      <c r="BB194" t="s">
        <v>2056</v>
      </c>
      <c r="BC194" t="s">
        <v>2438</v>
      </c>
      <c r="BD194">
        <v>2</v>
      </c>
      <c r="BE194">
        <v>1</v>
      </c>
    </row>
    <row r="195" spans="1:57" x14ac:dyDescent="0.25">
      <c r="A195" t="s">
        <v>186</v>
      </c>
      <c r="B195">
        <v>9013.7100000000009</v>
      </c>
      <c r="C195">
        <v>6111</v>
      </c>
      <c r="D195">
        <v>0</v>
      </c>
      <c r="E195">
        <v>2580</v>
      </c>
      <c r="F195">
        <v>4670.3</v>
      </c>
      <c r="G195">
        <v>6588</v>
      </c>
      <c r="H195">
        <v>5308</v>
      </c>
      <c r="I195">
        <v>21626.46</v>
      </c>
      <c r="J195">
        <v>55897.469999999994</v>
      </c>
      <c r="K195">
        <v>18811.189999999999</v>
      </c>
      <c r="L195">
        <v>227.2</v>
      </c>
      <c r="M195">
        <v>0</v>
      </c>
      <c r="N195">
        <v>2674.91</v>
      </c>
      <c r="O195">
        <v>388.51</v>
      </c>
      <c r="P195">
        <v>203.55</v>
      </c>
      <c r="Q195">
        <v>403.25</v>
      </c>
      <c r="R195">
        <v>8958.7669703020238</v>
      </c>
      <c r="S195">
        <v>31667.376970302023</v>
      </c>
      <c r="T195">
        <v>10000</v>
      </c>
      <c r="U195">
        <v>13000</v>
      </c>
      <c r="V195">
        <v>0</v>
      </c>
      <c r="W195">
        <v>7000</v>
      </c>
      <c r="X195">
        <v>0</v>
      </c>
      <c r="Y195">
        <v>16000</v>
      </c>
      <c r="Z195">
        <v>14000</v>
      </c>
      <c r="AA195">
        <v>8000</v>
      </c>
      <c r="AB195">
        <v>68000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37824.9</v>
      </c>
      <c r="AM195">
        <v>19338.2</v>
      </c>
      <c r="AN195">
        <v>0</v>
      </c>
      <c r="AO195">
        <v>12254.91</v>
      </c>
      <c r="AP195">
        <v>5058.8100000000004</v>
      </c>
      <c r="AQ195">
        <v>22791.55</v>
      </c>
      <c r="AR195">
        <v>19711.25</v>
      </c>
      <c r="AS195">
        <v>38585.226970302021</v>
      </c>
      <c r="AT195">
        <v>155564.84697030202</v>
      </c>
      <c r="AU195">
        <v>37.951902164016104</v>
      </c>
      <c r="AV195">
        <v>4099</v>
      </c>
      <c r="AW195" t="s">
        <v>185</v>
      </c>
      <c r="AZ195" t="s">
        <v>1010</v>
      </c>
      <c r="BA195" t="s">
        <v>2365</v>
      </c>
      <c r="BB195" t="s">
        <v>1211</v>
      </c>
      <c r="BC195" t="s">
        <v>2382</v>
      </c>
      <c r="BD195">
        <v>2</v>
      </c>
      <c r="BE195">
        <v>1</v>
      </c>
    </row>
    <row r="196" spans="1:57" x14ac:dyDescent="0.25">
      <c r="A196" t="s">
        <v>8</v>
      </c>
      <c r="B196">
        <v>28251.570000000003</v>
      </c>
      <c r="C196">
        <v>4315</v>
      </c>
      <c r="D196">
        <v>0</v>
      </c>
      <c r="E196">
        <v>1861</v>
      </c>
      <c r="F196">
        <v>10791</v>
      </c>
      <c r="G196">
        <v>8638.66</v>
      </c>
      <c r="H196">
        <v>6415</v>
      </c>
      <c r="I196">
        <v>83022.78</v>
      </c>
      <c r="J196">
        <v>143295.01</v>
      </c>
      <c r="K196">
        <v>13427.859999999997</v>
      </c>
      <c r="L196">
        <v>1854.41</v>
      </c>
      <c r="M196">
        <v>0</v>
      </c>
      <c r="N196">
        <v>1591.12</v>
      </c>
      <c r="O196">
        <v>2169.7800000000002</v>
      </c>
      <c r="P196">
        <v>2274.65</v>
      </c>
      <c r="Q196">
        <v>1708.85</v>
      </c>
      <c r="R196">
        <v>17931.252144664664</v>
      </c>
      <c r="S196">
        <v>40957.922144664655</v>
      </c>
      <c r="T196">
        <v>91346.26</v>
      </c>
      <c r="U196">
        <v>18876.34</v>
      </c>
      <c r="V196">
        <v>0</v>
      </c>
      <c r="W196">
        <v>10913.01</v>
      </c>
      <c r="X196">
        <v>27400.761014291213</v>
      </c>
      <c r="Y196">
        <v>13502</v>
      </c>
      <c r="Z196">
        <v>16135.82</v>
      </c>
      <c r="AA196">
        <v>73977.900000000009</v>
      </c>
      <c r="AB196">
        <v>252152.09101429122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133025.69</v>
      </c>
      <c r="AM196">
        <v>25045.75</v>
      </c>
      <c r="AN196">
        <v>0</v>
      </c>
      <c r="AO196">
        <v>14365.130000000001</v>
      </c>
      <c r="AP196">
        <v>40361.541014291215</v>
      </c>
      <c r="AQ196">
        <v>24415.309999999998</v>
      </c>
      <c r="AR196">
        <v>24259.67</v>
      </c>
      <c r="AS196">
        <v>174931.93214466469</v>
      </c>
      <c r="AT196">
        <v>436405.02315895591</v>
      </c>
      <c r="AU196">
        <v>282.0976232443154</v>
      </c>
      <c r="AV196">
        <v>1547</v>
      </c>
      <c r="AW196" t="s">
        <v>7</v>
      </c>
      <c r="AX196" t="s">
        <v>757</v>
      </c>
      <c r="AY196" t="s">
        <v>2352</v>
      </c>
      <c r="AZ196" t="s">
        <v>943</v>
      </c>
      <c r="BA196" t="s">
        <v>2353</v>
      </c>
      <c r="BB196" t="s">
        <v>945</v>
      </c>
      <c r="BC196" t="s">
        <v>2354</v>
      </c>
      <c r="BD196">
        <v>1</v>
      </c>
      <c r="BE196">
        <v>2</v>
      </c>
    </row>
    <row r="197" spans="1:57" x14ac:dyDescent="0.25">
      <c r="A197" t="s">
        <v>434</v>
      </c>
      <c r="B197">
        <v>5945.4899999999989</v>
      </c>
      <c r="C197">
        <v>0</v>
      </c>
      <c r="D197">
        <v>0</v>
      </c>
      <c r="E197">
        <v>1640</v>
      </c>
      <c r="F197">
        <v>2937.5</v>
      </c>
      <c r="G197">
        <v>0</v>
      </c>
      <c r="H197">
        <v>2101</v>
      </c>
      <c r="I197">
        <v>8581</v>
      </c>
      <c r="J197">
        <v>21204.989999999998</v>
      </c>
      <c r="K197">
        <v>12320.739999999998</v>
      </c>
      <c r="L197">
        <v>313.3</v>
      </c>
      <c r="M197">
        <v>0</v>
      </c>
      <c r="N197">
        <v>2516.59</v>
      </c>
      <c r="O197">
        <v>4794.8500000000004</v>
      </c>
      <c r="P197">
        <v>253.1</v>
      </c>
      <c r="Q197">
        <v>1249.3</v>
      </c>
      <c r="R197">
        <v>6637.4542427710303</v>
      </c>
      <c r="S197">
        <v>28085.334242771023</v>
      </c>
      <c r="T197">
        <v>25000</v>
      </c>
      <c r="U197">
        <v>0</v>
      </c>
      <c r="V197">
        <v>0</v>
      </c>
      <c r="W197">
        <v>2500</v>
      </c>
      <c r="X197">
        <v>10000</v>
      </c>
      <c r="Y197">
        <v>0</v>
      </c>
      <c r="Z197">
        <v>3000</v>
      </c>
      <c r="AA197">
        <v>2000</v>
      </c>
      <c r="AB197">
        <v>42500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43266.229999999996</v>
      </c>
      <c r="AM197">
        <v>313.3</v>
      </c>
      <c r="AN197">
        <v>0</v>
      </c>
      <c r="AO197">
        <v>6656.59</v>
      </c>
      <c r="AP197">
        <v>17732.349999999999</v>
      </c>
      <c r="AQ197">
        <v>253.1</v>
      </c>
      <c r="AR197">
        <v>6350.3</v>
      </c>
      <c r="AS197">
        <v>17218.454242771029</v>
      </c>
      <c r="AT197">
        <v>91790.324242771036</v>
      </c>
      <c r="AU197">
        <v>35.841594784369789</v>
      </c>
      <c r="AV197">
        <v>2561</v>
      </c>
      <c r="AW197" t="s">
        <v>433</v>
      </c>
      <c r="AZ197" t="s">
        <v>1696</v>
      </c>
      <c r="BA197" t="s">
        <v>2415</v>
      </c>
      <c r="BB197" t="s">
        <v>1703</v>
      </c>
      <c r="BC197" t="s">
        <v>2417</v>
      </c>
      <c r="BD197">
        <v>2</v>
      </c>
      <c r="BE197">
        <v>1</v>
      </c>
    </row>
    <row r="198" spans="1:57" x14ac:dyDescent="0.25">
      <c r="A198" t="s">
        <v>446</v>
      </c>
      <c r="B198">
        <v>5563.8</v>
      </c>
      <c r="C198">
        <v>2430</v>
      </c>
      <c r="D198">
        <v>0</v>
      </c>
      <c r="E198">
        <v>1779</v>
      </c>
      <c r="F198">
        <v>4939.75</v>
      </c>
      <c r="G198">
        <v>1620</v>
      </c>
      <c r="H198">
        <v>8131.3</v>
      </c>
      <c r="I198">
        <v>15883.85</v>
      </c>
      <c r="J198">
        <v>40347.699999999997</v>
      </c>
      <c r="K198">
        <v>12076.510000000002</v>
      </c>
      <c r="L198">
        <v>695.1</v>
      </c>
      <c r="M198">
        <v>0</v>
      </c>
      <c r="N198">
        <v>210.2</v>
      </c>
      <c r="O198">
        <v>4581.6500000000005</v>
      </c>
      <c r="P198">
        <v>291.05</v>
      </c>
      <c r="Q198">
        <v>2459.4499999999998</v>
      </c>
      <c r="R198">
        <v>4903.2693298032</v>
      </c>
      <c r="S198">
        <v>25217.229329803202</v>
      </c>
      <c r="T198">
        <v>15000</v>
      </c>
      <c r="U198">
        <v>2700</v>
      </c>
      <c r="V198">
        <v>0</v>
      </c>
      <c r="W198">
        <v>600</v>
      </c>
      <c r="X198">
        <v>4100</v>
      </c>
      <c r="Y198">
        <v>0</v>
      </c>
      <c r="Z198">
        <v>2600</v>
      </c>
      <c r="AA198">
        <v>6000</v>
      </c>
      <c r="AB198">
        <v>31000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32640.31</v>
      </c>
      <c r="AM198">
        <v>5825.1</v>
      </c>
      <c r="AN198">
        <v>0</v>
      </c>
      <c r="AO198">
        <v>2589.1999999999998</v>
      </c>
      <c r="AP198">
        <v>13621.400000000001</v>
      </c>
      <c r="AQ198">
        <v>1911.05</v>
      </c>
      <c r="AR198">
        <v>13190.75</v>
      </c>
      <c r="AS198">
        <v>26787.119329803201</v>
      </c>
      <c r="AT198">
        <v>96564.929329803199</v>
      </c>
      <c r="AU198">
        <v>58.136622113066345</v>
      </c>
      <c r="AV198">
        <v>1661</v>
      </c>
      <c r="AW198" t="s">
        <v>445</v>
      </c>
      <c r="AZ198" t="s">
        <v>1696</v>
      </c>
      <c r="BA198" t="s">
        <v>2415</v>
      </c>
      <c r="BB198" t="s">
        <v>1698</v>
      </c>
      <c r="BC198" t="s">
        <v>2416</v>
      </c>
      <c r="BD198">
        <v>1</v>
      </c>
      <c r="BE198">
        <v>1</v>
      </c>
    </row>
    <row r="199" spans="1:57" x14ac:dyDescent="0.25">
      <c r="A199" t="s">
        <v>72</v>
      </c>
      <c r="B199">
        <v>11284.4</v>
      </c>
      <c r="C199">
        <v>1370</v>
      </c>
      <c r="D199">
        <v>0</v>
      </c>
      <c r="E199">
        <v>1195</v>
      </c>
      <c r="F199">
        <v>5745</v>
      </c>
      <c r="G199">
        <v>4851</v>
      </c>
      <c r="H199">
        <v>2140</v>
      </c>
      <c r="I199">
        <v>22215</v>
      </c>
      <c r="J199">
        <v>48800.4</v>
      </c>
      <c r="K199">
        <v>15633.420000000002</v>
      </c>
      <c r="L199">
        <v>1179.3</v>
      </c>
      <c r="M199">
        <v>0</v>
      </c>
      <c r="N199">
        <v>607.77</v>
      </c>
      <c r="O199">
        <v>3243.8</v>
      </c>
      <c r="P199">
        <v>2134.75</v>
      </c>
      <c r="Q199">
        <v>391.78</v>
      </c>
      <c r="R199">
        <v>9055.6193146754795</v>
      </c>
      <c r="S199">
        <v>32246.439314675481</v>
      </c>
      <c r="T199">
        <v>20500</v>
      </c>
      <c r="U199">
        <v>2500</v>
      </c>
      <c r="V199">
        <v>0</v>
      </c>
      <c r="W199">
        <v>2500</v>
      </c>
      <c r="X199">
        <v>0</v>
      </c>
      <c r="Y199">
        <v>2000</v>
      </c>
      <c r="Z199">
        <v>2000</v>
      </c>
      <c r="AA199">
        <v>15500</v>
      </c>
      <c r="AB199">
        <v>45000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47417.82</v>
      </c>
      <c r="AM199">
        <v>5049.3</v>
      </c>
      <c r="AN199">
        <v>0</v>
      </c>
      <c r="AO199">
        <v>4302.7700000000004</v>
      </c>
      <c r="AP199">
        <v>8988.7999999999993</v>
      </c>
      <c r="AQ199">
        <v>8985.75</v>
      </c>
      <c r="AR199">
        <v>4531.78</v>
      </c>
      <c r="AS199">
        <v>46770.619314675481</v>
      </c>
      <c r="AT199">
        <v>126046.83931467548</v>
      </c>
      <c r="AU199">
        <v>63.595781692570881</v>
      </c>
      <c r="AV199">
        <v>1982</v>
      </c>
      <c r="AW199" t="s">
        <v>71</v>
      </c>
      <c r="AZ199" t="s">
        <v>1041</v>
      </c>
      <c r="BA199" t="s">
        <v>2368</v>
      </c>
      <c r="BB199" t="s">
        <v>1043</v>
      </c>
      <c r="BC199" t="s">
        <v>2369</v>
      </c>
      <c r="BD199">
        <v>2</v>
      </c>
      <c r="BE199">
        <v>1</v>
      </c>
    </row>
    <row r="200" spans="1:57" x14ac:dyDescent="0.25">
      <c r="A200" t="s">
        <v>614</v>
      </c>
      <c r="B200">
        <v>367.63</v>
      </c>
      <c r="C200">
        <v>0</v>
      </c>
      <c r="D200">
        <v>340</v>
      </c>
      <c r="E200">
        <v>0</v>
      </c>
      <c r="F200">
        <v>0</v>
      </c>
      <c r="G200">
        <v>0</v>
      </c>
      <c r="H200">
        <v>0</v>
      </c>
      <c r="I200">
        <v>1341.47</v>
      </c>
      <c r="J200">
        <v>2049.1</v>
      </c>
      <c r="K200">
        <v>2467.7800000000007</v>
      </c>
      <c r="L200">
        <v>0</v>
      </c>
      <c r="M200">
        <v>157.55000000000001</v>
      </c>
      <c r="N200">
        <v>441.92</v>
      </c>
      <c r="O200">
        <v>0</v>
      </c>
      <c r="P200">
        <v>0</v>
      </c>
      <c r="Q200">
        <v>0</v>
      </c>
      <c r="R200">
        <v>1142.140436651031</v>
      </c>
      <c r="S200">
        <v>4209.3904366510324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2835.4100000000008</v>
      </c>
      <c r="AM200">
        <v>0</v>
      </c>
      <c r="AN200">
        <v>497.55</v>
      </c>
      <c r="AO200">
        <v>441.92</v>
      </c>
      <c r="AP200">
        <v>0</v>
      </c>
      <c r="AQ200">
        <v>0</v>
      </c>
      <c r="AR200">
        <v>0</v>
      </c>
      <c r="AS200">
        <v>2483.6104366510308</v>
      </c>
      <c r="AT200">
        <v>6258.4904366510318</v>
      </c>
      <c r="AU200">
        <v>0.40257882649241167</v>
      </c>
      <c r="AV200">
        <v>15546</v>
      </c>
      <c r="AW200" t="s">
        <v>613</v>
      </c>
      <c r="AX200" t="s">
        <v>861</v>
      </c>
      <c r="AY200" t="s">
        <v>2363</v>
      </c>
      <c r="AZ200" t="s">
        <v>2045</v>
      </c>
      <c r="BA200" t="s">
        <v>2435</v>
      </c>
      <c r="BB200" t="s">
        <v>2052</v>
      </c>
      <c r="BC200" t="s">
        <v>2437</v>
      </c>
      <c r="BD200">
        <v>1</v>
      </c>
      <c r="BE200">
        <v>2</v>
      </c>
    </row>
    <row r="201" spans="1:57" x14ac:dyDescent="0.25">
      <c r="A201" t="s">
        <v>266</v>
      </c>
      <c r="B201">
        <v>2311.6</v>
      </c>
      <c r="C201">
        <v>0</v>
      </c>
      <c r="D201">
        <v>0</v>
      </c>
      <c r="E201">
        <v>115</v>
      </c>
      <c r="F201">
        <v>1966</v>
      </c>
      <c r="G201">
        <v>880</v>
      </c>
      <c r="H201">
        <v>85</v>
      </c>
      <c r="I201">
        <v>3618.7</v>
      </c>
      <c r="J201">
        <v>8976.2999999999993</v>
      </c>
      <c r="K201">
        <v>22536.540000000008</v>
      </c>
      <c r="L201">
        <v>85.36</v>
      </c>
      <c r="M201">
        <v>0</v>
      </c>
      <c r="N201">
        <v>288.70999999999998</v>
      </c>
      <c r="O201">
        <v>131.4</v>
      </c>
      <c r="P201">
        <v>443.2</v>
      </c>
      <c r="Q201">
        <v>68.849999999999994</v>
      </c>
      <c r="R201">
        <v>5019.2758318743299</v>
      </c>
      <c r="S201">
        <v>28573.335831874338</v>
      </c>
      <c r="T201">
        <v>7000</v>
      </c>
      <c r="U201">
        <v>0</v>
      </c>
      <c r="V201">
        <v>0</v>
      </c>
      <c r="W201">
        <v>2900</v>
      </c>
      <c r="X201">
        <v>2400</v>
      </c>
      <c r="Y201">
        <v>5200</v>
      </c>
      <c r="Z201">
        <v>2100</v>
      </c>
      <c r="AA201">
        <v>6000</v>
      </c>
      <c r="AB201">
        <v>25600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31848.140000000007</v>
      </c>
      <c r="AM201">
        <v>85.36</v>
      </c>
      <c r="AN201">
        <v>0</v>
      </c>
      <c r="AO201">
        <v>3303.71</v>
      </c>
      <c r="AP201">
        <v>4497.3999999999996</v>
      </c>
      <c r="AQ201">
        <v>6523.2</v>
      </c>
      <c r="AR201">
        <v>2253.85</v>
      </c>
      <c r="AS201">
        <v>14637.97583187433</v>
      </c>
      <c r="AT201">
        <v>63149.63583187433</v>
      </c>
      <c r="AU201">
        <v>8.540659430872914</v>
      </c>
      <c r="AV201">
        <v>7394</v>
      </c>
      <c r="AW201" t="s">
        <v>265</v>
      </c>
      <c r="AZ201" t="s">
        <v>1357</v>
      </c>
      <c r="BA201" t="s">
        <v>2391</v>
      </c>
      <c r="BB201" t="s">
        <v>1378</v>
      </c>
      <c r="BC201" t="s">
        <v>2394</v>
      </c>
      <c r="BD201">
        <v>2</v>
      </c>
      <c r="BE201">
        <v>1</v>
      </c>
    </row>
    <row r="202" spans="1:57" x14ac:dyDescent="0.25">
      <c r="A202" t="s">
        <v>436</v>
      </c>
      <c r="B202">
        <v>6753.23</v>
      </c>
      <c r="C202">
        <v>420</v>
      </c>
      <c r="D202">
        <v>0</v>
      </c>
      <c r="E202">
        <v>740</v>
      </c>
      <c r="F202">
        <v>7921.5</v>
      </c>
      <c r="G202">
        <v>435</v>
      </c>
      <c r="H202">
        <v>564.6</v>
      </c>
      <c r="I202">
        <v>6479</v>
      </c>
      <c r="J202">
        <v>23313.329999999998</v>
      </c>
      <c r="K202">
        <v>5915.5800000000008</v>
      </c>
      <c r="L202">
        <v>331.25</v>
      </c>
      <c r="M202">
        <v>0</v>
      </c>
      <c r="N202">
        <v>1982.64</v>
      </c>
      <c r="O202">
        <v>6715.15</v>
      </c>
      <c r="P202">
        <v>95.7</v>
      </c>
      <c r="Q202">
        <v>167.15</v>
      </c>
      <c r="R202">
        <v>4382.0920420076409</v>
      </c>
      <c r="S202">
        <v>19589.562042007641</v>
      </c>
      <c r="T202">
        <v>4000</v>
      </c>
      <c r="U202">
        <v>0</v>
      </c>
      <c r="V202">
        <v>0</v>
      </c>
      <c r="W202">
        <v>4000</v>
      </c>
      <c r="X202">
        <v>4000</v>
      </c>
      <c r="Y202">
        <v>0</v>
      </c>
      <c r="Z202">
        <v>0</v>
      </c>
      <c r="AA202">
        <v>1500</v>
      </c>
      <c r="AB202">
        <v>13500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16668.810000000001</v>
      </c>
      <c r="AM202">
        <v>751.25</v>
      </c>
      <c r="AN202">
        <v>0</v>
      </c>
      <c r="AO202">
        <v>6722.64</v>
      </c>
      <c r="AP202">
        <v>18636.650000000001</v>
      </c>
      <c r="AQ202">
        <v>530.70000000000005</v>
      </c>
      <c r="AR202">
        <v>731.75</v>
      </c>
      <c r="AS202">
        <v>12361.09204200764</v>
      </c>
      <c r="AT202">
        <v>56402.892042007647</v>
      </c>
      <c r="AU202">
        <v>13.999228603129225</v>
      </c>
      <c r="AV202">
        <v>4029</v>
      </c>
      <c r="AW202" t="s">
        <v>435</v>
      </c>
      <c r="AZ202" t="s">
        <v>1696</v>
      </c>
      <c r="BA202" t="s">
        <v>2415</v>
      </c>
      <c r="BB202" t="s">
        <v>1698</v>
      </c>
      <c r="BC202" t="s">
        <v>2416</v>
      </c>
      <c r="BD202">
        <v>2</v>
      </c>
      <c r="BE202">
        <v>1</v>
      </c>
    </row>
    <row r="203" spans="1:57" x14ac:dyDescent="0.25">
      <c r="A203" t="s">
        <v>2466</v>
      </c>
      <c r="B203">
        <v>15923.579999999998</v>
      </c>
      <c r="C203">
        <v>380</v>
      </c>
      <c r="D203">
        <v>0</v>
      </c>
      <c r="E203">
        <v>3542</v>
      </c>
      <c r="F203">
        <v>9401.25</v>
      </c>
      <c r="G203">
        <v>4181</v>
      </c>
      <c r="H203">
        <v>6024.75</v>
      </c>
      <c r="I203">
        <v>48326.45</v>
      </c>
      <c r="J203">
        <v>87779.03</v>
      </c>
      <c r="K203">
        <v>20287.78</v>
      </c>
      <c r="L203">
        <v>8698.19</v>
      </c>
      <c r="M203">
        <v>0</v>
      </c>
      <c r="N203">
        <v>3373.5</v>
      </c>
      <c r="O203">
        <v>5248.27</v>
      </c>
      <c r="P203">
        <v>438.9</v>
      </c>
      <c r="Q203">
        <v>3844.91</v>
      </c>
      <c r="R203">
        <v>11992.752657560326</v>
      </c>
      <c r="S203">
        <v>53884.302657560329</v>
      </c>
      <c r="T203">
        <v>45258.850000000006</v>
      </c>
      <c r="U203">
        <v>13854.76</v>
      </c>
      <c r="V203">
        <v>923.65</v>
      </c>
      <c r="W203">
        <v>9236.5</v>
      </c>
      <c r="X203">
        <v>13854.76</v>
      </c>
      <c r="Y203">
        <v>2770.95</v>
      </c>
      <c r="Z203">
        <v>4618.25</v>
      </c>
      <c r="AA203">
        <v>61000</v>
      </c>
      <c r="AB203">
        <v>151517.72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81470.210000000006</v>
      </c>
      <c r="AM203">
        <v>22932.95</v>
      </c>
      <c r="AN203">
        <v>923.65</v>
      </c>
      <c r="AO203">
        <v>16152</v>
      </c>
      <c r="AP203">
        <v>28504.28</v>
      </c>
      <c r="AQ203">
        <v>7390.8499999999995</v>
      </c>
      <c r="AR203">
        <v>14487.91</v>
      </c>
      <c r="AS203">
        <v>121319.20265756032</v>
      </c>
      <c r="AT203">
        <v>293181.05265756033</v>
      </c>
      <c r="AU203">
        <v>476.71715879278105</v>
      </c>
      <c r="AV203">
        <v>615</v>
      </c>
      <c r="AW203" t="s">
        <v>25</v>
      </c>
      <c r="AZ203" t="s">
        <v>943</v>
      </c>
      <c r="BA203" t="s">
        <v>2353</v>
      </c>
      <c r="BB203" t="s">
        <v>957</v>
      </c>
      <c r="BC203" t="s">
        <v>2364</v>
      </c>
      <c r="BD203">
        <v>1</v>
      </c>
      <c r="BE203">
        <v>1</v>
      </c>
    </row>
    <row r="204" spans="1:57" x14ac:dyDescent="0.25">
      <c r="A204" t="s">
        <v>268</v>
      </c>
      <c r="B204">
        <v>972.79</v>
      </c>
      <c r="C204">
        <v>5905.94</v>
      </c>
      <c r="D204">
        <v>0</v>
      </c>
      <c r="E204">
        <v>190</v>
      </c>
      <c r="F204">
        <v>7630.64</v>
      </c>
      <c r="G204">
        <v>80</v>
      </c>
      <c r="H204">
        <v>480</v>
      </c>
      <c r="I204">
        <v>2574</v>
      </c>
      <c r="J204">
        <v>17833.37</v>
      </c>
      <c r="K204">
        <v>1940.02</v>
      </c>
      <c r="L204">
        <v>4430.24</v>
      </c>
      <c r="M204">
        <v>0</v>
      </c>
      <c r="N204">
        <v>109.05</v>
      </c>
      <c r="O204">
        <v>913.5</v>
      </c>
      <c r="P204">
        <v>185.14</v>
      </c>
      <c r="Q204">
        <v>0</v>
      </c>
      <c r="R204">
        <v>4677.3292286330343</v>
      </c>
      <c r="S204">
        <v>12255.279228633035</v>
      </c>
      <c r="T204">
        <v>1210</v>
      </c>
      <c r="U204">
        <v>7578</v>
      </c>
      <c r="V204">
        <v>0</v>
      </c>
      <c r="W204">
        <v>239</v>
      </c>
      <c r="X204">
        <v>0</v>
      </c>
      <c r="Y204">
        <v>0</v>
      </c>
      <c r="Z204">
        <v>172</v>
      </c>
      <c r="AA204">
        <v>0</v>
      </c>
      <c r="AB204">
        <v>9199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4122.8099999999995</v>
      </c>
      <c r="AM204">
        <v>17914.18</v>
      </c>
      <c r="AN204">
        <v>0</v>
      </c>
      <c r="AO204">
        <v>538.04999999999995</v>
      </c>
      <c r="AP204">
        <v>8544.14</v>
      </c>
      <c r="AQ204">
        <v>265.14</v>
      </c>
      <c r="AR204">
        <v>652</v>
      </c>
      <c r="AS204">
        <v>7251.3292286330343</v>
      </c>
      <c r="AT204">
        <v>39287.649228633032</v>
      </c>
      <c r="AU204">
        <v>2.1970500631155927</v>
      </c>
      <c r="AV204">
        <v>17882</v>
      </c>
      <c r="AW204" t="s">
        <v>267</v>
      </c>
      <c r="AX204" t="s">
        <v>767</v>
      </c>
      <c r="AY204" t="s">
        <v>2400</v>
      </c>
      <c r="AZ204" t="s">
        <v>1357</v>
      </c>
      <c r="BA204" t="s">
        <v>2391</v>
      </c>
      <c r="BB204" t="s">
        <v>1383</v>
      </c>
      <c r="BC204" t="s">
        <v>2395</v>
      </c>
      <c r="BD204">
        <v>1</v>
      </c>
      <c r="BE204">
        <v>2</v>
      </c>
    </row>
    <row r="205" spans="1:57" x14ac:dyDescent="0.25">
      <c r="A205" t="s">
        <v>2536</v>
      </c>
      <c r="B205">
        <v>11619.04</v>
      </c>
      <c r="C205">
        <v>9200.5499999999993</v>
      </c>
      <c r="D205">
        <v>0</v>
      </c>
      <c r="E205">
        <v>1273</v>
      </c>
      <c r="F205">
        <v>3362.3</v>
      </c>
      <c r="G205">
        <v>2450</v>
      </c>
      <c r="H205">
        <v>2170</v>
      </c>
      <c r="I205">
        <v>18618.04</v>
      </c>
      <c r="J205">
        <v>48692.93</v>
      </c>
      <c r="K205">
        <v>15418.560000000003</v>
      </c>
      <c r="L205">
        <v>8336.8799999999992</v>
      </c>
      <c r="M205">
        <v>0</v>
      </c>
      <c r="N205">
        <v>745.1</v>
      </c>
      <c r="O205">
        <v>2302.46</v>
      </c>
      <c r="P205">
        <v>1717.95</v>
      </c>
      <c r="Q205">
        <v>677.8</v>
      </c>
      <c r="R205">
        <v>6959.4125580988712</v>
      </c>
      <c r="S205">
        <v>36158.162558098869</v>
      </c>
      <c r="T205">
        <v>33324.800000000003</v>
      </c>
      <c r="U205">
        <v>6061.2</v>
      </c>
      <c r="V205">
        <v>0</v>
      </c>
      <c r="W205">
        <v>2400</v>
      </c>
      <c r="X205">
        <v>3352.8</v>
      </c>
      <c r="Y205">
        <v>0</v>
      </c>
      <c r="Z205">
        <v>0</v>
      </c>
      <c r="AA205">
        <v>8500</v>
      </c>
      <c r="AB205">
        <v>53638.8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60362.400000000009</v>
      </c>
      <c r="AM205">
        <v>23598.63</v>
      </c>
      <c r="AN205">
        <v>0</v>
      </c>
      <c r="AO205">
        <v>4418.1000000000004</v>
      </c>
      <c r="AP205">
        <v>9017.5600000000013</v>
      </c>
      <c r="AQ205">
        <v>4167.95</v>
      </c>
      <c r="AR205">
        <v>2847.8</v>
      </c>
      <c r="AS205">
        <v>34077.45255809887</v>
      </c>
      <c r="AT205">
        <v>138489.89255809889</v>
      </c>
      <c r="AU205">
        <v>72.507797150837121</v>
      </c>
      <c r="AV205">
        <v>1910</v>
      </c>
      <c r="AW205" t="s">
        <v>709</v>
      </c>
      <c r="AZ205" t="s">
        <v>1041</v>
      </c>
      <c r="BA205" t="s">
        <v>2368</v>
      </c>
      <c r="BB205" t="s">
        <v>2373</v>
      </c>
      <c r="BC205" t="s">
        <v>2374</v>
      </c>
      <c r="BD205">
        <v>1</v>
      </c>
      <c r="BE205">
        <v>1</v>
      </c>
    </row>
    <row r="206" spans="1:57" x14ac:dyDescent="0.25">
      <c r="A206" t="s">
        <v>188</v>
      </c>
      <c r="B206">
        <v>1780.42</v>
      </c>
      <c r="C206">
        <v>360</v>
      </c>
      <c r="D206">
        <v>0</v>
      </c>
      <c r="E206">
        <v>325</v>
      </c>
      <c r="F206">
        <v>740</v>
      </c>
      <c r="G206">
        <v>120</v>
      </c>
      <c r="H206">
        <v>910</v>
      </c>
      <c r="I206">
        <v>8774</v>
      </c>
      <c r="J206">
        <v>13009.42</v>
      </c>
      <c r="K206">
        <v>5136.7100000000019</v>
      </c>
      <c r="L206">
        <v>594.95000000000005</v>
      </c>
      <c r="M206">
        <v>0</v>
      </c>
      <c r="N206">
        <v>1750.85</v>
      </c>
      <c r="O206">
        <v>1975.1</v>
      </c>
      <c r="P206">
        <v>333.2</v>
      </c>
      <c r="Q206">
        <v>255.5</v>
      </c>
      <c r="R206">
        <v>5060.5979721787171</v>
      </c>
      <c r="S206">
        <v>15106.90797217872</v>
      </c>
      <c r="T206">
        <v>25000</v>
      </c>
      <c r="U206">
        <v>0</v>
      </c>
      <c r="V206">
        <v>0</v>
      </c>
      <c r="W206">
        <v>3000</v>
      </c>
      <c r="X206">
        <v>3000</v>
      </c>
      <c r="Y206">
        <v>1000</v>
      </c>
      <c r="Z206">
        <v>3000</v>
      </c>
      <c r="AA206">
        <v>3000</v>
      </c>
      <c r="AB206">
        <v>38000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31917.13</v>
      </c>
      <c r="AM206">
        <v>954.95</v>
      </c>
      <c r="AN206">
        <v>0</v>
      </c>
      <c r="AO206">
        <v>5075.8500000000004</v>
      </c>
      <c r="AP206">
        <v>5715.1</v>
      </c>
      <c r="AQ206">
        <v>1453.2</v>
      </c>
      <c r="AR206">
        <v>4165.5</v>
      </c>
      <c r="AS206">
        <v>16834.597972178715</v>
      </c>
      <c r="AT206">
        <v>66116.327972178711</v>
      </c>
      <c r="AU206">
        <v>10.086396334428484</v>
      </c>
      <c r="AV206">
        <v>6555</v>
      </c>
      <c r="AW206" t="s">
        <v>187</v>
      </c>
      <c r="AZ206" t="s">
        <v>1010</v>
      </c>
      <c r="BA206" t="s">
        <v>2365</v>
      </c>
      <c r="BB206" t="s">
        <v>1236</v>
      </c>
      <c r="BC206" t="s">
        <v>2386</v>
      </c>
      <c r="BD206">
        <v>2</v>
      </c>
      <c r="BE206">
        <v>1</v>
      </c>
    </row>
    <row r="207" spans="1:57" x14ac:dyDescent="0.25">
      <c r="A207" t="s">
        <v>2467</v>
      </c>
      <c r="B207">
        <v>610.28</v>
      </c>
      <c r="C207">
        <v>1124</v>
      </c>
      <c r="D207">
        <v>0</v>
      </c>
      <c r="E207">
        <v>310</v>
      </c>
      <c r="F207">
        <v>351</v>
      </c>
      <c r="G207">
        <v>0</v>
      </c>
      <c r="H207">
        <v>900</v>
      </c>
      <c r="I207">
        <v>4466</v>
      </c>
      <c r="J207">
        <v>7761.28</v>
      </c>
      <c r="K207">
        <v>1710.62</v>
      </c>
      <c r="L207">
        <v>2619.85</v>
      </c>
      <c r="M207">
        <v>0</v>
      </c>
      <c r="N207">
        <v>92.05</v>
      </c>
      <c r="O207">
        <v>4300.5</v>
      </c>
      <c r="P207">
        <v>76.3</v>
      </c>
      <c r="Q207">
        <v>147.80000000000001</v>
      </c>
      <c r="R207">
        <v>2200.5024658840575</v>
      </c>
      <c r="S207">
        <v>11147.622465884057</v>
      </c>
      <c r="T207">
        <v>2200</v>
      </c>
      <c r="U207">
        <v>1700</v>
      </c>
      <c r="V207">
        <v>0</v>
      </c>
      <c r="W207">
        <v>0</v>
      </c>
      <c r="X207">
        <v>1700</v>
      </c>
      <c r="Y207">
        <v>0</v>
      </c>
      <c r="Z207">
        <v>0</v>
      </c>
      <c r="AA207">
        <v>1000</v>
      </c>
      <c r="AB207">
        <v>6600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4520.8999999999996</v>
      </c>
      <c r="AM207">
        <v>5443.85</v>
      </c>
      <c r="AN207">
        <v>0</v>
      </c>
      <c r="AO207">
        <v>402.05</v>
      </c>
      <c r="AP207">
        <v>6351.5</v>
      </c>
      <c r="AQ207">
        <v>76.3</v>
      </c>
      <c r="AR207">
        <v>1047.8</v>
      </c>
      <c r="AS207">
        <v>7666.5024658840575</v>
      </c>
      <c r="AT207">
        <v>25508.902465884057</v>
      </c>
      <c r="AU207">
        <v>1.7017279830476355</v>
      </c>
      <c r="AV207">
        <v>14990</v>
      </c>
      <c r="AW207" t="s">
        <v>27</v>
      </c>
      <c r="AX207" t="s">
        <v>861</v>
      </c>
      <c r="AY207" t="s">
        <v>2363</v>
      </c>
      <c r="AZ207" t="s">
        <v>931</v>
      </c>
      <c r="BA207" t="s">
        <v>2350</v>
      </c>
      <c r="BB207" t="s">
        <v>933</v>
      </c>
      <c r="BC207" t="s">
        <v>2351</v>
      </c>
      <c r="BD207">
        <v>1</v>
      </c>
      <c r="BE207">
        <v>2</v>
      </c>
    </row>
    <row r="208" spans="1:57" x14ac:dyDescent="0.25">
      <c r="A208" t="s">
        <v>2363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 t="s">
        <v>861</v>
      </c>
      <c r="AZ208" t="s">
        <v>931</v>
      </c>
      <c r="BA208" t="s">
        <v>2350</v>
      </c>
      <c r="BB208" t="s">
        <v>933</v>
      </c>
      <c r="BC208" t="s">
        <v>2351</v>
      </c>
      <c r="BD208">
        <v>1</v>
      </c>
      <c r="BE208">
        <v>2</v>
      </c>
    </row>
    <row r="209" spans="1:57" x14ac:dyDescent="0.25">
      <c r="A209" t="s">
        <v>2514</v>
      </c>
      <c r="B209">
        <v>1460.96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1708</v>
      </c>
      <c r="J209">
        <v>3168.96</v>
      </c>
      <c r="K209">
        <v>1023.5600000000001</v>
      </c>
      <c r="L209">
        <v>0</v>
      </c>
      <c r="M209">
        <v>97.2</v>
      </c>
      <c r="N209">
        <v>36.549999999999997</v>
      </c>
      <c r="O209">
        <v>0</v>
      </c>
      <c r="P209">
        <v>0</v>
      </c>
      <c r="Q209">
        <v>0</v>
      </c>
      <c r="R209">
        <v>1058.6991414161573</v>
      </c>
      <c r="S209">
        <v>2216.009141416157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2484.52</v>
      </c>
      <c r="AM209">
        <v>0</v>
      </c>
      <c r="AN209">
        <v>97.2</v>
      </c>
      <c r="AO209">
        <v>36.549999999999997</v>
      </c>
      <c r="AP209">
        <v>0</v>
      </c>
      <c r="AQ209">
        <v>0</v>
      </c>
      <c r="AR209">
        <v>0</v>
      </c>
      <c r="AS209">
        <v>2766.6991414161575</v>
      </c>
      <c r="AT209">
        <v>5384.9691414161571</v>
      </c>
      <c r="AU209">
        <v>0.26796223832683902</v>
      </c>
      <c r="AV209">
        <v>20096</v>
      </c>
      <c r="AW209" t="s">
        <v>615</v>
      </c>
      <c r="AX209" t="s">
        <v>861</v>
      </c>
      <c r="AY209" t="s">
        <v>2363</v>
      </c>
      <c r="AZ209" t="s">
        <v>2045</v>
      </c>
      <c r="BA209" t="s">
        <v>2435</v>
      </c>
      <c r="BB209" t="s">
        <v>2052</v>
      </c>
      <c r="BC209" t="s">
        <v>2437</v>
      </c>
      <c r="BD209">
        <v>1</v>
      </c>
      <c r="BE209">
        <v>2</v>
      </c>
    </row>
    <row r="210" spans="1:57" x14ac:dyDescent="0.25">
      <c r="A210" t="s">
        <v>270</v>
      </c>
      <c r="B210">
        <v>861.3</v>
      </c>
      <c r="C210">
        <v>480</v>
      </c>
      <c r="D210">
        <v>0</v>
      </c>
      <c r="E210">
        <v>0</v>
      </c>
      <c r="F210">
        <v>182.6</v>
      </c>
      <c r="G210">
        <v>2745</v>
      </c>
      <c r="H210">
        <v>134</v>
      </c>
      <c r="I210">
        <v>2102</v>
      </c>
      <c r="J210">
        <v>6504.9</v>
      </c>
      <c r="K210">
        <v>662.25000000000011</v>
      </c>
      <c r="L210">
        <v>1007.85</v>
      </c>
      <c r="M210">
        <v>0</v>
      </c>
      <c r="N210">
        <v>99.65</v>
      </c>
      <c r="O210">
        <v>359.25</v>
      </c>
      <c r="P210">
        <v>1501.07</v>
      </c>
      <c r="Q210">
        <v>121.2</v>
      </c>
      <c r="R210">
        <v>1409.0948885396065</v>
      </c>
      <c r="S210">
        <v>5160.364888539606</v>
      </c>
      <c r="T210">
        <v>0</v>
      </c>
      <c r="U210">
        <v>250</v>
      </c>
      <c r="V210">
        <v>0</v>
      </c>
      <c r="W210">
        <v>250</v>
      </c>
      <c r="X210">
        <v>0</v>
      </c>
      <c r="Y210">
        <v>1500</v>
      </c>
      <c r="Z210">
        <v>250</v>
      </c>
      <c r="AA210">
        <v>0</v>
      </c>
      <c r="AB210">
        <v>2250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1523.5500000000002</v>
      </c>
      <c r="AM210">
        <v>1737.85</v>
      </c>
      <c r="AN210">
        <v>0</v>
      </c>
      <c r="AO210">
        <v>349.65</v>
      </c>
      <c r="AP210">
        <v>541.85</v>
      </c>
      <c r="AQ210">
        <v>5746.07</v>
      </c>
      <c r="AR210">
        <v>505.2</v>
      </c>
      <c r="AS210">
        <v>3511.0948885396065</v>
      </c>
      <c r="AT210">
        <v>13915.264888539608</v>
      </c>
      <c r="AU210">
        <v>5.5175515021965138</v>
      </c>
      <c r="AV210">
        <v>2522</v>
      </c>
      <c r="AW210" t="s">
        <v>269</v>
      </c>
      <c r="AZ210" t="s">
        <v>1357</v>
      </c>
      <c r="BA210" t="s">
        <v>2391</v>
      </c>
      <c r="BB210" t="s">
        <v>1378</v>
      </c>
      <c r="BC210" t="s">
        <v>2394</v>
      </c>
      <c r="BD210">
        <v>2</v>
      </c>
      <c r="BE210">
        <v>1</v>
      </c>
    </row>
    <row r="211" spans="1:57" x14ac:dyDescent="0.25">
      <c r="A211" t="s">
        <v>366</v>
      </c>
      <c r="B211">
        <v>2686.6499999999996</v>
      </c>
      <c r="C211">
        <v>300</v>
      </c>
      <c r="D211">
        <v>0</v>
      </c>
      <c r="E211">
        <v>824</v>
      </c>
      <c r="F211">
        <v>3451</v>
      </c>
      <c r="G211">
        <v>4275</v>
      </c>
      <c r="H211">
        <v>830</v>
      </c>
      <c r="I211">
        <v>3081</v>
      </c>
      <c r="J211">
        <v>15447.65</v>
      </c>
      <c r="K211">
        <v>2664.5099999999998</v>
      </c>
      <c r="L211">
        <v>268.85000000000002</v>
      </c>
      <c r="M211">
        <v>0</v>
      </c>
      <c r="N211">
        <v>485.3</v>
      </c>
      <c r="O211">
        <v>6851.69</v>
      </c>
      <c r="P211">
        <v>497.75</v>
      </c>
      <c r="Q211">
        <v>857.65</v>
      </c>
      <c r="R211">
        <v>2660.8549246500743</v>
      </c>
      <c r="S211">
        <v>14286.604924650073</v>
      </c>
      <c r="T211">
        <v>8820.1</v>
      </c>
      <c r="U211">
        <v>1300</v>
      </c>
      <c r="V211">
        <v>0</v>
      </c>
      <c r="W211">
        <v>2700</v>
      </c>
      <c r="X211">
        <v>12300</v>
      </c>
      <c r="Y211">
        <v>3000</v>
      </c>
      <c r="Z211">
        <v>1500</v>
      </c>
      <c r="AA211">
        <v>2000</v>
      </c>
      <c r="AB211">
        <v>31620.1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14171.26</v>
      </c>
      <c r="AM211">
        <v>1868.85</v>
      </c>
      <c r="AN211">
        <v>0</v>
      </c>
      <c r="AO211">
        <v>4009.3</v>
      </c>
      <c r="AP211">
        <v>22602.69</v>
      </c>
      <c r="AQ211">
        <v>7772.75</v>
      </c>
      <c r="AR211">
        <v>3187.65</v>
      </c>
      <c r="AS211">
        <v>7741.8549246500743</v>
      </c>
      <c r="AT211">
        <v>61354.354924650077</v>
      </c>
      <c r="AU211">
        <v>48.578269932422863</v>
      </c>
      <c r="AV211">
        <v>1263</v>
      </c>
      <c r="AW211" t="s">
        <v>365</v>
      </c>
      <c r="AZ211" t="s">
        <v>1481</v>
      </c>
      <c r="BA211" t="s">
        <v>2402</v>
      </c>
      <c r="BB211" t="s">
        <v>1617</v>
      </c>
      <c r="BC211" t="s">
        <v>2409</v>
      </c>
      <c r="BD211">
        <v>2</v>
      </c>
      <c r="BE211">
        <v>1</v>
      </c>
    </row>
    <row r="212" spans="1:57" x14ac:dyDescent="0.25">
      <c r="A212" t="s">
        <v>2470</v>
      </c>
      <c r="B212">
        <v>1793.5300000000002</v>
      </c>
      <c r="C212">
        <v>320</v>
      </c>
      <c r="D212">
        <v>0</v>
      </c>
      <c r="E212">
        <v>0</v>
      </c>
      <c r="F212">
        <v>90</v>
      </c>
      <c r="G212">
        <v>195</v>
      </c>
      <c r="H212">
        <v>0</v>
      </c>
      <c r="I212">
        <v>3953.11</v>
      </c>
      <c r="J212">
        <v>6351.64</v>
      </c>
      <c r="K212">
        <v>2581.34</v>
      </c>
      <c r="L212">
        <v>2068.3000000000002</v>
      </c>
      <c r="M212">
        <v>0</v>
      </c>
      <c r="N212">
        <v>277.95</v>
      </c>
      <c r="O212">
        <v>484.1</v>
      </c>
      <c r="P212">
        <v>94.75</v>
      </c>
      <c r="Q212">
        <v>25</v>
      </c>
      <c r="R212">
        <v>2297.1044356795419</v>
      </c>
      <c r="S212">
        <v>7828.5444356795424</v>
      </c>
      <c r="T212">
        <v>1000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300</v>
      </c>
      <c r="AB212">
        <v>1300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5374.8700000000008</v>
      </c>
      <c r="AM212">
        <v>2388.3000000000002</v>
      </c>
      <c r="AN212">
        <v>0</v>
      </c>
      <c r="AO212">
        <v>277.95</v>
      </c>
      <c r="AP212">
        <v>574.1</v>
      </c>
      <c r="AQ212">
        <v>289.75</v>
      </c>
      <c r="AR212">
        <v>25</v>
      </c>
      <c r="AS212">
        <v>6550.2144356795416</v>
      </c>
      <c r="AT212">
        <v>15480.184435679543</v>
      </c>
      <c r="AU212">
        <v>9.785198758330937</v>
      </c>
      <c r="AV212">
        <v>1582</v>
      </c>
      <c r="AW212" t="s">
        <v>2471</v>
      </c>
      <c r="AZ212" t="s">
        <v>1041</v>
      </c>
      <c r="BA212" t="s">
        <v>2368</v>
      </c>
      <c r="BB212" t="s">
        <v>2370</v>
      </c>
      <c r="BC212" t="s">
        <v>2371</v>
      </c>
      <c r="BD212">
        <v>2</v>
      </c>
      <c r="BE212">
        <v>1</v>
      </c>
    </row>
    <row r="213" spans="1:57" x14ac:dyDescent="0.25">
      <c r="A213" t="s">
        <v>2326</v>
      </c>
      <c r="B213">
        <v>10600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10600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10600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10600</v>
      </c>
      <c r="AW213">
        <v>953</v>
      </c>
    </row>
    <row r="214" spans="1:57" x14ac:dyDescent="0.25">
      <c r="A214" t="s">
        <v>102</v>
      </c>
      <c r="B214">
        <v>4080.1800000000003</v>
      </c>
      <c r="C214">
        <v>3395</v>
      </c>
      <c r="D214">
        <v>0</v>
      </c>
      <c r="E214">
        <v>466.84</v>
      </c>
      <c r="F214">
        <v>3450.6</v>
      </c>
      <c r="G214">
        <v>12668.2</v>
      </c>
      <c r="H214">
        <v>1175</v>
      </c>
      <c r="I214">
        <v>14231</v>
      </c>
      <c r="J214">
        <v>39466.82</v>
      </c>
      <c r="K214">
        <v>5247.4100000000008</v>
      </c>
      <c r="L214">
        <v>272.2</v>
      </c>
      <c r="M214">
        <v>0</v>
      </c>
      <c r="N214">
        <v>340.46</v>
      </c>
      <c r="O214">
        <v>5556.39</v>
      </c>
      <c r="P214">
        <v>4897.29</v>
      </c>
      <c r="Q214">
        <v>374.54</v>
      </c>
      <c r="R214">
        <v>2508.1413523302099</v>
      </c>
      <c r="S214">
        <v>19196.431352330212</v>
      </c>
      <c r="T214">
        <v>16382.39</v>
      </c>
      <c r="U214">
        <v>6545.65</v>
      </c>
      <c r="V214">
        <v>0</v>
      </c>
      <c r="W214">
        <v>2925.98</v>
      </c>
      <c r="X214">
        <v>23747.06</v>
      </c>
      <c r="Y214">
        <v>7391.67</v>
      </c>
      <c r="Z214">
        <v>3428.76</v>
      </c>
      <c r="AA214">
        <v>5381.5</v>
      </c>
      <c r="AB214">
        <v>65803.010000000009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25709.98</v>
      </c>
      <c r="AM214">
        <v>10212.849999999999</v>
      </c>
      <c r="AN214">
        <v>0</v>
      </c>
      <c r="AO214">
        <v>3733.2799999999997</v>
      </c>
      <c r="AP214">
        <v>32754.050000000003</v>
      </c>
      <c r="AQ214">
        <v>24957.160000000003</v>
      </c>
      <c r="AR214">
        <v>4978.3</v>
      </c>
      <c r="AS214">
        <v>22120.641352330211</v>
      </c>
      <c r="AT214">
        <v>124466.26135233021</v>
      </c>
      <c r="AU214">
        <v>39.437978882233907</v>
      </c>
      <c r="AV214">
        <v>3156</v>
      </c>
      <c r="AW214" t="s">
        <v>101</v>
      </c>
      <c r="AX214" t="s">
        <v>783</v>
      </c>
      <c r="AY214" t="s">
        <v>2377</v>
      </c>
      <c r="AZ214" t="s">
        <v>1041</v>
      </c>
      <c r="BA214" t="s">
        <v>2368</v>
      </c>
      <c r="BB214" t="s">
        <v>1068</v>
      </c>
      <c r="BC214" t="s">
        <v>2372</v>
      </c>
      <c r="BD214">
        <v>1</v>
      </c>
      <c r="BE214">
        <v>2</v>
      </c>
    </row>
    <row r="215" spans="1:57" x14ac:dyDescent="0.25">
      <c r="A215" t="s">
        <v>2563</v>
      </c>
      <c r="B215">
        <v>1868.3600000000001</v>
      </c>
      <c r="C215">
        <v>0</v>
      </c>
      <c r="D215">
        <v>0</v>
      </c>
      <c r="E215">
        <v>585</v>
      </c>
      <c r="F215">
        <v>50</v>
      </c>
      <c r="G215">
        <v>124</v>
      </c>
      <c r="H215">
        <v>485</v>
      </c>
      <c r="I215">
        <v>6142</v>
      </c>
      <c r="J215">
        <v>9254.36</v>
      </c>
      <c r="K215">
        <v>4801.2500000000009</v>
      </c>
      <c r="L215">
        <v>67.42</v>
      </c>
      <c r="M215">
        <v>0</v>
      </c>
      <c r="N215">
        <v>224.95</v>
      </c>
      <c r="O215">
        <v>538.97</v>
      </c>
      <c r="P215">
        <v>27.85</v>
      </c>
      <c r="Q215">
        <v>92.4</v>
      </c>
      <c r="R215">
        <v>2750.2776268685489</v>
      </c>
      <c r="S215">
        <v>8503.1176268685504</v>
      </c>
      <c r="T215">
        <v>5500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5500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12169.61</v>
      </c>
      <c r="AM215">
        <v>67.42</v>
      </c>
      <c r="AN215">
        <v>0</v>
      </c>
      <c r="AO215">
        <v>809.95</v>
      </c>
      <c r="AP215">
        <v>588.97</v>
      </c>
      <c r="AQ215">
        <v>151.85</v>
      </c>
      <c r="AR215">
        <v>577.4</v>
      </c>
      <c r="AS215">
        <v>8892.2776268685484</v>
      </c>
      <c r="AT215">
        <v>23257.477626868549</v>
      </c>
      <c r="AU215">
        <v>0</v>
      </c>
      <c r="AV215">
        <v>31579</v>
      </c>
      <c r="AW215" t="s">
        <v>823</v>
      </c>
      <c r="AX215" t="s">
        <v>779</v>
      </c>
      <c r="AY215" t="s">
        <v>2458</v>
      </c>
      <c r="AZ215" t="s">
        <v>1041</v>
      </c>
      <c r="BA215" t="s">
        <v>2459</v>
      </c>
      <c r="BB215" t="s">
        <v>1043</v>
      </c>
      <c r="BC215" t="s">
        <v>2460</v>
      </c>
      <c r="BD215">
        <v>1</v>
      </c>
      <c r="BE215">
        <v>2</v>
      </c>
    </row>
    <row r="216" spans="1:57" x14ac:dyDescent="0.25">
      <c r="A216" t="s">
        <v>136</v>
      </c>
      <c r="B216">
        <v>223117.50000000003</v>
      </c>
      <c r="C216">
        <v>2938</v>
      </c>
      <c r="D216">
        <v>0</v>
      </c>
      <c r="E216">
        <v>555</v>
      </c>
      <c r="F216">
        <v>9975</v>
      </c>
      <c r="G216">
        <v>4505</v>
      </c>
      <c r="H216">
        <v>2185</v>
      </c>
      <c r="I216">
        <v>30264.239999999998</v>
      </c>
      <c r="J216">
        <v>273539.74000000005</v>
      </c>
      <c r="K216">
        <v>6544.3900000000012</v>
      </c>
      <c r="L216">
        <v>2051.44</v>
      </c>
      <c r="M216">
        <v>0</v>
      </c>
      <c r="N216">
        <v>614.78</v>
      </c>
      <c r="O216">
        <v>435.2</v>
      </c>
      <c r="P216">
        <v>92.3</v>
      </c>
      <c r="Q216">
        <v>684.11</v>
      </c>
      <c r="R216">
        <v>13516.530189828205</v>
      </c>
      <c r="S216">
        <v>23938.750189828206</v>
      </c>
      <c r="T216">
        <v>36537</v>
      </c>
      <c r="U216">
        <v>0</v>
      </c>
      <c r="V216">
        <v>0</v>
      </c>
      <c r="W216">
        <v>2816</v>
      </c>
      <c r="X216">
        <v>14480</v>
      </c>
      <c r="Y216">
        <v>3888</v>
      </c>
      <c r="Z216">
        <v>9318</v>
      </c>
      <c r="AA216">
        <v>28732</v>
      </c>
      <c r="AB216">
        <v>95771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266198.89</v>
      </c>
      <c r="AM216">
        <v>4989.4400000000005</v>
      </c>
      <c r="AN216">
        <v>0</v>
      </c>
      <c r="AO216">
        <v>3985.7799999999997</v>
      </c>
      <c r="AP216">
        <v>24890.2</v>
      </c>
      <c r="AQ216">
        <v>8485.2999999999993</v>
      </c>
      <c r="AR216">
        <v>12187.11</v>
      </c>
      <c r="AS216">
        <v>72512.77018982821</v>
      </c>
      <c r="AT216">
        <v>393249.49018982821</v>
      </c>
      <c r="AU216">
        <v>106.08294852706453</v>
      </c>
      <c r="AV216">
        <v>3707</v>
      </c>
      <c r="AW216" t="s">
        <v>135</v>
      </c>
      <c r="AX216" t="s">
        <v>791</v>
      </c>
      <c r="AY216" t="s">
        <v>2380</v>
      </c>
      <c r="AZ216" t="s">
        <v>1041</v>
      </c>
      <c r="BA216" t="s">
        <v>2368</v>
      </c>
      <c r="BB216" t="s">
        <v>1132</v>
      </c>
      <c r="BC216" t="s">
        <v>2381</v>
      </c>
      <c r="BD216">
        <v>1</v>
      </c>
      <c r="BE216">
        <v>2</v>
      </c>
    </row>
    <row r="217" spans="1:57" x14ac:dyDescent="0.25">
      <c r="A217" t="s">
        <v>2515</v>
      </c>
      <c r="B217">
        <v>1477.11</v>
      </c>
      <c r="C217">
        <v>0</v>
      </c>
      <c r="D217">
        <v>50</v>
      </c>
      <c r="E217">
        <v>20</v>
      </c>
      <c r="F217">
        <v>0</v>
      </c>
      <c r="G217">
        <v>0</v>
      </c>
      <c r="H217">
        <v>0</v>
      </c>
      <c r="I217">
        <v>1909</v>
      </c>
      <c r="J217">
        <v>3456.1099999999997</v>
      </c>
      <c r="K217">
        <v>1252.31</v>
      </c>
      <c r="L217">
        <v>0</v>
      </c>
      <c r="M217">
        <v>697.37</v>
      </c>
      <c r="N217">
        <v>120.85</v>
      </c>
      <c r="O217">
        <v>0</v>
      </c>
      <c r="P217">
        <v>0</v>
      </c>
      <c r="Q217">
        <v>0</v>
      </c>
      <c r="R217">
        <v>3750.2417609823788</v>
      </c>
      <c r="S217">
        <v>5820.7717609823785</v>
      </c>
      <c r="T217">
        <v>5000</v>
      </c>
      <c r="U217">
        <v>0</v>
      </c>
      <c r="V217">
        <v>253.85</v>
      </c>
      <c r="W217">
        <v>0</v>
      </c>
      <c r="X217">
        <v>0</v>
      </c>
      <c r="Y217">
        <v>0</v>
      </c>
      <c r="Z217">
        <v>0</v>
      </c>
      <c r="AA217">
        <v>2500</v>
      </c>
      <c r="AB217">
        <v>7753.85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7729.42</v>
      </c>
      <c r="AM217">
        <v>0</v>
      </c>
      <c r="AN217">
        <v>1001.22</v>
      </c>
      <c r="AO217">
        <v>140.85</v>
      </c>
      <c r="AP217">
        <v>0</v>
      </c>
      <c r="AQ217">
        <v>0</v>
      </c>
      <c r="AR217">
        <v>0</v>
      </c>
      <c r="AS217">
        <v>8159.2417609823788</v>
      </c>
      <c r="AT217">
        <v>17030.73176098238</v>
      </c>
      <c r="AU217">
        <v>1.7635634007437486</v>
      </c>
      <c r="AV217">
        <v>9657</v>
      </c>
      <c r="AW217" t="s">
        <v>617</v>
      </c>
      <c r="AX217" t="s">
        <v>803</v>
      </c>
      <c r="AY217" t="s">
        <v>2434</v>
      </c>
      <c r="AZ217" t="s">
        <v>2045</v>
      </c>
      <c r="BA217" t="s">
        <v>2435</v>
      </c>
      <c r="BB217" t="s">
        <v>2047</v>
      </c>
      <c r="BC217" t="s">
        <v>2436</v>
      </c>
      <c r="BD217">
        <v>2</v>
      </c>
      <c r="BE217">
        <v>2</v>
      </c>
    </row>
    <row r="218" spans="1:57" x14ac:dyDescent="0.25">
      <c r="A218" t="s">
        <v>2434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19808</v>
      </c>
      <c r="AW218" t="s">
        <v>803</v>
      </c>
      <c r="AX218" t="s">
        <v>803</v>
      </c>
      <c r="AY218" t="s">
        <v>2434</v>
      </c>
      <c r="AZ218" t="s">
        <v>2045</v>
      </c>
      <c r="BA218" t="s">
        <v>2435</v>
      </c>
      <c r="BB218" t="s">
        <v>2047</v>
      </c>
      <c r="BC218" t="s">
        <v>2436</v>
      </c>
      <c r="BD218">
        <v>2</v>
      </c>
      <c r="BE218">
        <v>2</v>
      </c>
    </row>
    <row r="219" spans="1:57" x14ac:dyDescent="0.25">
      <c r="A219" t="s">
        <v>720</v>
      </c>
      <c r="B219">
        <v>28348.54</v>
      </c>
      <c r="C219">
        <v>6292</v>
      </c>
      <c r="D219">
        <v>0</v>
      </c>
      <c r="E219">
        <v>6206.99</v>
      </c>
      <c r="F219">
        <v>32514.799999999999</v>
      </c>
      <c r="G219">
        <v>16721.62</v>
      </c>
      <c r="H219">
        <v>13068.77</v>
      </c>
      <c r="I219">
        <v>139652.59</v>
      </c>
      <c r="J219">
        <v>242805.31</v>
      </c>
      <c r="K219">
        <v>40682.140000000007</v>
      </c>
      <c r="L219">
        <v>375.48</v>
      </c>
      <c r="M219">
        <v>0</v>
      </c>
      <c r="N219">
        <v>17859.060000000001</v>
      </c>
      <c r="O219">
        <v>2131.88</v>
      </c>
      <c r="P219">
        <v>8143.41</v>
      </c>
      <c r="Q219">
        <v>440.01</v>
      </c>
      <c r="R219">
        <v>41732.139759301943</v>
      </c>
      <c r="S219">
        <v>111364.11975930195</v>
      </c>
      <c r="T219">
        <v>296482.8</v>
      </c>
      <c r="U219">
        <v>0</v>
      </c>
      <c r="V219">
        <v>0</v>
      </c>
      <c r="W219">
        <v>24165.439999999999</v>
      </c>
      <c r="X219">
        <v>0</v>
      </c>
      <c r="Y219">
        <v>0</v>
      </c>
      <c r="Z219">
        <v>0</v>
      </c>
      <c r="AA219">
        <v>90429.720000000016</v>
      </c>
      <c r="AB219">
        <v>411077.96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40731.26</v>
      </c>
      <c r="AK219">
        <v>40731.26</v>
      </c>
      <c r="AL219">
        <v>365513.48</v>
      </c>
      <c r="AM219">
        <v>6667.48</v>
      </c>
      <c r="AN219">
        <v>0</v>
      </c>
      <c r="AO219">
        <v>48231.490000000005</v>
      </c>
      <c r="AP219">
        <v>34646.68</v>
      </c>
      <c r="AQ219">
        <v>24865.03</v>
      </c>
      <c r="AR219">
        <v>13508.78</v>
      </c>
      <c r="AS219">
        <v>312545.70975930197</v>
      </c>
      <c r="AT219">
        <v>805978.64975930192</v>
      </c>
      <c r="AU219">
        <v>83.75544526231964</v>
      </c>
      <c r="AV219">
        <v>9623</v>
      </c>
      <c r="AW219" t="s">
        <v>719</v>
      </c>
      <c r="AX219" t="s">
        <v>761</v>
      </c>
      <c r="AY219" t="s">
        <v>2452</v>
      </c>
      <c r="AZ219" t="s">
        <v>931</v>
      </c>
      <c r="BA219" t="s">
        <v>2350</v>
      </c>
      <c r="BB219" t="s">
        <v>2234</v>
      </c>
      <c r="BC219" t="s">
        <v>2456</v>
      </c>
      <c r="BD219">
        <v>1</v>
      </c>
      <c r="BE219">
        <v>2</v>
      </c>
    </row>
    <row r="220" spans="1:57" x14ac:dyDescent="0.25">
      <c r="A220" t="s">
        <v>620</v>
      </c>
      <c r="B220">
        <v>9176.119999999999</v>
      </c>
      <c r="C220">
        <v>0</v>
      </c>
      <c r="D220">
        <v>965</v>
      </c>
      <c r="E220">
        <v>0</v>
      </c>
      <c r="F220">
        <v>0</v>
      </c>
      <c r="G220">
        <v>0</v>
      </c>
      <c r="H220">
        <v>0</v>
      </c>
      <c r="I220">
        <v>22055.65</v>
      </c>
      <c r="J220">
        <v>32196.77</v>
      </c>
      <c r="K220">
        <v>5074.0200000000013</v>
      </c>
      <c r="L220">
        <v>0</v>
      </c>
      <c r="M220">
        <v>1143.8899999999999</v>
      </c>
      <c r="N220">
        <v>287.72000000000003</v>
      </c>
      <c r="O220">
        <v>0</v>
      </c>
      <c r="P220">
        <v>0</v>
      </c>
      <c r="Q220">
        <v>0</v>
      </c>
      <c r="R220">
        <v>11244.391103823113</v>
      </c>
      <c r="S220">
        <v>17750.021103823114</v>
      </c>
      <c r="T220">
        <v>35000</v>
      </c>
      <c r="U220">
        <v>0</v>
      </c>
      <c r="V220">
        <v>1000</v>
      </c>
      <c r="W220">
        <v>0</v>
      </c>
      <c r="X220">
        <v>0</v>
      </c>
      <c r="Y220">
        <v>0</v>
      </c>
      <c r="Z220">
        <v>0</v>
      </c>
      <c r="AA220">
        <v>15000</v>
      </c>
      <c r="AB220">
        <v>51000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49250.14</v>
      </c>
      <c r="AM220">
        <v>0</v>
      </c>
      <c r="AN220">
        <v>3108.89</v>
      </c>
      <c r="AO220">
        <v>287.72000000000003</v>
      </c>
      <c r="AP220">
        <v>0</v>
      </c>
      <c r="AQ220">
        <v>0</v>
      </c>
      <c r="AR220">
        <v>0</v>
      </c>
      <c r="AS220">
        <v>48300.04110382311</v>
      </c>
      <c r="AT220">
        <v>100946.79110382311</v>
      </c>
      <c r="AU220">
        <v>113.16904832267164</v>
      </c>
      <c r="AV220">
        <v>892</v>
      </c>
      <c r="AW220" t="s">
        <v>619</v>
      </c>
      <c r="AZ220" t="s">
        <v>2045</v>
      </c>
      <c r="BA220" t="s">
        <v>2435</v>
      </c>
      <c r="BB220" t="s">
        <v>2056</v>
      </c>
      <c r="BC220" t="s">
        <v>2438</v>
      </c>
      <c r="BD220">
        <v>1</v>
      </c>
      <c r="BE220">
        <v>1</v>
      </c>
    </row>
    <row r="221" spans="1:57" x14ac:dyDescent="0.25">
      <c r="A221" t="s">
        <v>74</v>
      </c>
      <c r="B221">
        <v>1445.57</v>
      </c>
      <c r="C221">
        <v>3236.4</v>
      </c>
      <c r="D221">
        <v>0</v>
      </c>
      <c r="E221">
        <v>20</v>
      </c>
      <c r="F221">
        <v>2300</v>
      </c>
      <c r="G221">
        <v>50</v>
      </c>
      <c r="H221">
        <v>6200</v>
      </c>
      <c r="I221">
        <v>789</v>
      </c>
      <c r="J221">
        <v>14040.970000000001</v>
      </c>
      <c r="K221">
        <v>1927.7200000000005</v>
      </c>
      <c r="L221">
        <v>211.02</v>
      </c>
      <c r="M221">
        <v>0</v>
      </c>
      <c r="N221">
        <v>43.75</v>
      </c>
      <c r="O221">
        <v>23.3</v>
      </c>
      <c r="P221">
        <v>22.7</v>
      </c>
      <c r="Q221">
        <v>17.899999999999999</v>
      </c>
      <c r="R221">
        <v>1722.0980542100501</v>
      </c>
      <c r="S221">
        <v>3968.4880542100509</v>
      </c>
      <c r="T221">
        <v>1000</v>
      </c>
      <c r="U221">
        <v>1000</v>
      </c>
      <c r="V221">
        <v>0</v>
      </c>
      <c r="W221">
        <v>200</v>
      </c>
      <c r="X221">
        <v>0</v>
      </c>
      <c r="Y221">
        <v>0</v>
      </c>
      <c r="Z221">
        <v>0</v>
      </c>
      <c r="AA221">
        <v>0</v>
      </c>
      <c r="AB221">
        <v>2200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4373.2900000000009</v>
      </c>
      <c r="AM221">
        <v>4447.42</v>
      </c>
      <c r="AN221">
        <v>0</v>
      </c>
      <c r="AO221">
        <v>263.75</v>
      </c>
      <c r="AP221">
        <v>2323.3000000000002</v>
      </c>
      <c r="AQ221">
        <v>72.7</v>
      </c>
      <c r="AR221">
        <v>6217.9</v>
      </c>
      <c r="AS221">
        <v>2511.0980542100501</v>
      </c>
      <c r="AT221">
        <v>20209.458054210052</v>
      </c>
      <c r="AU221">
        <v>3.3288515984533111</v>
      </c>
      <c r="AV221">
        <v>6071</v>
      </c>
      <c r="AW221" t="s">
        <v>73</v>
      </c>
      <c r="AZ221" t="s">
        <v>1041</v>
      </c>
      <c r="BA221" t="s">
        <v>2368</v>
      </c>
      <c r="BB221" t="s">
        <v>2373</v>
      </c>
      <c r="BC221" t="s">
        <v>2374</v>
      </c>
      <c r="BD221">
        <v>2</v>
      </c>
      <c r="BE221">
        <v>1</v>
      </c>
    </row>
    <row r="222" spans="1:57" x14ac:dyDescent="0.25">
      <c r="A222" t="s">
        <v>76</v>
      </c>
      <c r="B222">
        <v>3770.7299999999996</v>
      </c>
      <c r="C222">
        <v>890</v>
      </c>
      <c r="D222">
        <v>0</v>
      </c>
      <c r="E222">
        <v>340</v>
      </c>
      <c r="F222">
        <v>1078.45</v>
      </c>
      <c r="G222">
        <v>52</v>
      </c>
      <c r="H222">
        <v>430</v>
      </c>
      <c r="I222">
        <v>13438</v>
      </c>
      <c r="J222">
        <v>19999.18</v>
      </c>
      <c r="K222">
        <v>14444.88</v>
      </c>
      <c r="L222">
        <v>445.2</v>
      </c>
      <c r="M222">
        <v>0</v>
      </c>
      <c r="N222">
        <v>200.5</v>
      </c>
      <c r="O222">
        <v>197.10000000000002</v>
      </c>
      <c r="P222">
        <v>270.39999999999998</v>
      </c>
      <c r="Q222">
        <v>997.5</v>
      </c>
      <c r="R222">
        <v>4105.7069566770697</v>
      </c>
      <c r="S222">
        <v>20661.286956677071</v>
      </c>
      <c r="T222">
        <v>28000</v>
      </c>
      <c r="U222">
        <v>1400</v>
      </c>
      <c r="V222">
        <v>0</v>
      </c>
      <c r="W222">
        <v>400</v>
      </c>
      <c r="X222">
        <v>2900</v>
      </c>
      <c r="Y222">
        <v>400</v>
      </c>
      <c r="Z222">
        <v>4200</v>
      </c>
      <c r="AA222">
        <v>4000</v>
      </c>
      <c r="AB222">
        <v>41300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46215.61</v>
      </c>
      <c r="AM222">
        <v>2735.2</v>
      </c>
      <c r="AN222">
        <v>0</v>
      </c>
      <c r="AO222">
        <v>940.5</v>
      </c>
      <c r="AP222">
        <v>4175.55</v>
      </c>
      <c r="AQ222">
        <v>722.4</v>
      </c>
      <c r="AR222">
        <v>5627.5</v>
      </c>
      <c r="AS222">
        <v>21543.70695667707</v>
      </c>
      <c r="AT222">
        <v>81960.466956677075</v>
      </c>
      <c r="AU222">
        <v>11.227461226942065</v>
      </c>
      <c r="AV222">
        <v>7300</v>
      </c>
      <c r="AW222" t="s">
        <v>75</v>
      </c>
      <c r="AZ222" t="s">
        <v>1041</v>
      </c>
      <c r="BA222" t="s">
        <v>2368</v>
      </c>
      <c r="BB222" t="s">
        <v>1082</v>
      </c>
      <c r="BC222" t="s">
        <v>2378</v>
      </c>
      <c r="BD222">
        <v>2</v>
      </c>
      <c r="BE222">
        <v>1</v>
      </c>
    </row>
    <row r="223" spans="1:57" x14ac:dyDescent="0.25">
      <c r="A223" t="s">
        <v>694</v>
      </c>
      <c r="B223">
        <v>17607.8</v>
      </c>
      <c r="C223">
        <v>0</v>
      </c>
      <c r="D223">
        <v>3547</v>
      </c>
      <c r="E223">
        <v>210</v>
      </c>
      <c r="F223">
        <v>0</v>
      </c>
      <c r="G223">
        <v>3390</v>
      </c>
      <c r="H223">
        <v>1240</v>
      </c>
      <c r="I223">
        <v>50309.3</v>
      </c>
      <c r="J223">
        <v>76304.100000000006</v>
      </c>
      <c r="K223">
        <v>8445.0299999999988</v>
      </c>
      <c r="L223">
        <v>0</v>
      </c>
      <c r="M223">
        <v>1399.1200000000001</v>
      </c>
      <c r="N223">
        <v>2038.86</v>
      </c>
      <c r="O223">
        <v>0</v>
      </c>
      <c r="P223">
        <v>0</v>
      </c>
      <c r="Q223">
        <v>0</v>
      </c>
      <c r="R223">
        <v>8199.9041410717946</v>
      </c>
      <c r="S223">
        <v>20082.914141071793</v>
      </c>
      <c r="T223">
        <v>31562.19</v>
      </c>
      <c r="U223">
        <v>0</v>
      </c>
      <c r="V223">
        <v>0</v>
      </c>
      <c r="W223">
        <v>2567.88</v>
      </c>
      <c r="X223">
        <v>0</v>
      </c>
      <c r="Y223">
        <v>0</v>
      </c>
      <c r="Z223">
        <v>0</v>
      </c>
      <c r="AA223">
        <v>9690.91</v>
      </c>
      <c r="AB223">
        <v>43820.979999999996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57615.02</v>
      </c>
      <c r="AM223">
        <v>0</v>
      </c>
      <c r="AN223">
        <v>4946.12</v>
      </c>
      <c r="AO223">
        <v>4816.74</v>
      </c>
      <c r="AP223">
        <v>0</v>
      </c>
      <c r="AQ223">
        <v>3390</v>
      </c>
      <c r="AR223">
        <v>1240</v>
      </c>
      <c r="AS223">
        <v>68200.114141071797</v>
      </c>
      <c r="AT223">
        <v>140207.9941410718</v>
      </c>
      <c r="AU223">
        <v>9.8467584901377769</v>
      </c>
      <c r="AV223">
        <v>14239</v>
      </c>
      <c r="AW223" t="s">
        <v>693</v>
      </c>
      <c r="AX223" t="s">
        <v>761</v>
      </c>
      <c r="AY223" t="s">
        <v>2452</v>
      </c>
      <c r="AZ223" t="s">
        <v>2045</v>
      </c>
      <c r="BA223" t="s">
        <v>2435</v>
      </c>
      <c r="BB223" t="s">
        <v>2177</v>
      </c>
      <c r="BC223" t="s">
        <v>2449</v>
      </c>
      <c r="BD223">
        <v>1</v>
      </c>
      <c r="BE223">
        <v>2</v>
      </c>
    </row>
    <row r="224" spans="1:57" x14ac:dyDescent="0.25">
      <c r="A224" t="s">
        <v>722</v>
      </c>
      <c r="B224">
        <v>24241.360000000001</v>
      </c>
      <c r="C224">
        <v>2807</v>
      </c>
      <c r="D224">
        <v>0</v>
      </c>
      <c r="E224">
        <v>1395</v>
      </c>
      <c r="F224">
        <v>1595.94</v>
      </c>
      <c r="G224">
        <v>9773</v>
      </c>
      <c r="H224">
        <v>1542</v>
      </c>
      <c r="I224">
        <v>48728.959999999999</v>
      </c>
      <c r="J224">
        <v>90083.260000000009</v>
      </c>
      <c r="K224">
        <v>5717.869999999999</v>
      </c>
      <c r="L224">
        <v>544.97</v>
      </c>
      <c r="M224">
        <v>0</v>
      </c>
      <c r="N224">
        <v>3785.87</v>
      </c>
      <c r="O224">
        <v>1270.6500000000001</v>
      </c>
      <c r="P224">
        <v>107.95</v>
      </c>
      <c r="Q224">
        <v>250.01</v>
      </c>
      <c r="R224">
        <v>11965.15327832627</v>
      </c>
      <c r="S224">
        <v>23642.47327832627</v>
      </c>
      <c r="T224">
        <v>63663.79</v>
      </c>
      <c r="U224">
        <v>0</v>
      </c>
      <c r="V224">
        <v>0</v>
      </c>
      <c r="W224">
        <v>5171.6400000000003</v>
      </c>
      <c r="X224">
        <v>0</v>
      </c>
      <c r="Y224">
        <v>0</v>
      </c>
      <c r="Z224">
        <v>0</v>
      </c>
      <c r="AA224">
        <v>19719.859999999997</v>
      </c>
      <c r="AB224">
        <v>88555.290000000008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93623.02</v>
      </c>
      <c r="AM224">
        <v>3351.9700000000003</v>
      </c>
      <c r="AN224">
        <v>0</v>
      </c>
      <c r="AO224">
        <v>10352.51</v>
      </c>
      <c r="AP224">
        <v>2866.59</v>
      </c>
      <c r="AQ224">
        <v>9880.9500000000007</v>
      </c>
      <c r="AR224">
        <v>1792.01</v>
      </c>
      <c r="AS224">
        <v>80413.973278326273</v>
      </c>
      <c r="AT224">
        <v>202281.02327832626</v>
      </c>
      <c r="AU224">
        <v>32.784606690166328</v>
      </c>
      <c r="AV224">
        <v>6170</v>
      </c>
      <c r="AW224" t="s">
        <v>721</v>
      </c>
      <c r="AX224" t="s">
        <v>761</v>
      </c>
      <c r="AY224" t="s">
        <v>2452</v>
      </c>
      <c r="AZ224" t="s">
        <v>931</v>
      </c>
      <c r="BA224" t="s">
        <v>2350</v>
      </c>
      <c r="BB224" t="s">
        <v>2230</v>
      </c>
      <c r="BC224" t="s">
        <v>2455</v>
      </c>
      <c r="BD224">
        <v>1</v>
      </c>
      <c r="BE224">
        <v>2</v>
      </c>
    </row>
    <row r="225" spans="1:57" x14ac:dyDescent="0.25">
      <c r="A225" t="s">
        <v>78</v>
      </c>
      <c r="B225">
        <v>852.56</v>
      </c>
      <c r="C225">
        <v>0</v>
      </c>
      <c r="D225">
        <v>0</v>
      </c>
      <c r="E225">
        <v>40</v>
      </c>
      <c r="F225">
        <v>1927.5</v>
      </c>
      <c r="G225">
        <v>440</v>
      </c>
      <c r="H225">
        <v>660</v>
      </c>
      <c r="I225">
        <v>3631.05</v>
      </c>
      <c r="J225">
        <v>7551.1100000000006</v>
      </c>
      <c r="K225">
        <v>3065.05</v>
      </c>
      <c r="L225">
        <v>55.02</v>
      </c>
      <c r="M225">
        <v>0</v>
      </c>
      <c r="N225">
        <v>189.5</v>
      </c>
      <c r="O225">
        <v>2003.7</v>
      </c>
      <c r="P225">
        <v>2082.4699999999998</v>
      </c>
      <c r="Q225">
        <v>118.75</v>
      </c>
      <c r="R225">
        <v>3733.8228865740539</v>
      </c>
      <c r="S225">
        <v>11248.312886574055</v>
      </c>
      <c r="T225">
        <v>2650</v>
      </c>
      <c r="U225">
        <v>0</v>
      </c>
      <c r="V225">
        <v>0</v>
      </c>
      <c r="W225">
        <v>300</v>
      </c>
      <c r="X225">
        <v>2650</v>
      </c>
      <c r="Y225">
        <v>2650</v>
      </c>
      <c r="Z225">
        <v>0</v>
      </c>
      <c r="AA225">
        <v>200</v>
      </c>
      <c r="AB225">
        <v>8450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6567.6100000000006</v>
      </c>
      <c r="AM225">
        <v>55.02</v>
      </c>
      <c r="AN225">
        <v>0</v>
      </c>
      <c r="AO225">
        <v>529.5</v>
      </c>
      <c r="AP225">
        <v>6581.2</v>
      </c>
      <c r="AQ225">
        <v>5172.4699999999993</v>
      </c>
      <c r="AR225">
        <v>778.75</v>
      </c>
      <c r="AS225">
        <v>7564.8728865740541</v>
      </c>
      <c r="AT225">
        <v>27249.422886574059</v>
      </c>
      <c r="AU225">
        <v>14.417684066970402</v>
      </c>
      <c r="AV225">
        <v>1890</v>
      </c>
      <c r="AW225" t="s">
        <v>77</v>
      </c>
      <c r="AZ225" t="s">
        <v>1041</v>
      </c>
      <c r="BA225" t="s">
        <v>2368</v>
      </c>
      <c r="BB225" t="s">
        <v>1068</v>
      </c>
      <c r="BC225" t="s">
        <v>2372</v>
      </c>
      <c r="BD225">
        <v>2</v>
      </c>
      <c r="BE225">
        <v>1</v>
      </c>
    </row>
    <row r="226" spans="1:57" x14ac:dyDescent="0.25">
      <c r="A226" t="s">
        <v>80</v>
      </c>
      <c r="B226">
        <v>942.25</v>
      </c>
      <c r="C226">
        <v>1950</v>
      </c>
      <c r="D226">
        <v>0</v>
      </c>
      <c r="E226">
        <v>0</v>
      </c>
      <c r="F226">
        <v>160</v>
      </c>
      <c r="G226">
        <v>165</v>
      </c>
      <c r="H226">
        <v>190</v>
      </c>
      <c r="I226">
        <v>1664</v>
      </c>
      <c r="J226">
        <v>5071.25</v>
      </c>
      <c r="K226">
        <v>882.13000000000011</v>
      </c>
      <c r="L226">
        <v>90</v>
      </c>
      <c r="M226">
        <v>0</v>
      </c>
      <c r="N226">
        <v>270</v>
      </c>
      <c r="O226">
        <v>127.3</v>
      </c>
      <c r="P226">
        <v>42.8</v>
      </c>
      <c r="Q226">
        <v>68.25</v>
      </c>
      <c r="R226">
        <v>1233.9777384937211</v>
      </c>
      <c r="S226">
        <v>2714.4577384937211</v>
      </c>
      <c r="T226">
        <v>1250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290</v>
      </c>
      <c r="AB226">
        <v>1540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3074.38</v>
      </c>
      <c r="AM226">
        <v>2040</v>
      </c>
      <c r="AN226">
        <v>0</v>
      </c>
      <c r="AO226">
        <v>270</v>
      </c>
      <c r="AP226">
        <v>287.3</v>
      </c>
      <c r="AQ226">
        <v>207.8</v>
      </c>
      <c r="AR226">
        <v>258.25</v>
      </c>
      <c r="AS226">
        <v>3187.9777384937211</v>
      </c>
      <c r="AT226">
        <v>9325.707738493722</v>
      </c>
      <c r="AU226">
        <v>0.59433482496295464</v>
      </c>
      <c r="AV226">
        <v>15691</v>
      </c>
      <c r="AW226" t="s">
        <v>79</v>
      </c>
      <c r="AX226" t="s">
        <v>857</v>
      </c>
      <c r="AY226" t="s">
        <v>2379</v>
      </c>
      <c r="AZ226" t="s">
        <v>1041</v>
      </c>
      <c r="BA226" t="s">
        <v>2368</v>
      </c>
      <c r="BB226" t="s">
        <v>1082</v>
      </c>
      <c r="BC226" t="s">
        <v>2378</v>
      </c>
      <c r="BD226">
        <v>1</v>
      </c>
      <c r="BE226">
        <v>2</v>
      </c>
    </row>
    <row r="227" spans="1:57" x14ac:dyDescent="0.25">
      <c r="A227" t="s">
        <v>842</v>
      </c>
      <c r="B227">
        <v>2473.09</v>
      </c>
      <c r="C227">
        <v>920</v>
      </c>
      <c r="D227">
        <v>0</v>
      </c>
      <c r="E227">
        <v>460.92</v>
      </c>
      <c r="F227">
        <v>2473.1</v>
      </c>
      <c r="G227">
        <v>740</v>
      </c>
      <c r="H227">
        <v>480</v>
      </c>
      <c r="I227">
        <v>12923.090000000002</v>
      </c>
      <c r="J227">
        <v>20470.200000000004</v>
      </c>
      <c r="K227">
        <v>6269.2500000000018</v>
      </c>
      <c r="L227">
        <v>224.65</v>
      </c>
      <c r="M227">
        <v>0</v>
      </c>
      <c r="N227">
        <v>257.06</v>
      </c>
      <c r="O227">
        <v>247.75</v>
      </c>
      <c r="P227">
        <v>111.75</v>
      </c>
      <c r="Q227">
        <v>216.98</v>
      </c>
      <c r="R227">
        <v>3847.6213679901766</v>
      </c>
      <c r="S227">
        <v>11175.061367990178</v>
      </c>
      <c r="T227">
        <v>10230.07</v>
      </c>
      <c r="U227">
        <v>4087.47</v>
      </c>
      <c r="V227">
        <v>0</v>
      </c>
      <c r="W227">
        <v>1827.14</v>
      </c>
      <c r="X227">
        <v>11831.59</v>
      </c>
      <c r="Y227">
        <v>4615.7700000000004</v>
      </c>
      <c r="Z227">
        <v>0</v>
      </c>
      <c r="AA227">
        <v>3360.51</v>
      </c>
      <c r="AB227">
        <v>35952.549999999996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18972.410000000003</v>
      </c>
      <c r="AM227">
        <v>5232.12</v>
      </c>
      <c r="AN227">
        <v>0</v>
      </c>
      <c r="AO227">
        <v>2545.12</v>
      </c>
      <c r="AP227">
        <v>14552.44</v>
      </c>
      <c r="AQ227">
        <v>5467.52</v>
      </c>
      <c r="AR227">
        <v>696.98</v>
      </c>
      <c r="AS227">
        <v>20131.221367990176</v>
      </c>
      <c r="AT227">
        <v>67597.811367990187</v>
      </c>
      <c r="AU227">
        <v>0</v>
      </c>
      <c r="AV227">
        <v>5976</v>
      </c>
      <c r="AW227" t="s">
        <v>841</v>
      </c>
      <c r="AX227" t="s">
        <v>783</v>
      </c>
      <c r="AY227" t="s">
        <v>2377</v>
      </c>
      <c r="AZ227" t="s">
        <v>1041</v>
      </c>
      <c r="BA227" t="s">
        <v>2368</v>
      </c>
      <c r="BB227" t="s">
        <v>1068</v>
      </c>
      <c r="BC227" t="s">
        <v>2372</v>
      </c>
      <c r="BD227">
        <v>1</v>
      </c>
      <c r="BE227">
        <v>2</v>
      </c>
    </row>
    <row r="228" spans="1:57" x14ac:dyDescent="0.25">
      <c r="A228" t="s">
        <v>2567</v>
      </c>
      <c r="B228">
        <v>33742.529999999992</v>
      </c>
      <c r="C228">
        <v>8025.49</v>
      </c>
      <c r="D228">
        <v>0</v>
      </c>
      <c r="E228">
        <v>3936.92</v>
      </c>
      <c r="F228">
        <v>8580.52</v>
      </c>
      <c r="G228">
        <v>18162.88</v>
      </c>
      <c r="H228">
        <v>26984.25</v>
      </c>
      <c r="I228">
        <v>87750.1</v>
      </c>
      <c r="J228">
        <v>187182.69</v>
      </c>
      <c r="K228">
        <v>21684.01</v>
      </c>
      <c r="L228">
        <v>458.1</v>
      </c>
      <c r="M228">
        <v>0</v>
      </c>
      <c r="N228">
        <v>1636.38</v>
      </c>
      <c r="O228">
        <v>607.57000000000005</v>
      </c>
      <c r="P228">
        <v>3017.34</v>
      </c>
      <c r="Q228">
        <v>1087.5</v>
      </c>
      <c r="R228">
        <v>20271.198423979313</v>
      </c>
      <c r="S228">
        <v>48762.098423979311</v>
      </c>
      <c r="T228">
        <v>99259.48</v>
      </c>
      <c r="U228">
        <v>16216.11</v>
      </c>
      <c r="V228">
        <v>0</v>
      </c>
      <c r="W228">
        <v>12872.18</v>
      </c>
      <c r="X228">
        <v>390.23</v>
      </c>
      <c r="Y228">
        <v>22733.57</v>
      </c>
      <c r="Z228">
        <v>19323.53</v>
      </c>
      <c r="AA228">
        <v>55746.46</v>
      </c>
      <c r="AB228">
        <v>226541.55999999997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154686.01999999999</v>
      </c>
      <c r="AM228">
        <v>24699.7</v>
      </c>
      <c r="AN228">
        <v>0</v>
      </c>
      <c r="AO228">
        <v>18445.48</v>
      </c>
      <c r="AP228">
        <v>9578.32</v>
      </c>
      <c r="AQ228">
        <v>43913.79</v>
      </c>
      <c r="AR228">
        <v>47395.28</v>
      </c>
      <c r="AS228">
        <v>163767.75842397931</v>
      </c>
      <c r="AT228">
        <v>462486.34842397936</v>
      </c>
      <c r="AU228">
        <v>0</v>
      </c>
      <c r="AV228">
        <v>5582</v>
      </c>
      <c r="AW228" t="s">
        <v>839</v>
      </c>
      <c r="AX228" t="s">
        <v>789</v>
      </c>
      <c r="AY228" t="s">
        <v>2389</v>
      </c>
      <c r="AZ228" t="s">
        <v>1010</v>
      </c>
      <c r="BA228" t="s">
        <v>2365</v>
      </c>
      <c r="BB228" t="s">
        <v>1334</v>
      </c>
      <c r="BC228" t="s">
        <v>2390</v>
      </c>
      <c r="BD228">
        <v>1</v>
      </c>
      <c r="BE228">
        <v>2</v>
      </c>
    </row>
    <row r="229" spans="1:57" x14ac:dyDescent="0.25">
      <c r="A229" t="s">
        <v>2564</v>
      </c>
      <c r="B229">
        <v>28293.41</v>
      </c>
      <c r="C229">
        <v>20</v>
      </c>
      <c r="D229">
        <v>0</v>
      </c>
      <c r="E229">
        <v>6735</v>
      </c>
      <c r="F229">
        <v>51834.68</v>
      </c>
      <c r="G229">
        <v>18293.599999999999</v>
      </c>
      <c r="H229">
        <v>24503.9</v>
      </c>
      <c r="I229">
        <v>81094.149999999994</v>
      </c>
      <c r="J229">
        <v>210774.74</v>
      </c>
      <c r="K229">
        <v>57203.35</v>
      </c>
      <c r="L229">
        <v>5869.84</v>
      </c>
      <c r="M229">
        <v>0</v>
      </c>
      <c r="N229">
        <v>5395.82</v>
      </c>
      <c r="O229">
        <v>29235.040000000001</v>
      </c>
      <c r="P229">
        <v>11871.86</v>
      </c>
      <c r="Q229">
        <v>7348.18</v>
      </c>
      <c r="R229">
        <v>34585.903602162718</v>
      </c>
      <c r="S229">
        <v>151509.99360216275</v>
      </c>
      <c r="T229">
        <v>69380</v>
      </c>
      <c r="U229">
        <v>0</v>
      </c>
      <c r="V229">
        <v>0</v>
      </c>
      <c r="W229">
        <v>11658.14</v>
      </c>
      <c r="X229">
        <v>38964</v>
      </c>
      <c r="Y229">
        <v>25487</v>
      </c>
      <c r="Z229">
        <v>17833</v>
      </c>
      <c r="AA229">
        <v>59488</v>
      </c>
      <c r="AB229">
        <v>222810.14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154876.76</v>
      </c>
      <c r="AM229">
        <v>5889.84</v>
      </c>
      <c r="AN229">
        <v>0</v>
      </c>
      <c r="AO229">
        <v>23788.959999999999</v>
      </c>
      <c r="AP229">
        <v>120033.72</v>
      </c>
      <c r="AQ229">
        <v>55652.46</v>
      </c>
      <c r="AR229">
        <v>49685.08</v>
      </c>
      <c r="AS229">
        <v>175168.05360216272</v>
      </c>
      <c r="AT229">
        <v>585094.87360216281</v>
      </c>
      <c r="AU229">
        <v>0</v>
      </c>
      <c r="AV229">
        <v>7394</v>
      </c>
      <c r="AW229" t="s">
        <v>833</v>
      </c>
      <c r="AZ229" t="s">
        <v>1481</v>
      </c>
      <c r="BA229" t="s">
        <v>2402</v>
      </c>
      <c r="BB229" t="s">
        <v>1597</v>
      </c>
      <c r="BC229" t="s">
        <v>2407</v>
      </c>
      <c r="BD229">
        <v>1</v>
      </c>
      <c r="BE229">
        <v>1</v>
      </c>
    </row>
    <row r="230" spans="1:57" x14ac:dyDescent="0.25">
      <c r="A230" t="s">
        <v>272</v>
      </c>
      <c r="B230">
        <v>3466.8</v>
      </c>
      <c r="C230">
        <v>300</v>
      </c>
      <c r="D230">
        <v>0</v>
      </c>
      <c r="E230">
        <v>170</v>
      </c>
      <c r="F230">
        <v>1425</v>
      </c>
      <c r="G230">
        <v>771</v>
      </c>
      <c r="H230">
        <v>685</v>
      </c>
      <c r="I230">
        <v>5933</v>
      </c>
      <c r="J230">
        <v>12750.8</v>
      </c>
      <c r="K230">
        <v>6061.54</v>
      </c>
      <c r="L230">
        <v>100.9</v>
      </c>
      <c r="M230">
        <v>0</v>
      </c>
      <c r="N230">
        <v>1145.7</v>
      </c>
      <c r="O230">
        <v>100.4</v>
      </c>
      <c r="P230">
        <v>64.400000000000006</v>
      </c>
      <c r="Q230">
        <v>129.1</v>
      </c>
      <c r="R230">
        <v>4564.0346970405944</v>
      </c>
      <c r="S230">
        <v>12166.074697040593</v>
      </c>
      <c r="T230">
        <v>10500</v>
      </c>
      <c r="U230">
        <v>100</v>
      </c>
      <c r="V230">
        <v>0</v>
      </c>
      <c r="W230">
        <v>0</v>
      </c>
      <c r="X230">
        <v>340</v>
      </c>
      <c r="Y230">
        <v>200</v>
      </c>
      <c r="Z230">
        <v>250</v>
      </c>
      <c r="AA230">
        <v>5000</v>
      </c>
      <c r="AB230">
        <v>16390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20028.34</v>
      </c>
      <c r="AM230">
        <v>500.9</v>
      </c>
      <c r="AN230">
        <v>0</v>
      </c>
      <c r="AO230">
        <v>1315.7</v>
      </c>
      <c r="AP230">
        <v>1865.4</v>
      </c>
      <c r="AQ230">
        <v>1035.4000000000001</v>
      </c>
      <c r="AR230">
        <v>1064.0999999999999</v>
      </c>
      <c r="AS230">
        <v>15497.034697040595</v>
      </c>
      <c r="AT230">
        <v>41306.874697040599</v>
      </c>
      <c r="AU230">
        <v>6.9822303409466864</v>
      </c>
      <c r="AV230">
        <v>5916</v>
      </c>
      <c r="AW230" t="s">
        <v>271</v>
      </c>
      <c r="AZ230" t="s">
        <v>1357</v>
      </c>
      <c r="BA230" t="s">
        <v>2391</v>
      </c>
      <c r="BB230" t="s">
        <v>1378</v>
      </c>
      <c r="BC230" t="s">
        <v>2394</v>
      </c>
      <c r="BD230">
        <v>2</v>
      </c>
      <c r="BE230">
        <v>1</v>
      </c>
    </row>
    <row r="231" spans="1:57" x14ac:dyDescent="0.25">
      <c r="A231" t="s">
        <v>530</v>
      </c>
      <c r="B231">
        <v>2558.63</v>
      </c>
      <c r="C231">
        <v>0</v>
      </c>
      <c r="D231">
        <v>0</v>
      </c>
      <c r="E231">
        <v>0</v>
      </c>
      <c r="F231">
        <v>0</v>
      </c>
      <c r="G231">
        <v>1300</v>
      </c>
      <c r="H231">
        <v>70</v>
      </c>
      <c r="I231">
        <v>2248</v>
      </c>
      <c r="J231">
        <v>6176.63</v>
      </c>
      <c r="K231">
        <v>1445.42</v>
      </c>
      <c r="L231">
        <v>33.6</v>
      </c>
      <c r="M231">
        <v>0</v>
      </c>
      <c r="N231">
        <v>211.1</v>
      </c>
      <c r="O231">
        <v>80.33</v>
      </c>
      <c r="P231">
        <v>42.67</v>
      </c>
      <c r="Q231">
        <v>92.1</v>
      </c>
      <c r="R231">
        <v>3135.3621072455589</v>
      </c>
      <c r="S231">
        <v>5040.5821072455583</v>
      </c>
      <c r="T231">
        <v>6543.87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260</v>
      </c>
      <c r="AB231">
        <v>6803.87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10547.92</v>
      </c>
      <c r="AM231">
        <v>33.6</v>
      </c>
      <c r="AN231">
        <v>0</v>
      </c>
      <c r="AO231">
        <v>211.1</v>
      </c>
      <c r="AP231">
        <v>80.33</v>
      </c>
      <c r="AQ231">
        <v>1342.67</v>
      </c>
      <c r="AR231">
        <v>162.1</v>
      </c>
      <c r="AS231">
        <v>5643.3621072455589</v>
      </c>
      <c r="AT231">
        <v>18021.082107245558</v>
      </c>
      <c r="AU231">
        <v>4.5820193509396283</v>
      </c>
      <c r="AV231">
        <v>3933</v>
      </c>
      <c r="AW231" t="s">
        <v>529</v>
      </c>
      <c r="AZ231" t="s">
        <v>1870</v>
      </c>
      <c r="BA231" t="s">
        <v>2424</v>
      </c>
      <c r="BB231" t="s">
        <v>1930</v>
      </c>
      <c r="BC231" t="s">
        <v>2431</v>
      </c>
      <c r="BD231">
        <v>2</v>
      </c>
      <c r="BE231">
        <v>1</v>
      </c>
    </row>
    <row r="232" spans="1:57" x14ac:dyDescent="0.25">
      <c r="A232" t="s">
        <v>724</v>
      </c>
      <c r="B232">
        <v>15785.29</v>
      </c>
      <c r="C232">
        <v>765</v>
      </c>
      <c r="D232">
        <v>0</v>
      </c>
      <c r="E232">
        <v>3906.55</v>
      </c>
      <c r="F232">
        <v>11437</v>
      </c>
      <c r="G232">
        <v>21279</v>
      </c>
      <c r="H232">
        <v>2780</v>
      </c>
      <c r="I232">
        <v>63376.07</v>
      </c>
      <c r="J232">
        <v>119328.91</v>
      </c>
      <c r="K232">
        <v>8658.24</v>
      </c>
      <c r="L232">
        <v>231.9</v>
      </c>
      <c r="M232">
        <v>0</v>
      </c>
      <c r="N232">
        <v>4714.84</v>
      </c>
      <c r="O232">
        <v>1235.25</v>
      </c>
      <c r="P232">
        <v>325.81</v>
      </c>
      <c r="Q232">
        <v>327.2</v>
      </c>
      <c r="R232">
        <v>11154.111826062905</v>
      </c>
      <c r="S232">
        <v>26647.351826062906</v>
      </c>
      <c r="T232">
        <v>57406.38</v>
      </c>
      <c r="U232">
        <v>0</v>
      </c>
      <c r="V232">
        <v>0</v>
      </c>
      <c r="W232">
        <v>4659.4799999999996</v>
      </c>
      <c r="X232">
        <v>0</v>
      </c>
      <c r="Y232">
        <v>0</v>
      </c>
      <c r="Z232">
        <v>0</v>
      </c>
      <c r="AA232">
        <v>17523.509999999998</v>
      </c>
      <c r="AB232">
        <v>79589.37</v>
      </c>
      <c r="AC232">
        <v>116534.3</v>
      </c>
      <c r="AD232">
        <v>0</v>
      </c>
      <c r="AE232">
        <v>0</v>
      </c>
      <c r="AF232">
        <v>74534.3</v>
      </c>
      <c r="AG232">
        <v>0</v>
      </c>
      <c r="AH232">
        <v>0</v>
      </c>
      <c r="AI232">
        <v>0</v>
      </c>
      <c r="AJ232">
        <v>50000</v>
      </c>
      <c r="AK232">
        <v>241068.6</v>
      </c>
      <c r="AL232">
        <v>198384.21000000002</v>
      </c>
      <c r="AM232">
        <v>996.9</v>
      </c>
      <c r="AN232">
        <v>0</v>
      </c>
      <c r="AO232">
        <v>87815.17</v>
      </c>
      <c r="AP232">
        <v>12672.25</v>
      </c>
      <c r="AQ232">
        <v>21604.81</v>
      </c>
      <c r="AR232">
        <v>3107.2</v>
      </c>
      <c r="AS232">
        <v>142053.69182606292</v>
      </c>
      <c r="AT232">
        <v>466634.23182606295</v>
      </c>
      <c r="AU232">
        <v>139.79455716778398</v>
      </c>
      <c r="AV232">
        <v>3338</v>
      </c>
      <c r="AW232" t="s">
        <v>723</v>
      </c>
      <c r="AX232" t="s">
        <v>761</v>
      </c>
      <c r="AY232" t="s">
        <v>2452</v>
      </c>
      <c r="AZ232" t="s">
        <v>931</v>
      </c>
      <c r="BA232" t="s">
        <v>2350</v>
      </c>
      <c r="BB232" t="s">
        <v>2230</v>
      </c>
      <c r="BC232" t="s">
        <v>2455</v>
      </c>
      <c r="BD232">
        <v>1</v>
      </c>
      <c r="BE232">
        <v>2</v>
      </c>
    </row>
    <row r="233" spans="1:57" x14ac:dyDescent="0.25">
      <c r="A233" t="s">
        <v>274</v>
      </c>
      <c r="B233">
        <v>2006.2999999999997</v>
      </c>
      <c r="C233">
        <v>0</v>
      </c>
      <c r="D233">
        <v>0</v>
      </c>
      <c r="E233">
        <v>228</v>
      </c>
      <c r="F233">
        <v>780</v>
      </c>
      <c r="G233">
        <v>680</v>
      </c>
      <c r="H233">
        <v>275</v>
      </c>
      <c r="I233">
        <v>3329</v>
      </c>
      <c r="J233">
        <v>7298.2999999999993</v>
      </c>
      <c r="K233">
        <v>5595.09</v>
      </c>
      <c r="L233">
        <v>205</v>
      </c>
      <c r="M233">
        <v>0</v>
      </c>
      <c r="N233">
        <v>265</v>
      </c>
      <c r="O233">
        <v>3160</v>
      </c>
      <c r="P233">
        <v>2623.29</v>
      </c>
      <c r="Q233">
        <v>399.3</v>
      </c>
      <c r="R233">
        <v>2980.9960132171286</v>
      </c>
      <c r="S233">
        <v>15228.676013217129</v>
      </c>
      <c r="T233">
        <v>1000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1000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8601.39</v>
      </c>
      <c r="AM233">
        <v>205</v>
      </c>
      <c r="AN233">
        <v>0</v>
      </c>
      <c r="AO233">
        <v>493</v>
      </c>
      <c r="AP233">
        <v>3940</v>
      </c>
      <c r="AQ233">
        <v>3303.29</v>
      </c>
      <c r="AR233">
        <v>674.3</v>
      </c>
      <c r="AS233">
        <v>6309.9960132171291</v>
      </c>
      <c r="AT233">
        <v>23526.976013217129</v>
      </c>
      <c r="AU233">
        <v>8.938820673714714</v>
      </c>
      <c r="AV233">
        <v>2632</v>
      </c>
      <c r="AW233" t="s">
        <v>273</v>
      </c>
      <c r="AZ233" t="s">
        <v>1357</v>
      </c>
      <c r="BA233" t="s">
        <v>2391</v>
      </c>
      <c r="BB233" t="s">
        <v>1364</v>
      </c>
      <c r="BC233" t="s">
        <v>2393</v>
      </c>
      <c r="BD233">
        <v>2</v>
      </c>
      <c r="BE233">
        <v>1</v>
      </c>
    </row>
    <row r="234" spans="1:57" x14ac:dyDescent="0.25">
      <c r="A234" t="s">
        <v>2532</v>
      </c>
      <c r="B234">
        <v>1046.1500000000001</v>
      </c>
      <c r="C234">
        <v>0</v>
      </c>
      <c r="D234">
        <v>0</v>
      </c>
      <c r="E234">
        <v>30</v>
      </c>
      <c r="F234">
        <v>535.5</v>
      </c>
      <c r="G234">
        <v>2375</v>
      </c>
      <c r="H234">
        <v>830</v>
      </c>
      <c r="I234">
        <v>13505</v>
      </c>
      <c r="J234">
        <v>18321.650000000001</v>
      </c>
      <c r="K234">
        <v>1015.31</v>
      </c>
      <c r="L234">
        <v>59.7</v>
      </c>
      <c r="M234">
        <v>0</v>
      </c>
      <c r="N234">
        <v>174.35</v>
      </c>
      <c r="O234">
        <v>195.7</v>
      </c>
      <c r="P234">
        <v>6748.32</v>
      </c>
      <c r="Q234">
        <v>490.13</v>
      </c>
      <c r="R234">
        <v>4923.7146276193816</v>
      </c>
      <c r="S234">
        <v>13607.22462761938</v>
      </c>
      <c r="T234">
        <v>4000</v>
      </c>
      <c r="U234">
        <v>0</v>
      </c>
      <c r="V234">
        <v>0</v>
      </c>
      <c r="W234">
        <v>0</v>
      </c>
      <c r="X234">
        <v>1700</v>
      </c>
      <c r="Y234">
        <v>7300</v>
      </c>
      <c r="Z234">
        <v>0</v>
      </c>
      <c r="AA234">
        <v>3527</v>
      </c>
      <c r="AB234">
        <v>16527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6061.46</v>
      </c>
      <c r="AM234">
        <v>59.7</v>
      </c>
      <c r="AN234">
        <v>0</v>
      </c>
      <c r="AO234">
        <v>204.35</v>
      </c>
      <c r="AP234">
        <v>2431.1999999999998</v>
      </c>
      <c r="AQ234">
        <v>16423.32</v>
      </c>
      <c r="AR234">
        <v>1320.13</v>
      </c>
      <c r="AS234">
        <v>21955.714627619382</v>
      </c>
      <c r="AT234">
        <v>48455.874627619385</v>
      </c>
      <c r="AU234">
        <v>2.5719678677080351</v>
      </c>
      <c r="AV234">
        <v>18840</v>
      </c>
      <c r="AW234" t="s">
        <v>691</v>
      </c>
      <c r="AX234" t="s">
        <v>801</v>
      </c>
      <c r="AY234" t="s">
        <v>2442</v>
      </c>
      <c r="AZ234" t="s">
        <v>1870</v>
      </c>
      <c r="BA234" t="s">
        <v>2424</v>
      </c>
      <c r="BB234" t="s">
        <v>1902</v>
      </c>
      <c r="BC234" t="s">
        <v>2429</v>
      </c>
      <c r="BD234">
        <v>2</v>
      </c>
      <c r="BE234">
        <v>2</v>
      </c>
    </row>
    <row r="235" spans="1:57" x14ac:dyDescent="0.25">
      <c r="A235" t="s">
        <v>532</v>
      </c>
      <c r="B235">
        <v>7165.76</v>
      </c>
      <c r="C235">
        <v>40</v>
      </c>
      <c r="D235">
        <v>0</v>
      </c>
      <c r="E235">
        <v>230</v>
      </c>
      <c r="F235">
        <v>1463.2</v>
      </c>
      <c r="G235">
        <v>2740</v>
      </c>
      <c r="H235">
        <v>1065</v>
      </c>
      <c r="I235">
        <v>12531</v>
      </c>
      <c r="J235">
        <v>25234.959999999999</v>
      </c>
      <c r="K235">
        <v>4354.5600000000004</v>
      </c>
      <c r="L235">
        <v>244.15</v>
      </c>
      <c r="M235">
        <v>0</v>
      </c>
      <c r="N235">
        <v>435.75</v>
      </c>
      <c r="O235">
        <v>1759.06</v>
      </c>
      <c r="P235">
        <v>6499.7</v>
      </c>
      <c r="Q235">
        <v>235.55</v>
      </c>
      <c r="R235">
        <v>2039.6179176050075</v>
      </c>
      <c r="S235">
        <v>15568.387917605009</v>
      </c>
      <c r="T235">
        <v>5878.45</v>
      </c>
      <c r="U235">
        <v>5303.45</v>
      </c>
      <c r="V235">
        <v>0</v>
      </c>
      <c r="W235">
        <v>1900</v>
      </c>
      <c r="X235">
        <v>4853.55</v>
      </c>
      <c r="Y235">
        <v>0</v>
      </c>
      <c r="Z235">
        <v>1900</v>
      </c>
      <c r="AA235">
        <v>5600</v>
      </c>
      <c r="AB235">
        <v>25435.45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17398.77</v>
      </c>
      <c r="AM235">
        <v>5587.5999999999995</v>
      </c>
      <c r="AN235">
        <v>0</v>
      </c>
      <c r="AO235">
        <v>2565.75</v>
      </c>
      <c r="AP235">
        <v>8075.81</v>
      </c>
      <c r="AQ235">
        <v>9239.7000000000007</v>
      </c>
      <c r="AR235">
        <v>3200.55</v>
      </c>
      <c r="AS235">
        <v>20170.617917605006</v>
      </c>
      <c r="AT235">
        <v>66238.797917605014</v>
      </c>
      <c r="AU235">
        <v>9.8131552470525953</v>
      </c>
      <c r="AV235">
        <v>6750</v>
      </c>
      <c r="AW235" t="s">
        <v>531</v>
      </c>
      <c r="AZ235" t="s">
        <v>1870</v>
      </c>
      <c r="BA235" t="s">
        <v>2424</v>
      </c>
      <c r="BB235" t="s">
        <v>1930</v>
      </c>
      <c r="BC235" t="s">
        <v>2431</v>
      </c>
      <c r="BD235">
        <v>2</v>
      </c>
      <c r="BE235">
        <v>1</v>
      </c>
    </row>
    <row r="236" spans="1:57" x14ac:dyDescent="0.25">
      <c r="A236" t="s">
        <v>82</v>
      </c>
      <c r="B236">
        <v>5170.6600000000008</v>
      </c>
      <c r="C236">
        <v>3659.15</v>
      </c>
      <c r="D236">
        <v>0</v>
      </c>
      <c r="E236">
        <v>955</v>
      </c>
      <c r="F236">
        <v>3250</v>
      </c>
      <c r="G236">
        <v>250</v>
      </c>
      <c r="H236">
        <v>0</v>
      </c>
      <c r="I236">
        <v>13180</v>
      </c>
      <c r="J236">
        <v>26464.81</v>
      </c>
      <c r="K236">
        <v>3313.7499999999995</v>
      </c>
      <c r="L236">
        <v>632.35</v>
      </c>
      <c r="M236">
        <v>0</v>
      </c>
      <c r="N236">
        <v>282.2</v>
      </c>
      <c r="O236">
        <v>4650.62</v>
      </c>
      <c r="P236">
        <v>364.5</v>
      </c>
      <c r="Q236">
        <v>158.19999999999999</v>
      </c>
      <c r="R236">
        <v>4377.3263140176014</v>
      </c>
      <c r="S236">
        <v>13778.946314017601</v>
      </c>
      <c r="T236">
        <v>12350</v>
      </c>
      <c r="U236">
        <v>7695</v>
      </c>
      <c r="V236">
        <v>0</v>
      </c>
      <c r="W236">
        <v>0</v>
      </c>
      <c r="X236">
        <v>5035</v>
      </c>
      <c r="Y236">
        <v>0</v>
      </c>
      <c r="Z236">
        <v>0</v>
      </c>
      <c r="AA236">
        <v>1700</v>
      </c>
      <c r="AB236">
        <v>26780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20834.41</v>
      </c>
      <c r="AM236">
        <v>11986.5</v>
      </c>
      <c r="AN236">
        <v>0</v>
      </c>
      <c r="AO236">
        <v>1237.2</v>
      </c>
      <c r="AP236">
        <v>12935.619999999999</v>
      </c>
      <c r="AQ236">
        <v>614.5</v>
      </c>
      <c r="AR236">
        <v>158.19999999999999</v>
      </c>
      <c r="AS236">
        <v>19257.326314017602</v>
      </c>
      <c r="AT236">
        <v>67023.756314017592</v>
      </c>
      <c r="AU236">
        <v>14.614861821634888</v>
      </c>
      <c r="AV236">
        <v>4586</v>
      </c>
      <c r="AW236" t="s">
        <v>81</v>
      </c>
      <c r="AZ236" t="s">
        <v>1041</v>
      </c>
      <c r="BA236" t="s">
        <v>2368</v>
      </c>
      <c r="BB236" t="s">
        <v>1082</v>
      </c>
      <c r="BC236" t="s">
        <v>2378</v>
      </c>
      <c r="BD236">
        <v>2</v>
      </c>
      <c r="BE236">
        <v>1</v>
      </c>
    </row>
    <row r="237" spans="1:57" x14ac:dyDescent="0.25">
      <c r="A237" t="s">
        <v>2468</v>
      </c>
      <c r="B237">
        <v>855.67</v>
      </c>
      <c r="C237">
        <v>983.5</v>
      </c>
      <c r="D237">
        <v>0</v>
      </c>
      <c r="E237">
        <v>140</v>
      </c>
      <c r="F237">
        <v>50</v>
      </c>
      <c r="G237">
        <v>0</v>
      </c>
      <c r="H237">
        <v>300</v>
      </c>
      <c r="I237">
        <v>1360</v>
      </c>
      <c r="J237">
        <v>3689.17</v>
      </c>
      <c r="K237">
        <v>968.69000000000017</v>
      </c>
      <c r="L237">
        <v>367.65</v>
      </c>
      <c r="M237">
        <v>0</v>
      </c>
      <c r="N237">
        <v>0</v>
      </c>
      <c r="O237">
        <v>692.6</v>
      </c>
      <c r="P237">
        <v>22.5</v>
      </c>
      <c r="Q237">
        <v>20.85</v>
      </c>
      <c r="R237">
        <v>2226.0228395802178</v>
      </c>
      <c r="S237">
        <v>4298.3128395802178</v>
      </c>
      <c r="T237">
        <v>1720.56</v>
      </c>
      <c r="U237">
        <v>0</v>
      </c>
      <c r="V237">
        <v>0</v>
      </c>
      <c r="W237">
        <v>15.8</v>
      </c>
      <c r="X237">
        <v>0</v>
      </c>
      <c r="Y237">
        <v>0</v>
      </c>
      <c r="Z237">
        <v>0</v>
      </c>
      <c r="AA237">
        <v>0</v>
      </c>
      <c r="AB237">
        <v>1736.36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3544.92</v>
      </c>
      <c r="AM237">
        <v>1351.15</v>
      </c>
      <c r="AN237">
        <v>0</v>
      </c>
      <c r="AO237">
        <v>155.80000000000001</v>
      </c>
      <c r="AP237">
        <v>742.6</v>
      </c>
      <c r="AQ237">
        <v>22.5</v>
      </c>
      <c r="AR237">
        <v>320.85000000000002</v>
      </c>
      <c r="AS237">
        <v>3586.0228395802178</v>
      </c>
      <c r="AT237">
        <v>9723.8428395802184</v>
      </c>
      <c r="AU237">
        <v>6.431112989140356</v>
      </c>
      <c r="AV237">
        <v>1512</v>
      </c>
      <c r="AW237" t="s">
        <v>29</v>
      </c>
      <c r="AZ237" t="s">
        <v>931</v>
      </c>
      <c r="BA237" t="s">
        <v>2350</v>
      </c>
      <c r="BB237" t="s">
        <v>933</v>
      </c>
      <c r="BC237" t="s">
        <v>2351</v>
      </c>
      <c r="BD237">
        <v>2</v>
      </c>
      <c r="BE237">
        <v>1</v>
      </c>
    </row>
    <row r="238" spans="1:57" x14ac:dyDescent="0.25">
      <c r="A238" t="s">
        <v>2494</v>
      </c>
      <c r="B238">
        <v>4220.55</v>
      </c>
      <c r="C238">
        <v>30</v>
      </c>
      <c r="D238">
        <v>0</v>
      </c>
      <c r="E238">
        <v>5840</v>
      </c>
      <c r="F238">
        <v>6808.4</v>
      </c>
      <c r="G238">
        <v>600</v>
      </c>
      <c r="H238">
        <v>2805</v>
      </c>
      <c r="I238">
        <v>16189</v>
      </c>
      <c r="J238">
        <v>36492.949999999997</v>
      </c>
      <c r="K238">
        <v>9042.4000000000015</v>
      </c>
      <c r="L238">
        <v>1371.2</v>
      </c>
      <c r="M238">
        <v>0</v>
      </c>
      <c r="N238">
        <v>1375.1</v>
      </c>
      <c r="O238">
        <v>1132.05</v>
      </c>
      <c r="P238">
        <v>582.41</v>
      </c>
      <c r="Q238">
        <v>509.5</v>
      </c>
      <c r="R238">
        <v>6555.6434781375083</v>
      </c>
      <c r="S238">
        <v>20568.30347813751</v>
      </c>
      <c r="T238">
        <v>18326.88</v>
      </c>
      <c r="U238">
        <v>1049.49</v>
      </c>
      <c r="V238">
        <v>0</v>
      </c>
      <c r="W238">
        <v>2559.38</v>
      </c>
      <c r="X238">
        <v>8897.0909010463911</v>
      </c>
      <c r="Y238">
        <v>3562</v>
      </c>
      <c r="Z238">
        <v>6063.8</v>
      </c>
      <c r="AA238">
        <v>9229.6</v>
      </c>
      <c r="AB238">
        <v>49688.240901046396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31589.83</v>
      </c>
      <c r="AM238">
        <v>2450.69</v>
      </c>
      <c r="AN238">
        <v>0</v>
      </c>
      <c r="AO238">
        <v>9774.48</v>
      </c>
      <c r="AP238">
        <v>16837.540901046392</v>
      </c>
      <c r="AQ238">
        <v>4744.41</v>
      </c>
      <c r="AR238">
        <v>9378.2999999999993</v>
      </c>
      <c r="AS238">
        <v>31974.243478137505</v>
      </c>
      <c r="AT238">
        <v>106749.4943791839</v>
      </c>
      <c r="AU238">
        <v>11.785106467121208</v>
      </c>
      <c r="AV238">
        <v>9058</v>
      </c>
      <c r="AW238" t="s">
        <v>425</v>
      </c>
      <c r="AX238" t="s">
        <v>771</v>
      </c>
      <c r="AY238" t="s">
        <v>2422</v>
      </c>
      <c r="AZ238" t="s">
        <v>1696</v>
      </c>
      <c r="BA238" t="s">
        <v>2415</v>
      </c>
      <c r="BB238" t="s">
        <v>1762</v>
      </c>
      <c r="BC238" t="s">
        <v>2423</v>
      </c>
      <c r="BD238">
        <v>1</v>
      </c>
      <c r="BE238">
        <v>2</v>
      </c>
    </row>
    <row r="239" spans="1:57" x14ac:dyDescent="0.25">
      <c r="A239" t="s">
        <v>32</v>
      </c>
      <c r="B239">
        <v>6901.67</v>
      </c>
      <c r="C239">
        <v>1740</v>
      </c>
      <c r="D239">
        <v>0</v>
      </c>
      <c r="E239">
        <v>1053</v>
      </c>
      <c r="F239">
        <v>3881.5</v>
      </c>
      <c r="G239">
        <v>890</v>
      </c>
      <c r="H239">
        <v>120</v>
      </c>
      <c r="I239">
        <v>16986.25</v>
      </c>
      <c r="J239">
        <v>31572.42</v>
      </c>
      <c r="K239">
        <v>13110.989999999998</v>
      </c>
      <c r="L239">
        <v>190.96</v>
      </c>
      <c r="M239">
        <v>0</v>
      </c>
      <c r="N239">
        <v>2959.8</v>
      </c>
      <c r="O239">
        <v>2995.15</v>
      </c>
      <c r="P239">
        <v>129.1</v>
      </c>
      <c r="Q239">
        <v>122.85</v>
      </c>
      <c r="R239">
        <v>8688.4160551759851</v>
      </c>
      <c r="S239">
        <v>28197.26605517598</v>
      </c>
      <c r="T239">
        <v>27300</v>
      </c>
      <c r="U239">
        <v>0</v>
      </c>
      <c r="V239">
        <v>0</v>
      </c>
      <c r="W239">
        <v>9100</v>
      </c>
      <c r="X239">
        <v>9100</v>
      </c>
      <c r="Y239">
        <v>1650</v>
      </c>
      <c r="Z239">
        <v>1650</v>
      </c>
      <c r="AA239">
        <v>9100</v>
      </c>
      <c r="AB239">
        <v>57900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47312.659999999996</v>
      </c>
      <c r="AM239">
        <v>1930.96</v>
      </c>
      <c r="AN239">
        <v>0</v>
      </c>
      <c r="AO239">
        <v>13112.8</v>
      </c>
      <c r="AP239">
        <v>15976.65</v>
      </c>
      <c r="AQ239">
        <v>2669.1</v>
      </c>
      <c r="AR239">
        <v>1892.85</v>
      </c>
      <c r="AS239">
        <v>34774.666055175985</v>
      </c>
      <c r="AT239">
        <v>117669.68605517599</v>
      </c>
      <c r="AU239">
        <v>95.43364643566585</v>
      </c>
      <c r="AV239">
        <v>1233</v>
      </c>
      <c r="AW239" t="s">
        <v>31</v>
      </c>
      <c r="AZ239" t="s">
        <v>943</v>
      </c>
      <c r="BA239" t="s">
        <v>2353</v>
      </c>
      <c r="BB239" t="s">
        <v>969</v>
      </c>
      <c r="BC239" t="s">
        <v>2360</v>
      </c>
      <c r="BD239">
        <v>2</v>
      </c>
      <c r="BE239">
        <v>1</v>
      </c>
    </row>
    <row r="240" spans="1:57" x14ac:dyDescent="0.25">
      <c r="A240" t="s">
        <v>814</v>
      </c>
      <c r="B240">
        <v>8377.7999999999993</v>
      </c>
      <c r="C240">
        <v>80</v>
      </c>
      <c r="D240">
        <v>0</v>
      </c>
      <c r="E240">
        <v>1655</v>
      </c>
      <c r="F240">
        <v>6884.9</v>
      </c>
      <c r="G240">
        <v>133.5</v>
      </c>
      <c r="H240">
        <v>3680.9</v>
      </c>
      <c r="I240">
        <v>14008</v>
      </c>
      <c r="J240">
        <v>34820.1</v>
      </c>
      <c r="K240">
        <v>6386.2</v>
      </c>
      <c r="L240">
        <v>16548.48</v>
      </c>
      <c r="M240">
        <v>0</v>
      </c>
      <c r="N240">
        <v>205.76</v>
      </c>
      <c r="O240">
        <v>950.72</v>
      </c>
      <c r="P240">
        <v>4382.82</v>
      </c>
      <c r="Q240">
        <v>6649.87</v>
      </c>
      <c r="R240">
        <v>3358.2311111419776</v>
      </c>
      <c r="S240">
        <v>38482.081111141975</v>
      </c>
      <c r="T240">
        <v>4500</v>
      </c>
      <c r="U240">
        <v>8500</v>
      </c>
      <c r="V240">
        <v>0</v>
      </c>
      <c r="W240">
        <v>1350</v>
      </c>
      <c r="X240">
        <v>1200</v>
      </c>
      <c r="Y240">
        <v>8500</v>
      </c>
      <c r="Z240">
        <v>5000</v>
      </c>
      <c r="AA240">
        <v>1330</v>
      </c>
      <c r="AB240">
        <v>30380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19264</v>
      </c>
      <c r="AM240">
        <v>25128.48</v>
      </c>
      <c r="AN240">
        <v>0</v>
      </c>
      <c r="AO240">
        <v>3210.76</v>
      </c>
      <c r="AP240">
        <v>9035.619999999999</v>
      </c>
      <c r="AQ240">
        <v>13016.32</v>
      </c>
      <c r="AR240">
        <v>15330.77</v>
      </c>
      <c r="AS240">
        <v>18696.231111141977</v>
      </c>
      <c r="AT240">
        <v>103682.18111114198</v>
      </c>
      <c r="AU240">
        <v>0</v>
      </c>
      <c r="AV240">
        <v>8236</v>
      </c>
      <c r="AW240" t="s">
        <v>813</v>
      </c>
      <c r="AZ240" t="s">
        <v>1010</v>
      </c>
      <c r="BA240" t="s">
        <v>2365</v>
      </c>
      <c r="BB240" t="s">
        <v>1270</v>
      </c>
      <c r="BC240" t="s">
        <v>2388</v>
      </c>
      <c r="BD240">
        <v>1</v>
      </c>
      <c r="BE240">
        <v>1</v>
      </c>
    </row>
    <row r="241" spans="1:57" x14ac:dyDescent="0.25">
      <c r="A241" t="s">
        <v>368</v>
      </c>
      <c r="B241">
        <v>5011.8200000000006</v>
      </c>
      <c r="C241">
        <v>1309</v>
      </c>
      <c r="D241">
        <v>0</v>
      </c>
      <c r="E241">
        <v>2052</v>
      </c>
      <c r="F241">
        <v>5171.3999999999996</v>
      </c>
      <c r="G241">
        <v>4075</v>
      </c>
      <c r="H241">
        <v>1665.7</v>
      </c>
      <c r="I241">
        <v>10353</v>
      </c>
      <c r="J241">
        <v>29637.920000000002</v>
      </c>
      <c r="K241">
        <v>10353.590000000002</v>
      </c>
      <c r="L241">
        <v>1304.9000000000001</v>
      </c>
      <c r="M241">
        <v>0</v>
      </c>
      <c r="N241">
        <v>2173.71</v>
      </c>
      <c r="O241">
        <v>9063.4</v>
      </c>
      <c r="P241">
        <v>2443.65</v>
      </c>
      <c r="Q241">
        <v>2731.25</v>
      </c>
      <c r="R241">
        <v>9314.6793057897848</v>
      </c>
      <c r="S241">
        <v>37385.179305789788</v>
      </c>
      <c r="T241">
        <v>19654</v>
      </c>
      <c r="U241">
        <v>0</v>
      </c>
      <c r="V241">
        <v>0</v>
      </c>
      <c r="W241">
        <v>1480</v>
      </c>
      <c r="X241">
        <v>8362</v>
      </c>
      <c r="Y241">
        <v>5402</v>
      </c>
      <c r="Z241">
        <v>3182</v>
      </c>
      <c r="AA241">
        <v>3500</v>
      </c>
      <c r="AB241">
        <v>41580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35019.410000000003</v>
      </c>
      <c r="AM241">
        <v>2613.9</v>
      </c>
      <c r="AN241">
        <v>0</v>
      </c>
      <c r="AO241">
        <v>5705.71</v>
      </c>
      <c r="AP241">
        <v>22596.799999999999</v>
      </c>
      <c r="AQ241">
        <v>11920.65</v>
      </c>
      <c r="AR241">
        <v>7578.95</v>
      </c>
      <c r="AS241">
        <v>23167.679305789785</v>
      </c>
      <c r="AT241">
        <v>108603.09930578979</v>
      </c>
      <c r="AU241">
        <v>40.015880363223943</v>
      </c>
      <c r="AV241">
        <v>2714</v>
      </c>
      <c r="AW241" t="s">
        <v>367</v>
      </c>
      <c r="AZ241" t="s">
        <v>1481</v>
      </c>
      <c r="BA241" t="s">
        <v>2402</v>
      </c>
      <c r="BB241" t="s">
        <v>1597</v>
      </c>
      <c r="BC241" t="s">
        <v>2407</v>
      </c>
      <c r="BD241">
        <v>2</v>
      </c>
      <c r="BE241">
        <v>1</v>
      </c>
    </row>
    <row r="242" spans="1:57" x14ac:dyDescent="0.25">
      <c r="A242" t="s">
        <v>84</v>
      </c>
      <c r="B242">
        <v>5145.3499999999995</v>
      </c>
      <c r="C242">
        <v>45</v>
      </c>
      <c r="D242">
        <v>0</v>
      </c>
      <c r="E242">
        <v>1163.8399999999999</v>
      </c>
      <c r="F242">
        <v>10249</v>
      </c>
      <c r="G242">
        <v>445</v>
      </c>
      <c r="H242">
        <v>515</v>
      </c>
      <c r="I242">
        <v>15609</v>
      </c>
      <c r="J242">
        <v>33172.19</v>
      </c>
      <c r="K242">
        <v>6427.0400000000009</v>
      </c>
      <c r="L242">
        <v>158.35</v>
      </c>
      <c r="M242">
        <v>0</v>
      </c>
      <c r="N242">
        <v>2189.52</v>
      </c>
      <c r="O242">
        <v>1242.3200000000002</v>
      </c>
      <c r="P242">
        <v>1340.3</v>
      </c>
      <c r="Q242">
        <v>1427.82</v>
      </c>
      <c r="R242">
        <v>7541.8610554345114</v>
      </c>
      <c r="S242">
        <v>20327.211055434513</v>
      </c>
      <c r="T242">
        <v>15301</v>
      </c>
      <c r="U242">
        <v>0</v>
      </c>
      <c r="V242">
        <v>0</v>
      </c>
      <c r="W242">
        <v>0</v>
      </c>
      <c r="X242">
        <v>9233</v>
      </c>
      <c r="Y242">
        <v>7933</v>
      </c>
      <c r="Z242">
        <v>11233</v>
      </c>
      <c r="AA242">
        <v>6000</v>
      </c>
      <c r="AB242">
        <v>49700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26873.39</v>
      </c>
      <c r="AM242">
        <v>203.35</v>
      </c>
      <c r="AN242">
        <v>0</v>
      </c>
      <c r="AO242">
        <v>3353.3599999999997</v>
      </c>
      <c r="AP242">
        <v>20724.32</v>
      </c>
      <c r="AQ242">
        <v>9718.2999999999993</v>
      </c>
      <c r="AR242">
        <v>13175.82</v>
      </c>
      <c r="AS242">
        <v>29150.86105543451</v>
      </c>
      <c r="AT242">
        <v>103199.40105543452</v>
      </c>
      <c r="AU242">
        <v>9.0796587238636732</v>
      </c>
      <c r="AV242">
        <v>11366</v>
      </c>
      <c r="AW242" t="s">
        <v>83</v>
      </c>
      <c r="AX242" t="s">
        <v>857</v>
      </c>
      <c r="AY242" t="s">
        <v>2379</v>
      </c>
      <c r="AZ242" t="s">
        <v>1041</v>
      </c>
      <c r="BA242" t="s">
        <v>2368</v>
      </c>
      <c r="BB242" t="s">
        <v>1082</v>
      </c>
      <c r="BC242" t="s">
        <v>2378</v>
      </c>
      <c r="BD242">
        <v>1</v>
      </c>
      <c r="BE242">
        <v>2</v>
      </c>
    </row>
    <row r="243" spans="1:57" x14ac:dyDescent="0.25">
      <c r="A243" t="s">
        <v>2573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 t="s">
        <v>857</v>
      </c>
      <c r="AX243" t="s">
        <v>857</v>
      </c>
      <c r="AY243" t="s">
        <v>2379</v>
      </c>
      <c r="AZ243" t="s">
        <v>1041</v>
      </c>
      <c r="BA243" t="s">
        <v>2368</v>
      </c>
      <c r="BB243" t="s">
        <v>1082</v>
      </c>
      <c r="BC243" t="s">
        <v>2378</v>
      </c>
      <c r="BD243">
        <v>1</v>
      </c>
      <c r="BE243">
        <v>2</v>
      </c>
    </row>
    <row r="244" spans="1:57" x14ac:dyDescent="0.25">
      <c r="A244" t="s">
        <v>86</v>
      </c>
      <c r="B244">
        <v>2836.0699999999997</v>
      </c>
      <c r="C244">
        <v>30</v>
      </c>
      <c r="D244">
        <v>0</v>
      </c>
      <c r="E244">
        <v>140</v>
      </c>
      <c r="F244">
        <v>3542</v>
      </c>
      <c r="G244">
        <v>640</v>
      </c>
      <c r="H244">
        <v>957.1</v>
      </c>
      <c r="I244">
        <v>6696</v>
      </c>
      <c r="J244">
        <v>14841.17</v>
      </c>
      <c r="K244">
        <v>11830.08</v>
      </c>
      <c r="L244">
        <v>737.68</v>
      </c>
      <c r="M244">
        <v>0</v>
      </c>
      <c r="N244">
        <v>405.2</v>
      </c>
      <c r="O244">
        <v>3408.22</v>
      </c>
      <c r="P244">
        <v>151.5</v>
      </c>
      <c r="Q244">
        <v>407.5</v>
      </c>
      <c r="R244">
        <v>3450.6852587687886</v>
      </c>
      <c r="S244">
        <v>20390.86525876879</v>
      </c>
      <c r="T244">
        <v>29820</v>
      </c>
      <c r="U244">
        <v>100</v>
      </c>
      <c r="V244">
        <v>0</v>
      </c>
      <c r="W244">
        <v>100</v>
      </c>
      <c r="X244">
        <v>7500</v>
      </c>
      <c r="Y244">
        <v>100</v>
      </c>
      <c r="Z244">
        <v>100</v>
      </c>
      <c r="AA244">
        <v>1800</v>
      </c>
      <c r="AB244">
        <v>39520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44486.15</v>
      </c>
      <c r="AM244">
        <v>867.68</v>
      </c>
      <c r="AN244">
        <v>0</v>
      </c>
      <c r="AO244">
        <v>645.20000000000005</v>
      </c>
      <c r="AP244">
        <v>14450.22</v>
      </c>
      <c r="AQ244">
        <v>891.5</v>
      </c>
      <c r="AR244">
        <v>1464.6</v>
      </c>
      <c r="AS244">
        <v>11946.685258768788</v>
      </c>
      <c r="AT244">
        <v>74752.035258768781</v>
      </c>
      <c r="AU244">
        <v>10.666671697883674</v>
      </c>
      <c r="AV244">
        <v>7008</v>
      </c>
      <c r="AW244" t="s">
        <v>85</v>
      </c>
      <c r="AZ244" t="s">
        <v>1041</v>
      </c>
      <c r="BA244" t="s">
        <v>2368</v>
      </c>
      <c r="BB244" t="s">
        <v>2370</v>
      </c>
      <c r="BC244" t="s">
        <v>2371</v>
      </c>
      <c r="BD244">
        <v>2</v>
      </c>
      <c r="BE244">
        <v>1</v>
      </c>
    </row>
    <row r="245" spans="1:57" x14ac:dyDescent="0.25">
      <c r="A245" t="s">
        <v>190</v>
      </c>
      <c r="B245">
        <v>6411.2100000000009</v>
      </c>
      <c r="C245">
        <v>4763.1499999999996</v>
      </c>
      <c r="D245">
        <v>0</v>
      </c>
      <c r="E245">
        <v>865</v>
      </c>
      <c r="F245">
        <v>2339.9</v>
      </c>
      <c r="G245">
        <v>450</v>
      </c>
      <c r="H245">
        <v>1063</v>
      </c>
      <c r="I245">
        <v>13487</v>
      </c>
      <c r="J245">
        <v>29379.260000000002</v>
      </c>
      <c r="K245">
        <v>36478.869999999988</v>
      </c>
      <c r="L245">
        <v>205.35</v>
      </c>
      <c r="M245">
        <v>0</v>
      </c>
      <c r="N245">
        <v>236.55</v>
      </c>
      <c r="O245">
        <v>0</v>
      </c>
      <c r="P245">
        <v>1262.46</v>
      </c>
      <c r="Q245">
        <v>672.53</v>
      </c>
      <c r="R245">
        <v>4783.6079413016769</v>
      </c>
      <c r="S245">
        <v>43639.367941301665</v>
      </c>
      <c r="T245">
        <v>43165</v>
      </c>
      <c r="U245">
        <v>0</v>
      </c>
      <c r="V245">
        <v>0</v>
      </c>
      <c r="W245">
        <v>2698</v>
      </c>
      <c r="X245">
        <v>14164</v>
      </c>
      <c r="Y245">
        <v>7419</v>
      </c>
      <c r="Z245">
        <v>0</v>
      </c>
      <c r="AA245">
        <v>22482</v>
      </c>
      <c r="AB245">
        <v>89928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86055.079999999987</v>
      </c>
      <c r="AM245">
        <v>4968.5</v>
      </c>
      <c r="AN245">
        <v>0</v>
      </c>
      <c r="AO245">
        <v>3799.55</v>
      </c>
      <c r="AP245">
        <v>16503.900000000001</v>
      </c>
      <c r="AQ245">
        <v>9131.4599999999991</v>
      </c>
      <c r="AR245">
        <v>1735.53</v>
      </c>
      <c r="AS245">
        <v>40752.607941301678</v>
      </c>
      <c r="AT245">
        <v>162946.62794130167</v>
      </c>
      <c r="AU245">
        <v>8.0770609666551838</v>
      </c>
      <c r="AV245">
        <v>20174</v>
      </c>
      <c r="AW245" t="s">
        <v>189</v>
      </c>
      <c r="AX245" t="s">
        <v>773</v>
      </c>
      <c r="AY245" t="s">
        <v>774</v>
      </c>
      <c r="AZ245" t="s">
        <v>1010</v>
      </c>
      <c r="BA245" t="s">
        <v>2365</v>
      </c>
      <c r="BB245" t="s">
        <v>1012</v>
      </c>
      <c r="BC245" t="s">
        <v>2366</v>
      </c>
      <c r="BD245">
        <v>1</v>
      </c>
      <c r="BE245">
        <v>2</v>
      </c>
    </row>
    <row r="246" spans="1:57" x14ac:dyDescent="0.25">
      <c r="A246" t="s">
        <v>2516</v>
      </c>
      <c r="B246">
        <v>3903.12</v>
      </c>
      <c r="C246">
        <v>0</v>
      </c>
      <c r="D246">
        <v>280</v>
      </c>
      <c r="E246">
        <v>20</v>
      </c>
      <c r="F246">
        <v>0</v>
      </c>
      <c r="G246">
        <v>600</v>
      </c>
      <c r="H246">
        <v>0</v>
      </c>
      <c r="I246">
        <v>1289</v>
      </c>
      <c r="J246">
        <v>6092.12</v>
      </c>
      <c r="K246">
        <v>8712.130000000001</v>
      </c>
      <c r="L246">
        <v>0</v>
      </c>
      <c r="M246">
        <v>352.57</v>
      </c>
      <c r="N246">
        <v>383.65</v>
      </c>
      <c r="O246">
        <v>0</v>
      </c>
      <c r="P246">
        <v>0</v>
      </c>
      <c r="Q246">
        <v>0</v>
      </c>
      <c r="R246">
        <v>2098.3042140900493</v>
      </c>
      <c r="S246">
        <v>11546.654214090049</v>
      </c>
      <c r="T246">
        <v>2029.26</v>
      </c>
      <c r="U246">
        <v>0</v>
      </c>
      <c r="V246">
        <v>184.11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2213.37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14644.51</v>
      </c>
      <c r="AM246">
        <v>0</v>
      </c>
      <c r="AN246">
        <v>816.68</v>
      </c>
      <c r="AO246">
        <v>403.65</v>
      </c>
      <c r="AP246">
        <v>0</v>
      </c>
      <c r="AQ246">
        <v>600</v>
      </c>
      <c r="AR246">
        <v>0</v>
      </c>
      <c r="AS246">
        <v>3387.3042140900493</v>
      </c>
      <c r="AT246">
        <v>19852.144214090051</v>
      </c>
      <c r="AU246">
        <v>1.5005400010650076</v>
      </c>
      <c r="AV246">
        <v>13230</v>
      </c>
      <c r="AW246" t="s">
        <v>621</v>
      </c>
      <c r="AX246" t="s">
        <v>769</v>
      </c>
      <c r="AY246" t="s">
        <v>2444</v>
      </c>
      <c r="AZ246" t="s">
        <v>2045</v>
      </c>
      <c r="BA246" t="s">
        <v>2435</v>
      </c>
      <c r="BB246" t="s">
        <v>2064</v>
      </c>
      <c r="BC246" t="s">
        <v>2440</v>
      </c>
      <c r="BD246">
        <v>2</v>
      </c>
      <c r="BE246">
        <v>2</v>
      </c>
    </row>
    <row r="247" spans="1:57" x14ac:dyDescent="0.25">
      <c r="A247" t="s">
        <v>276</v>
      </c>
      <c r="B247">
        <v>5502.64</v>
      </c>
      <c r="C247">
        <v>0</v>
      </c>
      <c r="D247">
        <v>0</v>
      </c>
      <c r="E247">
        <v>1020</v>
      </c>
      <c r="F247">
        <v>225</v>
      </c>
      <c r="G247">
        <v>98</v>
      </c>
      <c r="H247">
        <v>1125</v>
      </c>
      <c r="I247">
        <v>10803</v>
      </c>
      <c r="J247">
        <v>18773.64</v>
      </c>
      <c r="K247">
        <v>15719.940000000002</v>
      </c>
      <c r="L247">
        <v>159.19999999999999</v>
      </c>
      <c r="M247">
        <v>0</v>
      </c>
      <c r="N247">
        <v>4784.8500000000004</v>
      </c>
      <c r="O247">
        <v>4889.3500000000004</v>
      </c>
      <c r="P247">
        <v>645.84</v>
      </c>
      <c r="Q247">
        <v>2140.65</v>
      </c>
      <c r="R247">
        <v>11114.589026471025</v>
      </c>
      <c r="S247">
        <v>39454.419026471034</v>
      </c>
      <c r="T247">
        <v>21000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21000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42222.58</v>
      </c>
      <c r="AM247">
        <v>159.19999999999999</v>
      </c>
      <c r="AN247">
        <v>0</v>
      </c>
      <c r="AO247">
        <v>5804.85</v>
      </c>
      <c r="AP247">
        <v>5114.3500000000004</v>
      </c>
      <c r="AQ247">
        <v>743.84</v>
      </c>
      <c r="AR247">
        <v>3265.65</v>
      </c>
      <c r="AS247">
        <v>21917.589026471025</v>
      </c>
      <c r="AT247">
        <v>79228.059026471019</v>
      </c>
      <c r="AU247">
        <v>10.122404372872239</v>
      </c>
      <c r="AV247">
        <v>7827</v>
      </c>
      <c r="AW247" t="s">
        <v>275</v>
      </c>
      <c r="AZ247" t="s">
        <v>1357</v>
      </c>
      <c r="BA247" t="s">
        <v>2391</v>
      </c>
      <c r="BB247" t="s">
        <v>1359</v>
      </c>
      <c r="BC247" t="s">
        <v>2392</v>
      </c>
      <c r="BD247">
        <v>1</v>
      </c>
      <c r="BE247">
        <v>1</v>
      </c>
    </row>
    <row r="248" spans="1:57" x14ac:dyDescent="0.25">
      <c r="A248" t="s">
        <v>192</v>
      </c>
      <c r="B248">
        <v>9484.16</v>
      </c>
      <c r="C248">
        <v>3365</v>
      </c>
      <c r="D248">
        <v>0</v>
      </c>
      <c r="E248">
        <v>1950</v>
      </c>
      <c r="F248">
        <v>9652.11</v>
      </c>
      <c r="G248">
        <v>1090</v>
      </c>
      <c r="H248">
        <v>4981</v>
      </c>
      <c r="I248">
        <v>21574.519999999997</v>
      </c>
      <c r="J248">
        <v>52096.789999999994</v>
      </c>
      <c r="K248">
        <v>17335.569999999996</v>
      </c>
      <c r="L248">
        <v>5330.98</v>
      </c>
      <c r="M248">
        <v>0</v>
      </c>
      <c r="N248">
        <v>4804.75</v>
      </c>
      <c r="O248">
        <v>2569.58</v>
      </c>
      <c r="P248">
        <v>5059.1499999999996</v>
      </c>
      <c r="Q248">
        <v>3515.32</v>
      </c>
      <c r="R248">
        <v>12736.086954911625</v>
      </c>
      <c r="S248">
        <v>51351.436954911624</v>
      </c>
      <c r="T248">
        <v>47000</v>
      </c>
      <c r="U248">
        <v>22000</v>
      </c>
      <c r="V248">
        <v>0</v>
      </c>
      <c r="W248">
        <v>20000</v>
      </c>
      <c r="X248">
        <v>48634.46</v>
      </c>
      <c r="Y248">
        <v>8000</v>
      </c>
      <c r="Z248">
        <v>25000</v>
      </c>
      <c r="AA248">
        <v>30000</v>
      </c>
      <c r="AB248">
        <v>200634.46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73819.73</v>
      </c>
      <c r="AM248">
        <v>30695.98</v>
      </c>
      <c r="AN248">
        <v>0</v>
      </c>
      <c r="AO248">
        <v>26754.75</v>
      </c>
      <c r="AP248">
        <v>60856.15</v>
      </c>
      <c r="AQ248">
        <v>14149.15</v>
      </c>
      <c r="AR248">
        <v>33496.32</v>
      </c>
      <c r="AS248">
        <v>64310.606954911622</v>
      </c>
      <c r="AT248">
        <v>304082.68695491162</v>
      </c>
      <c r="AU248">
        <v>125.39492245563366</v>
      </c>
      <c r="AV248">
        <v>2425</v>
      </c>
      <c r="AW248" t="s">
        <v>191</v>
      </c>
      <c r="AZ248" t="s">
        <v>1010</v>
      </c>
      <c r="BA248" t="s">
        <v>2365</v>
      </c>
      <c r="BB248" t="s">
        <v>1249</v>
      </c>
      <c r="BC248" t="s">
        <v>2387</v>
      </c>
      <c r="BD248">
        <v>1</v>
      </c>
      <c r="BE248">
        <v>1</v>
      </c>
    </row>
    <row r="249" spans="1:57" x14ac:dyDescent="0.25">
      <c r="A249" t="s">
        <v>88</v>
      </c>
      <c r="B249">
        <v>1614.75</v>
      </c>
      <c r="C249">
        <v>991</v>
      </c>
      <c r="D249">
        <v>0</v>
      </c>
      <c r="E249">
        <v>130</v>
      </c>
      <c r="F249">
        <v>967.5</v>
      </c>
      <c r="G249">
        <v>1610</v>
      </c>
      <c r="H249">
        <v>50</v>
      </c>
      <c r="I249">
        <v>5770</v>
      </c>
      <c r="J249">
        <v>11133.25</v>
      </c>
      <c r="K249">
        <v>1035.8699999999999</v>
      </c>
      <c r="L249">
        <v>2703.95</v>
      </c>
      <c r="M249">
        <v>0</v>
      </c>
      <c r="N249">
        <v>226.4</v>
      </c>
      <c r="O249">
        <v>2411.5099999999998</v>
      </c>
      <c r="P249">
        <v>585.04999999999995</v>
      </c>
      <c r="Q249">
        <v>226.39</v>
      </c>
      <c r="R249">
        <v>4263.1340711697048</v>
      </c>
      <c r="S249">
        <v>11452.304071169705</v>
      </c>
      <c r="T249">
        <v>6904.67</v>
      </c>
      <c r="U249">
        <v>2881.29</v>
      </c>
      <c r="V249">
        <v>0</v>
      </c>
      <c r="W249">
        <v>1233.21</v>
      </c>
      <c r="X249">
        <v>7985.6</v>
      </c>
      <c r="Y249">
        <v>3115.36</v>
      </c>
      <c r="Z249">
        <v>1445.11</v>
      </c>
      <c r="AA249">
        <v>2268.13</v>
      </c>
      <c r="AB249">
        <v>25833.37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9555.2900000000009</v>
      </c>
      <c r="AM249">
        <v>6576.24</v>
      </c>
      <c r="AN249">
        <v>0</v>
      </c>
      <c r="AO249">
        <v>1589.6100000000001</v>
      </c>
      <c r="AP249">
        <v>11364.61</v>
      </c>
      <c r="AQ249">
        <v>5310.41</v>
      </c>
      <c r="AR249">
        <v>1721.5</v>
      </c>
      <c r="AS249">
        <v>12301.264071169706</v>
      </c>
      <c r="AT249">
        <v>48418.924071169706</v>
      </c>
      <c r="AU249">
        <v>16.379879591058764</v>
      </c>
      <c r="AV249">
        <v>2956</v>
      </c>
      <c r="AW249" t="s">
        <v>87</v>
      </c>
      <c r="AX249" t="s">
        <v>783</v>
      </c>
      <c r="AY249" t="s">
        <v>2377</v>
      </c>
      <c r="AZ249" t="s">
        <v>1041</v>
      </c>
      <c r="BA249" t="s">
        <v>2368</v>
      </c>
      <c r="BB249" t="s">
        <v>1068</v>
      </c>
      <c r="BC249" t="s">
        <v>2372</v>
      </c>
      <c r="BD249">
        <v>1</v>
      </c>
      <c r="BE249">
        <v>2</v>
      </c>
    </row>
    <row r="250" spans="1:57" x14ac:dyDescent="0.25">
      <c r="A250" t="s">
        <v>90</v>
      </c>
      <c r="B250">
        <v>1728.84</v>
      </c>
      <c r="C250">
        <v>1924.04</v>
      </c>
      <c r="D250">
        <v>0</v>
      </c>
      <c r="E250">
        <v>45</v>
      </c>
      <c r="F250">
        <v>135</v>
      </c>
      <c r="G250">
        <v>0</v>
      </c>
      <c r="H250">
        <v>670</v>
      </c>
      <c r="I250">
        <v>2533</v>
      </c>
      <c r="J250">
        <v>7035.88</v>
      </c>
      <c r="K250">
        <v>6478.1200000000017</v>
      </c>
      <c r="L250">
        <v>8220.39</v>
      </c>
      <c r="M250">
        <v>0</v>
      </c>
      <c r="N250">
        <v>244.75</v>
      </c>
      <c r="O250">
        <v>8736.76</v>
      </c>
      <c r="P250">
        <v>82.45</v>
      </c>
      <c r="Q250">
        <v>152.69999999999999</v>
      </c>
      <c r="R250">
        <v>1556.7820918410862</v>
      </c>
      <c r="S250">
        <v>25471.952091841093</v>
      </c>
      <c r="T250">
        <v>7000</v>
      </c>
      <c r="U250">
        <v>5600</v>
      </c>
      <c r="V250">
        <v>0</v>
      </c>
      <c r="W250">
        <v>171.81</v>
      </c>
      <c r="X250">
        <v>0</v>
      </c>
      <c r="Y250">
        <v>600</v>
      </c>
      <c r="Z250">
        <v>0</v>
      </c>
      <c r="AA250">
        <v>1690</v>
      </c>
      <c r="AB250">
        <v>15061.81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15206.960000000001</v>
      </c>
      <c r="AM250">
        <v>15744.43</v>
      </c>
      <c r="AN250">
        <v>0</v>
      </c>
      <c r="AO250">
        <v>461.56</v>
      </c>
      <c r="AP250">
        <v>8871.76</v>
      </c>
      <c r="AQ250">
        <v>682.45</v>
      </c>
      <c r="AR250">
        <v>822.7</v>
      </c>
      <c r="AS250">
        <v>5779.7820918410862</v>
      </c>
      <c r="AT250">
        <v>47569.64209184108</v>
      </c>
      <c r="AU250">
        <v>2.963102160946872</v>
      </c>
      <c r="AV250">
        <v>16054</v>
      </c>
      <c r="AW250" t="s">
        <v>89</v>
      </c>
      <c r="AZ250" t="s">
        <v>1041</v>
      </c>
      <c r="BA250" t="s">
        <v>2368</v>
      </c>
      <c r="BB250" t="s">
        <v>1082</v>
      </c>
      <c r="BC250" t="s">
        <v>2378</v>
      </c>
      <c r="BD250">
        <v>2</v>
      </c>
      <c r="BE250">
        <v>1</v>
      </c>
    </row>
    <row r="251" spans="1:57" x14ac:dyDescent="0.25">
      <c r="A251" t="s">
        <v>438</v>
      </c>
      <c r="B251">
        <v>2623.9499999999994</v>
      </c>
      <c r="C251">
        <v>0</v>
      </c>
      <c r="D251">
        <v>0</v>
      </c>
      <c r="E251">
        <v>835</v>
      </c>
      <c r="F251">
        <v>2754.4</v>
      </c>
      <c r="G251">
        <v>165</v>
      </c>
      <c r="H251">
        <v>1375</v>
      </c>
      <c r="I251">
        <v>19386.229999999996</v>
      </c>
      <c r="J251">
        <v>27139.579999999994</v>
      </c>
      <c r="K251">
        <v>12560.419999999998</v>
      </c>
      <c r="L251">
        <v>164.51</v>
      </c>
      <c r="M251">
        <v>0</v>
      </c>
      <c r="N251">
        <v>513.5</v>
      </c>
      <c r="O251">
        <v>12282.77</v>
      </c>
      <c r="P251">
        <v>111.25</v>
      </c>
      <c r="Q251">
        <v>379.2</v>
      </c>
      <c r="R251">
        <v>7591.3630637187362</v>
      </c>
      <c r="S251">
        <v>33603.013063718732</v>
      </c>
      <c r="T251">
        <v>16000</v>
      </c>
      <c r="U251">
        <v>0</v>
      </c>
      <c r="V251">
        <v>0</v>
      </c>
      <c r="W251">
        <v>800</v>
      </c>
      <c r="X251">
        <v>7000</v>
      </c>
      <c r="Y251">
        <v>0</v>
      </c>
      <c r="Z251">
        <v>800</v>
      </c>
      <c r="AA251">
        <v>2900</v>
      </c>
      <c r="AB251">
        <v>27500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31184.369999999995</v>
      </c>
      <c r="AM251">
        <v>164.51</v>
      </c>
      <c r="AN251">
        <v>0</v>
      </c>
      <c r="AO251">
        <v>2148.5</v>
      </c>
      <c r="AP251">
        <v>22037.17</v>
      </c>
      <c r="AQ251">
        <v>276.25</v>
      </c>
      <c r="AR251">
        <v>2554.1999999999998</v>
      </c>
      <c r="AS251">
        <v>29877.593063718734</v>
      </c>
      <c r="AT251">
        <v>88242.593063718727</v>
      </c>
      <c r="AU251">
        <v>21.222364854189209</v>
      </c>
      <c r="AV251">
        <v>4158</v>
      </c>
      <c r="AW251" t="s">
        <v>437</v>
      </c>
      <c r="AZ251" t="s">
        <v>1696</v>
      </c>
      <c r="BA251" t="s">
        <v>2415</v>
      </c>
      <c r="BB251" t="s">
        <v>1698</v>
      </c>
      <c r="BC251" t="s">
        <v>2416</v>
      </c>
      <c r="BD251">
        <v>1</v>
      </c>
      <c r="BE251">
        <v>1</v>
      </c>
    </row>
    <row r="252" spans="1:57" x14ac:dyDescent="0.25">
      <c r="A252" t="s">
        <v>34</v>
      </c>
      <c r="B252">
        <v>14992.580000000002</v>
      </c>
      <c r="C252">
        <v>5340</v>
      </c>
      <c r="D252">
        <v>0</v>
      </c>
      <c r="E252">
        <v>2906.35</v>
      </c>
      <c r="F252">
        <v>5055</v>
      </c>
      <c r="G252">
        <v>11965</v>
      </c>
      <c r="H252">
        <v>13465</v>
      </c>
      <c r="I252">
        <v>40156.65</v>
      </c>
      <c r="J252">
        <v>93880.58</v>
      </c>
      <c r="K252">
        <v>24435.459999999992</v>
      </c>
      <c r="L252">
        <v>3565.81</v>
      </c>
      <c r="M252">
        <v>0</v>
      </c>
      <c r="N252">
        <v>827.44</v>
      </c>
      <c r="O252">
        <v>6031.6299999999992</v>
      </c>
      <c r="P252">
        <v>4176.34</v>
      </c>
      <c r="Q252">
        <v>4324.76</v>
      </c>
      <c r="R252">
        <v>21181.954834295811</v>
      </c>
      <c r="S252">
        <v>64543.394834295803</v>
      </c>
      <c r="T252">
        <v>45524.160000000003</v>
      </c>
      <c r="U252">
        <v>12383.86</v>
      </c>
      <c r="V252">
        <v>0</v>
      </c>
      <c r="W252">
        <v>7490.76</v>
      </c>
      <c r="X252">
        <v>19423.2</v>
      </c>
      <c r="Y252">
        <v>18900.34</v>
      </c>
      <c r="Z252">
        <v>15677.68</v>
      </c>
      <c r="AA252">
        <v>15000</v>
      </c>
      <c r="AB252">
        <v>134400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84952.2</v>
      </c>
      <c r="AM252">
        <v>21289.67</v>
      </c>
      <c r="AN252">
        <v>0</v>
      </c>
      <c r="AO252">
        <v>11224.55</v>
      </c>
      <c r="AP252">
        <v>30509.83</v>
      </c>
      <c r="AQ252">
        <v>35041.68</v>
      </c>
      <c r="AR252">
        <v>33467.440000000002</v>
      </c>
      <c r="AS252">
        <v>76338.604834295809</v>
      </c>
      <c r="AT252">
        <v>292823.9748342958</v>
      </c>
      <c r="AU252">
        <v>243.00744799526623</v>
      </c>
      <c r="AV252">
        <v>1205</v>
      </c>
      <c r="AW252" t="s">
        <v>33</v>
      </c>
      <c r="AZ252" t="s">
        <v>943</v>
      </c>
      <c r="BA252" t="s">
        <v>2353</v>
      </c>
      <c r="BB252" t="s">
        <v>969</v>
      </c>
      <c r="BC252" t="s">
        <v>2360</v>
      </c>
      <c r="BD252">
        <v>2</v>
      </c>
      <c r="BE252">
        <v>1</v>
      </c>
    </row>
    <row r="253" spans="1:57" x14ac:dyDescent="0.25">
      <c r="A253" t="s">
        <v>2517</v>
      </c>
      <c r="B253">
        <v>30710.580000000009</v>
      </c>
      <c r="C253">
        <v>0</v>
      </c>
      <c r="D253">
        <v>33790.14</v>
      </c>
      <c r="E253">
        <v>340</v>
      </c>
      <c r="F253">
        <v>0</v>
      </c>
      <c r="G253">
        <v>0</v>
      </c>
      <c r="H253">
        <v>0</v>
      </c>
      <c r="I253">
        <v>8206.9</v>
      </c>
      <c r="J253">
        <v>73047.62000000001</v>
      </c>
      <c r="K253">
        <v>15955.6</v>
      </c>
      <c r="L253">
        <v>0</v>
      </c>
      <c r="M253">
        <v>8669.9900000000016</v>
      </c>
      <c r="N253">
        <v>751.36</v>
      </c>
      <c r="O253">
        <v>0</v>
      </c>
      <c r="P253">
        <v>0</v>
      </c>
      <c r="Q253">
        <v>0</v>
      </c>
      <c r="R253">
        <v>9201.0937774952727</v>
      </c>
      <c r="S253">
        <v>34578.043777495273</v>
      </c>
      <c r="T253">
        <v>6000</v>
      </c>
      <c r="U253">
        <v>0</v>
      </c>
      <c r="V253">
        <v>9470.27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15470.27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52666.180000000008</v>
      </c>
      <c r="AM253">
        <v>0</v>
      </c>
      <c r="AN253">
        <v>51930.400000000009</v>
      </c>
      <c r="AO253">
        <v>1091.3600000000001</v>
      </c>
      <c r="AP253">
        <v>0</v>
      </c>
      <c r="AQ253">
        <v>0</v>
      </c>
      <c r="AR253">
        <v>0</v>
      </c>
      <c r="AS253">
        <v>17407.99377749527</v>
      </c>
      <c r="AT253">
        <v>123095.93377749529</v>
      </c>
      <c r="AU253">
        <v>10.267406270539269</v>
      </c>
      <c r="AV253">
        <v>11989</v>
      </c>
      <c r="AW253" t="s">
        <v>623</v>
      </c>
      <c r="AZ253" t="s">
        <v>2045</v>
      </c>
      <c r="BA253" t="s">
        <v>2435</v>
      </c>
      <c r="BB253" t="s">
        <v>2064</v>
      </c>
      <c r="BC253" t="s">
        <v>2440</v>
      </c>
      <c r="BD253">
        <v>1</v>
      </c>
      <c r="BE253">
        <v>1</v>
      </c>
    </row>
    <row r="254" spans="1:57" x14ac:dyDescent="0.25">
      <c r="A254" t="s">
        <v>626</v>
      </c>
      <c r="B254">
        <v>6414.1599999999989</v>
      </c>
      <c r="C254">
        <v>0</v>
      </c>
      <c r="D254">
        <v>9796.35</v>
      </c>
      <c r="E254">
        <v>57</v>
      </c>
      <c r="F254">
        <v>0</v>
      </c>
      <c r="G254">
        <v>20</v>
      </c>
      <c r="H254">
        <v>139</v>
      </c>
      <c r="I254">
        <v>2978</v>
      </c>
      <c r="J254">
        <v>19404.509999999998</v>
      </c>
      <c r="K254">
        <v>6292.0399999999991</v>
      </c>
      <c r="L254">
        <v>139.30000000000001</v>
      </c>
      <c r="M254">
        <v>1230.9199999999998</v>
      </c>
      <c r="N254">
        <v>621</v>
      </c>
      <c r="O254">
        <v>0</v>
      </c>
      <c r="P254">
        <v>0</v>
      </c>
      <c r="Q254">
        <v>0</v>
      </c>
      <c r="R254">
        <v>5650.5651308970455</v>
      </c>
      <c r="S254">
        <v>13933.825130897043</v>
      </c>
      <c r="T254">
        <v>10250</v>
      </c>
      <c r="U254">
        <v>0</v>
      </c>
      <c r="V254">
        <v>10703</v>
      </c>
      <c r="W254">
        <v>0</v>
      </c>
      <c r="X254">
        <v>0</v>
      </c>
      <c r="Y254">
        <v>0</v>
      </c>
      <c r="Z254">
        <v>0</v>
      </c>
      <c r="AA254">
        <v>440</v>
      </c>
      <c r="AB254">
        <v>21393</v>
      </c>
      <c r="AC254">
        <v>0</v>
      </c>
      <c r="AD254">
        <v>27226.39</v>
      </c>
      <c r="AE254">
        <v>27226.39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54452.78</v>
      </c>
      <c r="AL254">
        <v>22956.199999999997</v>
      </c>
      <c r="AM254">
        <v>27365.69</v>
      </c>
      <c r="AN254">
        <v>48956.66</v>
      </c>
      <c r="AO254">
        <v>678</v>
      </c>
      <c r="AP254">
        <v>0</v>
      </c>
      <c r="AQ254">
        <v>20</v>
      </c>
      <c r="AR254">
        <v>139</v>
      </c>
      <c r="AS254">
        <v>9068.5651308970446</v>
      </c>
      <c r="AT254">
        <v>109184.11513089704</v>
      </c>
      <c r="AU254">
        <v>6.4893976303653522</v>
      </c>
      <c r="AV254">
        <v>16825</v>
      </c>
      <c r="AW254" t="s">
        <v>625</v>
      </c>
      <c r="AZ254" t="s">
        <v>2045</v>
      </c>
      <c r="BA254" t="s">
        <v>2435</v>
      </c>
      <c r="BB254" t="s">
        <v>2105</v>
      </c>
      <c r="BC254" t="s">
        <v>2443</v>
      </c>
      <c r="BD254">
        <v>1</v>
      </c>
      <c r="BE254">
        <v>1</v>
      </c>
    </row>
    <row r="255" spans="1:57" x14ac:dyDescent="0.25">
      <c r="A255" t="s">
        <v>670</v>
      </c>
      <c r="B255">
        <v>24317.09</v>
      </c>
      <c r="C255">
        <v>660</v>
      </c>
      <c r="D255">
        <v>0</v>
      </c>
      <c r="E255">
        <v>3926.63</v>
      </c>
      <c r="F255">
        <v>8455.7999999999993</v>
      </c>
      <c r="G255">
        <v>12990</v>
      </c>
      <c r="H255">
        <v>6190</v>
      </c>
      <c r="I255">
        <v>127216.75</v>
      </c>
      <c r="J255">
        <v>183756.27000000002</v>
      </c>
      <c r="K255">
        <v>28634.289999999997</v>
      </c>
      <c r="L255">
        <v>259.72000000000003</v>
      </c>
      <c r="M255">
        <v>0</v>
      </c>
      <c r="N255">
        <v>2367.5300000000002</v>
      </c>
      <c r="O255">
        <v>3183.18</v>
      </c>
      <c r="P255">
        <v>2260.94</v>
      </c>
      <c r="Q255">
        <v>3465.6</v>
      </c>
      <c r="R255">
        <v>26013.787020682044</v>
      </c>
      <c r="S255">
        <v>66185.047020682046</v>
      </c>
      <c r="T255">
        <v>100856.67</v>
      </c>
      <c r="U255">
        <v>20810.04</v>
      </c>
      <c r="V255">
        <v>0</v>
      </c>
      <c r="W255">
        <v>12030.94</v>
      </c>
      <c r="X255">
        <v>30717.017190874933</v>
      </c>
      <c r="Y255">
        <v>14907</v>
      </c>
      <c r="Z255">
        <v>17784.57</v>
      </c>
      <c r="AA255">
        <v>79141.459999999992</v>
      </c>
      <c r="AB255">
        <v>276247.69719087495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153808.04999999999</v>
      </c>
      <c r="AM255">
        <v>21729.760000000002</v>
      </c>
      <c r="AN255">
        <v>0</v>
      </c>
      <c r="AO255">
        <v>18325.099999999999</v>
      </c>
      <c r="AP255">
        <v>42355.997190874928</v>
      </c>
      <c r="AQ255">
        <v>30157.940000000002</v>
      </c>
      <c r="AR255">
        <v>27440.17</v>
      </c>
      <c r="AS255">
        <v>232371.99702068203</v>
      </c>
      <c r="AT255">
        <v>526189.01421155687</v>
      </c>
      <c r="AU255">
        <v>223.5297426557166</v>
      </c>
      <c r="AV255">
        <v>2354</v>
      </c>
      <c r="AW255" t="s">
        <v>669</v>
      </c>
      <c r="AX255" t="s">
        <v>757</v>
      </c>
      <c r="AY255" t="s">
        <v>2352</v>
      </c>
      <c r="AZ255" t="s">
        <v>943</v>
      </c>
      <c r="BA255" t="s">
        <v>2353</v>
      </c>
      <c r="BB255" t="s">
        <v>953</v>
      </c>
      <c r="BC255" t="s">
        <v>2355</v>
      </c>
      <c r="BD255">
        <v>1</v>
      </c>
      <c r="BE255">
        <v>2</v>
      </c>
    </row>
    <row r="256" spans="1:57" x14ac:dyDescent="0.25">
      <c r="A256" t="s">
        <v>746</v>
      </c>
      <c r="B256">
        <v>104.67000000000002</v>
      </c>
      <c r="C256">
        <v>0</v>
      </c>
      <c r="D256">
        <v>114.19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218.86</v>
      </c>
      <c r="K256">
        <v>676.8</v>
      </c>
      <c r="L256">
        <v>0</v>
      </c>
      <c r="M256">
        <v>43.06</v>
      </c>
      <c r="N256">
        <v>52.5</v>
      </c>
      <c r="O256">
        <v>0</v>
      </c>
      <c r="P256">
        <v>0</v>
      </c>
      <c r="Q256">
        <v>0</v>
      </c>
      <c r="R256">
        <v>1471.7891503078642</v>
      </c>
      <c r="S256">
        <v>2244.1491503078641</v>
      </c>
      <c r="T256">
        <v>0</v>
      </c>
      <c r="U256">
        <v>0</v>
      </c>
      <c r="V256">
        <v>80.7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80.7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781.47</v>
      </c>
      <c r="AM256">
        <v>0</v>
      </c>
      <c r="AN256">
        <v>237.95</v>
      </c>
      <c r="AO256">
        <v>52.5</v>
      </c>
      <c r="AP256">
        <v>0</v>
      </c>
      <c r="AQ256">
        <v>0</v>
      </c>
      <c r="AR256">
        <v>0</v>
      </c>
      <c r="AS256">
        <v>1471.7891503078642</v>
      </c>
      <c r="AT256">
        <v>2543.7091503078645</v>
      </c>
      <c r="AU256">
        <v>0.71392342136061315</v>
      </c>
      <c r="AV256">
        <v>3563</v>
      </c>
      <c r="AW256" t="s">
        <v>745</v>
      </c>
      <c r="AZ256" t="s">
        <v>2045</v>
      </c>
      <c r="BA256" t="s">
        <v>2435</v>
      </c>
      <c r="BB256" t="s">
        <v>2177</v>
      </c>
      <c r="BC256" t="s">
        <v>2449</v>
      </c>
      <c r="BD256">
        <v>1</v>
      </c>
      <c r="BE256">
        <v>1</v>
      </c>
    </row>
    <row r="257" spans="1:57" x14ac:dyDescent="0.25">
      <c r="A257" t="s">
        <v>36</v>
      </c>
      <c r="B257">
        <v>4709.6900000000005</v>
      </c>
      <c r="C257">
        <v>3415</v>
      </c>
      <c r="D257">
        <v>0</v>
      </c>
      <c r="E257">
        <v>1350</v>
      </c>
      <c r="F257">
        <v>2711.5</v>
      </c>
      <c r="G257">
        <v>1015</v>
      </c>
      <c r="H257">
        <v>1925</v>
      </c>
      <c r="I257">
        <v>11950.5</v>
      </c>
      <c r="J257">
        <v>27076.690000000002</v>
      </c>
      <c r="K257">
        <v>19694.209999999995</v>
      </c>
      <c r="L257">
        <v>6313.31</v>
      </c>
      <c r="M257">
        <v>0</v>
      </c>
      <c r="N257">
        <v>551.17999999999995</v>
      </c>
      <c r="O257">
        <v>2243.8000000000002</v>
      </c>
      <c r="P257">
        <v>1362.1</v>
      </c>
      <c r="Q257">
        <v>1049.5899999999999</v>
      </c>
      <c r="R257">
        <v>10007.810872881866</v>
      </c>
      <c r="S257">
        <v>41222.000872881865</v>
      </c>
      <c r="T257">
        <v>30480</v>
      </c>
      <c r="U257">
        <v>11500</v>
      </c>
      <c r="V257">
        <v>0</v>
      </c>
      <c r="W257">
        <v>2700</v>
      </c>
      <c r="X257">
        <v>7735.89</v>
      </c>
      <c r="Y257">
        <v>1000</v>
      </c>
      <c r="Z257">
        <v>2500</v>
      </c>
      <c r="AA257">
        <v>5000</v>
      </c>
      <c r="AB257">
        <v>60915.89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54883.899999999994</v>
      </c>
      <c r="AM257">
        <v>21228.31</v>
      </c>
      <c r="AN257">
        <v>0</v>
      </c>
      <c r="AO257">
        <v>4601.18</v>
      </c>
      <c r="AP257">
        <v>12691.19</v>
      </c>
      <c r="AQ257">
        <v>3377.1</v>
      </c>
      <c r="AR257">
        <v>5474.59</v>
      </c>
      <c r="AS257">
        <v>26958.310872881866</v>
      </c>
      <c r="AT257">
        <v>129214.58087288185</v>
      </c>
      <c r="AU257">
        <v>42.602895111401864</v>
      </c>
      <c r="AV257">
        <v>3033</v>
      </c>
      <c r="AW257" t="s">
        <v>35</v>
      </c>
      <c r="AZ257" t="s">
        <v>1010</v>
      </c>
      <c r="BA257" t="s">
        <v>2365</v>
      </c>
      <c r="BB257" t="s">
        <v>1012</v>
      </c>
      <c r="BC257" t="s">
        <v>2366</v>
      </c>
      <c r="BD257">
        <v>1</v>
      </c>
      <c r="BE257">
        <v>1</v>
      </c>
    </row>
    <row r="258" spans="1:57" x14ac:dyDescent="0.25">
      <c r="A258" t="s">
        <v>2472</v>
      </c>
      <c r="B258">
        <v>1948.7</v>
      </c>
      <c r="C258">
        <v>456</v>
      </c>
      <c r="D258">
        <v>0</v>
      </c>
      <c r="E258">
        <v>50</v>
      </c>
      <c r="F258">
        <v>70</v>
      </c>
      <c r="G258">
        <v>0</v>
      </c>
      <c r="H258">
        <v>0</v>
      </c>
      <c r="I258">
        <v>1754.6</v>
      </c>
      <c r="J258">
        <v>4279.2999999999993</v>
      </c>
      <c r="K258">
        <v>818.62</v>
      </c>
      <c r="L258">
        <v>35.6</v>
      </c>
      <c r="M258">
        <v>0</v>
      </c>
      <c r="N258">
        <v>31</v>
      </c>
      <c r="O258">
        <v>29.6</v>
      </c>
      <c r="P258">
        <v>144.75</v>
      </c>
      <c r="Q258">
        <v>177.95</v>
      </c>
      <c r="R258">
        <v>800.87832837682549</v>
      </c>
      <c r="S258">
        <v>2038.3983283768257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2767.32</v>
      </c>
      <c r="AM258">
        <v>491.6</v>
      </c>
      <c r="AN258">
        <v>0</v>
      </c>
      <c r="AO258">
        <v>81</v>
      </c>
      <c r="AP258">
        <v>99.6</v>
      </c>
      <c r="AQ258">
        <v>144.75</v>
      </c>
      <c r="AR258">
        <v>177.95</v>
      </c>
      <c r="AS258">
        <v>2555.4783283768256</v>
      </c>
      <c r="AT258">
        <v>6317.6983283768259</v>
      </c>
      <c r="AU258">
        <v>5.4793567462071344</v>
      </c>
      <c r="AV258">
        <v>1153</v>
      </c>
      <c r="AW258" t="s">
        <v>2473</v>
      </c>
      <c r="AZ258" t="s">
        <v>1041</v>
      </c>
      <c r="BA258" t="s">
        <v>2368</v>
      </c>
      <c r="BB258" t="s">
        <v>2373</v>
      </c>
      <c r="BC258" t="s">
        <v>2374</v>
      </c>
      <c r="BD258">
        <v>2</v>
      </c>
      <c r="BE258">
        <v>1</v>
      </c>
    </row>
    <row r="259" spans="1:57" x14ac:dyDescent="0.25">
      <c r="A259" t="s">
        <v>194</v>
      </c>
      <c r="B259">
        <v>11230.819999999998</v>
      </c>
      <c r="C259">
        <v>200</v>
      </c>
      <c r="D259">
        <v>0</v>
      </c>
      <c r="E259">
        <v>2725</v>
      </c>
      <c r="F259">
        <v>1311.1</v>
      </c>
      <c r="G259">
        <v>5447.1</v>
      </c>
      <c r="H259">
        <v>1846</v>
      </c>
      <c r="I259">
        <v>16269.64</v>
      </c>
      <c r="J259">
        <v>39029.659999999996</v>
      </c>
      <c r="K259">
        <v>11427.909999999998</v>
      </c>
      <c r="L259">
        <v>312.55</v>
      </c>
      <c r="M259">
        <v>0</v>
      </c>
      <c r="N259">
        <v>361.15</v>
      </c>
      <c r="O259">
        <v>2862.98</v>
      </c>
      <c r="P259">
        <v>6277.68</v>
      </c>
      <c r="Q259">
        <v>3247.54</v>
      </c>
      <c r="R259">
        <v>9097.352411205633</v>
      </c>
      <c r="S259">
        <v>33587.162411205631</v>
      </c>
      <c r="T259">
        <v>14400</v>
      </c>
      <c r="U259">
        <v>0</v>
      </c>
      <c r="V259">
        <v>0</v>
      </c>
      <c r="W259">
        <v>2200</v>
      </c>
      <c r="X259">
        <v>5000</v>
      </c>
      <c r="Y259">
        <v>9200</v>
      </c>
      <c r="Z259">
        <v>5600</v>
      </c>
      <c r="AA259">
        <v>2600</v>
      </c>
      <c r="AB259">
        <v>39000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37058.729999999996</v>
      </c>
      <c r="AM259">
        <v>512.54999999999995</v>
      </c>
      <c r="AN259">
        <v>0</v>
      </c>
      <c r="AO259">
        <v>5286.15</v>
      </c>
      <c r="AP259">
        <v>9174.08</v>
      </c>
      <c r="AQ259">
        <v>20924.78</v>
      </c>
      <c r="AR259">
        <v>10693.54</v>
      </c>
      <c r="AS259">
        <v>27966.992411205632</v>
      </c>
      <c r="AT259">
        <v>111616.82241120565</v>
      </c>
      <c r="AU259">
        <v>6.3526933643258765</v>
      </c>
      <c r="AV259">
        <v>17570</v>
      </c>
      <c r="AW259" t="s">
        <v>193</v>
      </c>
      <c r="AZ259" t="s">
        <v>1010</v>
      </c>
      <c r="BA259" t="s">
        <v>2365</v>
      </c>
      <c r="BB259" t="s">
        <v>1270</v>
      </c>
      <c r="BC259" t="s">
        <v>2388</v>
      </c>
      <c r="BD259">
        <v>1</v>
      </c>
      <c r="BE259">
        <v>1</v>
      </c>
    </row>
    <row r="260" spans="1:57" x14ac:dyDescent="0.25">
      <c r="A260" t="s">
        <v>278</v>
      </c>
      <c r="B260">
        <v>3087.2500000000005</v>
      </c>
      <c r="C260">
        <v>2031.55</v>
      </c>
      <c r="D260">
        <v>0</v>
      </c>
      <c r="E260">
        <v>223.9</v>
      </c>
      <c r="F260">
        <v>310</v>
      </c>
      <c r="G260">
        <v>41600</v>
      </c>
      <c r="H260">
        <v>1700</v>
      </c>
      <c r="I260">
        <v>3670</v>
      </c>
      <c r="J260">
        <v>52622.7</v>
      </c>
      <c r="K260">
        <v>6729.69</v>
      </c>
      <c r="L260">
        <v>10322.39</v>
      </c>
      <c r="M260">
        <v>0</v>
      </c>
      <c r="N260">
        <v>3568.38</v>
      </c>
      <c r="O260">
        <v>242.1</v>
      </c>
      <c r="P260">
        <v>597.9</v>
      </c>
      <c r="Q260">
        <v>3649.74</v>
      </c>
      <c r="R260">
        <v>4563.105254644106</v>
      </c>
      <c r="S260">
        <v>29673.305254644103</v>
      </c>
      <c r="T260">
        <v>2650</v>
      </c>
      <c r="U260">
        <v>10000</v>
      </c>
      <c r="V260">
        <v>0</v>
      </c>
      <c r="W260">
        <v>1800</v>
      </c>
      <c r="X260">
        <v>0</v>
      </c>
      <c r="Y260">
        <v>0</v>
      </c>
      <c r="Z260">
        <v>7640</v>
      </c>
      <c r="AA260">
        <v>5000</v>
      </c>
      <c r="AB260">
        <v>27090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12466.94</v>
      </c>
      <c r="AM260">
        <v>22353.94</v>
      </c>
      <c r="AN260">
        <v>0</v>
      </c>
      <c r="AO260">
        <v>5592.2800000000007</v>
      </c>
      <c r="AP260">
        <v>552.1</v>
      </c>
      <c r="AQ260">
        <v>42197.9</v>
      </c>
      <c r="AR260">
        <v>12989.74</v>
      </c>
      <c r="AS260">
        <v>13233.105254644106</v>
      </c>
      <c r="AT260">
        <v>109386.00525464411</v>
      </c>
      <c r="AU260">
        <v>7.6434913880682069</v>
      </c>
      <c r="AV260">
        <v>14311</v>
      </c>
      <c r="AW260" t="s">
        <v>277</v>
      </c>
      <c r="AZ260" t="s">
        <v>1357</v>
      </c>
      <c r="BA260" t="s">
        <v>2391</v>
      </c>
      <c r="BB260" t="s">
        <v>1359</v>
      </c>
      <c r="BC260" t="s">
        <v>2392</v>
      </c>
      <c r="BD260">
        <v>1</v>
      </c>
      <c r="BE260">
        <v>1</v>
      </c>
    </row>
    <row r="261" spans="1:57" x14ac:dyDescent="0.25">
      <c r="A261" t="s">
        <v>704</v>
      </c>
      <c r="B261">
        <v>11590.82</v>
      </c>
      <c r="C261">
        <v>440</v>
      </c>
      <c r="D261">
        <v>0</v>
      </c>
      <c r="E261">
        <v>1278.92</v>
      </c>
      <c r="F261">
        <v>150</v>
      </c>
      <c r="G261">
        <v>1470</v>
      </c>
      <c r="H261">
        <v>1730</v>
      </c>
      <c r="I261">
        <v>29828</v>
      </c>
      <c r="J261">
        <v>46487.74</v>
      </c>
      <c r="K261">
        <v>13263.779999999995</v>
      </c>
      <c r="L261">
        <v>1495.86</v>
      </c>
      <c r="M261">
        <v>0</v>
      </c>
      <c r="N261">
        <v>676.36</v>
      </c>
      <c r="O261">
        <v>613.61</v>
      </c>
      <c r="P261">
        <v>629.6</v>
      </c>
      <c r="Q261">
        <v>318.61</v>
      </c>
      <c r="R261">
        <v>8904.8889203677863</v>
      </c>
      <c r="S261">
        <v>25902.708920367782</v>
      </c>
      <c r="T261">
        <v>31133.15</v>
      </c>
      <c r="U261">
        <v>3971.96</v>
      </c>
      <c r="V261">
        <v>0</v>
      </c>
      <c r="W261">
        <v>2057.5700000000002</v>
      </c>
      <c r="X261">
        <v>3312.7788773120974</v>
      </c>
      <c r="Y261">
        <v>3291</v>
      </c>
      <c r="Z261">
        <v>4877.83</v>
      </c>
      <c r="AA261">
        <v>31765.03999999999</v>
      </c>
      <c r="AB261">
        <v>80409.328877312088</v>
      </c>
      <c r="AC261">
        <v>0</v>
      </c>
      <c r="AD261">
        <v>0</v>
      </c>
      <c r="AE261">
        <v>0</v>
      </c>
      <c r="AF261">
        <v>0</v>
      </c>
      <c r="AG261">
        <v>17604.14</v>
      </c>
      <c r="AH261">
        <v>0</v>
      </c>
      <c r="AI261">
        <v>0</v>
      </c>
      <c r="AJ261">
        <v>0</v>
      </c>
      <c r="AK261">
        <v>17604.14</v>
      </c>
      <c r="AL261">
        <v>55987.75</v>
      </c>
      <c r="AM261">
        <v>5907.82</v>
      </c>
      <c r="AN261">
        <v>0</v>
      </c>
      <c r="AO261">
        <v>4012.8500000000004</v>
      </c>
      <c r="AP261">
        <v>21680.528877312096</v>
      </c>
      <c r="AQ261">
        <v>5390.6</v>
      </c>
      <c r="AR261">
        <v>6926.4400000000005</v>
      </c>
      <c r="AS261">
        <v>70497.928920367776</v>
      </c>
      <c r="AT261">
        <v>170403.9177976799</v>
      </c>
      <c r="AU261">
        <v>26.443810955567955</v>
      </c>
      <c r="AV261">
        <v>6444</v>
      </c>
      <c r="AW261" t="s">
        <v>703</v>
      </c>
      <c r="AX261" t="s">
        <v>777</v>
      </c>
      <c r="AY261" t="s">
        <v>2396</v>
      </c>
      <c r="AZ261" t="s">
        <v>1357</v>
      </c>
      <c r="BA261" t="s">
        <v>2391</v>
      </c>
      <c r="BB261" t="s">
        <v>1390</v>
      </c>
      <c r="BC261" t="s">
        <v>2397</v>
      </c>
      <c r="BD261">
        <v>1</v>
      </c>
      <c r="BE261">
        <v>2</v>
      </c>
    </row>
    <row r="262" spans="1:57" x14ac:dyDescent="0.25">
      <c r="A262" t="s">
        <v>2551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38492</v>
      </c>
      <c r="AW262" t="s">
        <v>777</v>
      </c>
      <c r="AX262" t="s">
        <v>777</v>
      </c>
      <c r="AY262" t="s">
        <v>2396</v>
      </c>
      <c r="AZ262" t="s">
        <v>1357</v>
      </c>
      <c r="BA262" t="s">
        <v>2391</v>
      </c>
      <c r="BB262" t="s">
        <v>1390</v>
      </c>
      <c r="BC262" t="s">
        <v>2397</v>
      </c>
      <c r="BD262">
        <v>1</v>
      </c>
      <c r="BE262">
        <v>2</v>
      </c>
    </row>
    <row r="263" spans="1:57" x14ac:dyDescent="0.25">
      <c r="A263" t="s">
        <v>2533</v>
      </c>
      <c r="B263">
        <v>26910.84</v>
      </c>
      <c r="C263">
        <v>8204.43</v>
      </c>
      <c r="D263">
        <v>0</v>
      </c>
      <c r="E263">
        <v>3400.57</v>
      </c>
      <c r="F263">
        <v>9059.6</v>
      </c>
      <c r="G263">
        <v>2287</v>
      </c>
      <c r="H263">
        <v>8266.6</v>
      </c>
      <c r="I263">
        <v>85198.989999999991</v>
      </c>
      <c r="J263">
        <v>143328.03</v>
      </c>
      <c r="K263">
        <v>21201.960000000003</v>
      </c>
      <c r="L263">
        <v>12431.17</v>
      </c>
      <c r="M263">
        <v>0</v>
      </c>
      <c r="N263">
        <v>387.88</v>
      </c>
      <c r="O263">
        <v>2098.9899999999998</v>
      </c>
      <c r="P263">
        <v>277.51</v>
      </c>
      <c r="Q263">
        <v>4803.2299999999996</v>
      </c>
      <c r="R263">
        <v>6861.7061369238882</v>
      </c>
      <c r="S263">
        <v>48062.446136923892</v>
      </c>
      <c r="T263">
        <v>21522.21</v>
      </c>
      <c r="U263">
        <v>2728.54</v>
      </c>
      <c r="V263">
        <v>0</v>
      </c>
      <c r="W263">
        <v>1600.19</v>
      </c>
      <c r="X263">
        <v>2257.4583537399449</v>
      </c>
      <c r="Y263">
        <v>2261</v>
      </c>
      <c r="Z263">
        <v>3337.46</v>
      </c>
      <c r="AA263">
        <v>21381.91</v>
      </c>
      <c r="AB263">
        <v>55088.768353739943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69635.010000000009</v>
      </c>
      <c r="AM263">
        <v>23364.14</v>
      </c>
      <c r="AN263">
        <v>0</v>
      </c>
      <c r="AO263">
        <v>5388.64</v>
      </c>
      <c r="AP263">
        <v>13416.048353739945</v>
      </c>
      <c r="AQ263">
        <v>4825.51</v>
      </c>
      <c r="AR263">
        <v>16407.29</v>
      </c>
      <c r="AS263">
        <v>113442.60613692389</v>
      </c>
      <c r="AT263">
        <v>246479.24449066384</v>
      </c>
      <c r="AU263">
        <v>13.69100952567149</v>
      </c>
      <c r="AV263">
        <v>18003</v>
      </c>
      <c r="AW263" t="s">
        <v>701</v>
      </c>
      <c r="AX263" t="s">
        <v>777</v>
      </c>
      <c r="AY263" t="s">
        <v>2396</v>
      </c>
      <c r="AZ263" t="s">
        <v>1357</v>
      </c>
      <c r="BA263" t="s">
        <v>2391</v>
      </c>
      <c r="BB263" t="s">
        <v>1390</v>
      </c>
      <c r="BC263" t="s">
        <v>2397</v>
      </c>
      <c r="BD263">
        <v>1</v>
      </c>
      <c r="BE263">
        <v>2</v>
      </c>
    </row>
    <row r="264" spans="1:57" x14ac:dyDescent="0.25">
      <c r="A264" t="s">
        <v>726</v>
      </c>
      <c r="B264">
        <v>33952.779999999992</v>
      </c>
      <c r="C264">
        <v>2725</v>
      </c>
      <c r="D264">
        <v>0</v>
      </c>
      <c r="E264">
        <v>2005</v>
      </c>
      <c r="F264">
        <v>3706.5</v>
      </c>
      <c r="G264">
        <v>10335</v>
      </c>
      <c r="H264">
        <v>4434</v>
      </c>
      <c r="I264">
        <v>87097.819999999992</v>
      </c>
      <c r="J264">
        <v>144256.09999999998</v>
      </c>
      <c r="K264">
        <v>11005.14</v>
      </c>
      <c r="L264">
        <v>512.55999999999995</v>
      </c>
      <c r="M264">
        <v>0</v>
      </c>
      <c r="N264">
        <v>6475.14</v>
      </c>
      <c r="O264">
        <v>1315.3</v>
      </c>
      <c r="P264">
        <v>246.75</v>
      </c>
      <c r="Q264">
        <v>408.23</v>
      </c>
      <c r="R264">
        <v>20078.583385687765</v>
      </c>
      <c r="S264">
        <v>40041.703385687768</v>
      </c>
      <c r="T264">
        <v>103371.42</v>
      </c>
      <c r="U264">
        <v>0</v>
      </c>
      <c r="V264">
        <v>0</v>
      </c>
      <c r="W264">
        <v>8381.6</v>
      </c>
      <c r="X264">
        <v>0</v>
      </c>
      <c r="Y264">
        <v>0</v>
      </c>
      <c r="Z264">
        <v>0</v>
      </c>
      <c r="AA264">
        <v>32002.540000000005</v>
      </c>
      <c r="AB264">
        <v>143755.56</v>
      </c>
      <c r="AC264">
        <v>7021.31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7021.31</v>
      </c>
      <c r="AL264">
        <v>155350.65</v>
      </c>
      <c r="AM264">
        <v>3237.56</v>
      </c>
      <c r="AN264">
        <v>0</v>
      </c>
      <c r="AO264">
        <v>16861.739999999998</v>
      </c>
      <c r="AP264">
        <v>5021.8</v>
      </c>
      <c r="AQ264">
        <v>10581.75</v>
      </c>
      <c r="AR264">
        <v>4842.2299999999996</v>
      </c>
      <c r="AS264">
        <v>139178.94338568777</v>
      </c>
      <c r="AT264">
        <v>335074.67338568775</v>
      </c>
      <c r="AU264">
        <v>22.431026468448771</v>
      </c>
      <c r="AV264">
        <v>14938</v>
      </c>
      <c r="AW264" t="s">
        <v>725</v>
      </c>
      <c r="AX264" t="s">
        <v>761</v>
      </c>
      <c r="AY264" t="s">
        <v>2452</v>
      </c>
      <c r="AZ264" t="s">
        <v>931</v>
      </c>
      <c r="BA264" t="s">
        <v>2350</v>
      </c>
      <c r="BB264" t="s">
        <v>2234</v>
      </c>
      <c r="BC264" t="s">
        <v>2456</v>
      </c>
      <c r="BD264">
        <v>1</v>
      </c>
      <c r="BE264">
        <v>2</v>
      </c>
    </row>
    <row r="265" spans="1:57" x14ac:dyDescent="0.25">
      <c r="A265" t="s">
        <v>282</v>
      </c>
      <c r="B265">
        <v>8615.0499999999975</v>
      </c>
      <c r="C265">
        <v>175</v>
      </c>
      <c r="D265">
        <v>0</v>
      </c>
      <c r="E265">
        <v>372.7</v>
      </c>
      <c r="F265">
        <v>300</v>
      </c>
      <c r="G265">
        <v>230</v>
      </c>
      <c r="H265">
        <v>1670</v>
      </c>
      <c r="I265">
        <v>6737</v>
      </c>
      <c r="J265">
        <v>18099.75</v>
      </c>
      <c r="K265">
        <v>8414</v>
      </c>
      <c r="L265">
        <v>114.75</v>
      </c>
      <c r="M265">
        <v>0</v>
      </c>
      <c r="N265">
        <v>85.93</v>
      </c>
      <c r="O265">
        <v>46.69</v>
      </c>
      <c r="P265">
        <v>126.62</v>
      </c>
      <c r="Q265">
        <v>554.15</v>
      </c>
      <c r="R265">
        <v>3831.5104344651845</v>
      </c>
      <c r="S265">
        <v>13173.650434465186</v>
      </c>
      <c r="T265">
        <v>11661.71</v>
      </c>
      <c r="U265">
        <v>1511.92</v>
      </c>
      <c r="V265">
        <v>0</v>
      </c>
      <c r="W265">
        <v>732.56</v>
      </c>
      <c r="X265">
        <v>1181.7939591957224</v>
      </c>
      <c r="Y265">
        <v>1252</v>
      </c>
      <c r="Z265">
        <v>1829.2</v>
      </c>
      <c r="AA265">
        <v>11742.7</v>
      </c>
      <c r="AB265">
        <v>29911.883959195722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28690.759999999995</v>
      </c>
      <c r="AM265">
        <v>1801.67</v>
      </c>
      <c r="AN265">
        <v>0</v>
      </c>
      <c r="AO265">
        <v>1191.19</v>
      </c>
      <c r="AP265">
        <v>1528.4839591957225</v>
      </c>
      <c r="AQ265">
        <v>1608.62</v>
      </c>
      <c r="AR265">
        <v>4053.3500000000004</v>
      </c>
      <c r="AS265">
        <v>22311.210434465185</v>
      </c>
      <c r="AT265">
        <v>61185.284393660899</v>
      </c>
      <c r="AU265">
        <v>18.038114502848142</v>
      </c>
      <c r="AV265">
        <v>3392</v>
      </c>
      <c r="AW265" t="s">
        <v>281</v>
      </c>
      <c r="AX265" t="s">
        <v>777</v>
      </c>
      <c r="AY265" t="s">
        <v>2396</v>
      </c>
      <c r="AZ265" t="s">
        <v>1357</v>
      </c>
      <c r="BA265" t="s">
        <v>2391</v>
      </c>
      <c r="BB265" t="s">
        <v>1390</v>
      </c>
      <c r="BC265" t="s">
        <v>2397</v>
      </c>
      <c r="BD265">
        <v>1</v>
      </c>
      <c r="BE265">
        <v>2</v>
      </c>
    </row>
    <row r="266" spans="1:57" x14ac:dyDescent="0.25">
      <c r="A266" t="s">
        <v>430</v>
      </c>
      <c r="B266">
        <v>2499.1099999999992</v>
      </c>
      <c r="C266">
        <v>0</v>
      </c>
      <c r="D266">
        <v>0</v>
      </c>
      <c r="E266">
        <v>1681.17</v>
      </c>
      <c r="F266">
        <v>5645</v>
      </c>
      <c r="G266">
        <v>125</v>
      </c>
      <c r="H266">
        <v>816</v>
      </c>
      <c r="I266">
        <v>5141</v>
      </c>
      <c r="J266">
        <v>15907.279999999999</v>
      </c>
      <c r="K266">
        <v>9132.380000000001</v>
      </c>
      <c r="L266">
        <v>36.549999999999997</v>
      </c>
      <c r="M266">
        <v>0</v>
      </c>
      <c r="N266">
        <v>2266.3000000000002</v>
      </c>
      <c r="O266">
        <v>581.79999999999995</v>
      </c>
      <c r="P266">
        <v>48.35</v>
      </c>
      <c r="Q266">
        <v>4655.4399999999996</v>
      </c>
      <c r="R266">
        <v>3460.3713849514966</v>
      </c>
      <c r="S266">
        <v>20181.191384951497</v>
      </c>
      <c r="T266">
        <v>7542</v>
      </c>
      <c r="U266">
        <v>0</v>
      </c>
      <c r="V266">
        <v>0</v>
      </c>
      <c r="W266">
        <v>2514</v>
      </c>
      <c r="X266">
        <v>5955.47</v>
      </c>
      <c r="Y266">
        <v>0</v>
      </c>
      <c r="Z266">
        <v>3352</v>
      </c>
      <c r="AA266">
        <v>1000</v>
      </c>
      <c r="AB266">
        <v>20363.47</v>
      </c>
      <c r="AC266">
        <v>115.17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115.17</v>
      </c>
      <c r="AL266">
        <v>19288.659999999996</v>
      </c>
      <c r="AM266">
        <v>36.549999999999997</v>
      </c>
      <c r="AN266">
        <v>0</v>
      </c>
      <c r="AO266">
        <v>6461.47</v>
      </c>
      <c r="AP266">
        <v>12182.27</v>
      </c>
      <c r="AQ266">
        <v>173.35</v>
      </c>
      <c r="AR266">
        <v>8823.4399999999987</v>
      </c>
      <c r="AS266">
        <v>9601.371384951497</v>
      </c>
      <c r="AT266">
        <v>56567.111384951488</v>
      </c>
      <c r="AU266">
        <v>2.8848996014357144</v>
      </c>
      <c r="AV266">
        <v>19608</v>
      </c>
      <c r="AW266" t="s">
        <v>429</v>
      </c>
      <c r="AZ266" t="s">
        <v>1696</v>
      </c>
      <c r="BA266" t="s">
        <v>2415</v>
      </c>
      <c r="BB266" t="s">
        <v>1698</v>
      </c>
      <c r="BC266" t="s">
        <v>2416</v>
      </c>
      <c r="BD266">
        <v>1</v>
      </c>
      <c r="BE266">
        <v>1</v>
      </c>
    </row>
    <row r="267" spans="1:57" x14ac:dyDescent="0.25">
      <c r="A267" t="s">
        <v>92</v>
      </c>
      <c r="B267">
        <v>1119.0999999999999</v>
      </c>
      <c r="C267">
        <v>850</v>
      </c>
      <c r="D267">
        <v>0</v>
      </c>
      <c r="E267">
        <v>35</v>
      </c>
      <c r="F267">
        <v>0</v>
      </c>
      <c r="G267">
        <v>0</v>
      </c>
      <c r="H267">
        <v>100</v>
      </c>
      <c r="I267">
        <v>1381</v>
      </c>
      <c r="J267">
        <v>3485.1</v>
      </c>
      <c r="K267">
        <v>1617.8500000000001</v>
      </c>
      <c r="L267">
        <v>364.27</v>
      </c>
      <c r="M267">
        <v>0</v>
      </c>
      <c r="N267">
        <v>64.69</v>
      </c>
      <c r="O267">
        <v>211.41</v>
      </c>
      <c r="P267">
        <v>52.21</v>
      </c>
      <c r="Q267">
        <v>90.44</v>
      </c>
      <c r="R267">
        <v>950.0172022083425</v>
      </c>
      <c r="S267">
        <v>3350.8872022083428</v>
      </c>
      <c r="T267">
        <v>1923</v>
      </c>
      <c r="U267">
        <v>0</v>
      </c>
      <c r="V267">
        <v>0</v>
      </c>
      <c r="W267">
        <v>148</v>
      </c>
      <c r="X267">
        <v>762</v>
      </c>
      <c r="Y267">
        <v>204</v>
      </c>
      <c r="Z267">
        <v>493.68</v>
      </c>
      <c r="AA267">
        <v>1512</v>
      </c>
      <c r="AB267">
        <v>5042.68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4659.95</v>
      </c>
      <c r="AM267">
        <v>1214.27</v>
      </c>
      <c r="AN267">
        <v>0</v>
      </c>
      <c r="AO267">
        <v>247.69</v>
      </c>
      <c r="AP267">
        <v>973.41</v>
      </c>
      <c r="AQ267">
        <v>256.20999999999998</v>
      </c>
      <c r="AR267">
        <v>684.12</v>
      </c>
      <c r="AS267">
        <v>3843.0172022083425</v>
      </c>
      <c r="AT267">
        <v>11878.66720220834</v>
      </c>
      <c r="AU267">
        <v>4.2242770989361098</v>
      </c>
      <c r="AV267">
        <v>2812</v>
      </c>
      <c r="AW267" t="s">
        <v>91</v>
      </c>
      <c r="AX267" t="s">
        <v>791</v>
      </c>
      <c r="AY267" t="s">
        <v>2380</v>
      </c>
      <c r="AZ267" t="s">
        <v>1041</v>
      </c>
      <c r="BA267" t="s">
        <v>2368</v>
      </c>
      <c r="BB267" t="s">
        <v>1132</v>
      </c>
      <c r="BC267" t="s">
        <v>2381</v>
      </c>
      <c r="BD267">
        <v>1</v>
      </c>
      <c r="BE267">
        <v>2</v>
      </c>
    </row>
    <row r="268" spans="1:57" x14ac:dyDescent="0.25">
      <c r="A268" t="s">
        <v>728</v>
      </c>
      <c r="B268">
        <v>12563.779999999999</v>
      </c>
      <c r="C268">
        <v>784.52</v>
      </c>
      <c r="D268">
        <v>0</v>
      </c>
      <c r="E268">
        <v>985</v>
      </c>
      <c r="F268">
        <v>3774</v>
      </c>
      <c r="G268">
        <v>6855.92</v>
      </c>
      <c r="H268">
        <v>5150</v>
      </c>
      <c r="I268">
        <v>66090.44</v>
      </c>
      <c r="J268">
        <v>96203.66</v>
      </c>
      <c r="K268">
        <v>5781.369999999999</v>
      </c>
      <c r="L268">
        <v>749.9</v>
      </c>
      <c r="M268">
        <v>0</v>
      </c>
      <c r="N268">
        <v>5341.44</v>
      </c>
      <c r="O268">
        <v>2866.67</v>
      </c>
      <c r="P268">
        <v>944.34</v>
      </c>
      <c r="Q268">
        <v>1413.31</v>
      </c>
      <c r="R268">
        <v>10687.078441931613</v>
      </c>
      <c r="S268">
        <v>27784.10844193161</v>
      </c>
      <c r="T268">
        <v>78001.929999999993</v>
      </c>
      <c r="U268">
        <v>0</v>
      </c>
      <c r="V268">
        <v>0</v>
      </c>
      <c r="W268">
        <v>6190.84</v>
      </c>
      <c r="X268">
        <v>0</v>
      </c>
      <c r="Y268">
        <v>0</v>
      </c>
      <c r="Z268">
        <v>0</v>
      </c>
      <c r="AA268">
        <v>20283.300000000003</v>
      </c>
      <c r="AB268">
        <v>104476.06999999999</v>
      </c>
      <c r="AC268">
        <v>160000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160000</v>
      </c>
      <c r="AL268">
        <v>256347.08</v>
      </c>
      <c r="AM268">
        <v>1534.42</v>
      </c>
      <c r="AN268">
        <v>0</v>
      </c>
      <c r="AO268">
        <v>12517.279999999999</v>
      </c>
      <c r="AP268">
        <v>6640.67</v>
      </c>
      <c r="AQ268">
        <v>7800.26</v>
      </c>
      <c r="AR268">
        <v>6563.3099999999995</v>
      </c>
      <c r="AS268">
        <v>97060.818441931624</v>
      </c>
      <c r="AT268">
        <v>388463.83844193164</v>
      </c>
      <c r="AU268">
        <v>41.941679814503523</v>
      </c>
      <c r="AV268">
        <v>9262</v>
      </c>
      <c r="AW268" t="s">
        <v>727</v>
      </c>
      <c r="AX268" t="s">
        <v>761</v>
      </c>
      <c r="AY268" t="s">
        <v>2452</v>
      </c>
      <c r="AZ268" t="s">
        <v>931</v>
      </c>
      <c r="BA268" t="s">
        <v>2350</v>
      </c>
      <c r="BB268" t="s">
        <v>2227</v>
      </c>
      <c r="BC268" t="s">
        <v>2454</v>
      </c>
      <c r="BD268">
        <v>1</v>
      </c>
      <c r="BE268">
        <v>2</v>
      </c>
    </row>
    <row r="269" spans="1:57" x14ac:dyDescent="0.25">
      <c r="A269" t="s">
        <v>2483</v>
      </c>
      <c r="B269">
        <v>1933.0700000000002</v>
      </c>
      <c r="C269">
        <v>0</v>
      </c>
      <c r="D269">
        <v>0</v>
      </c>
      <c r="E269">
        <v>1363.84</v>
      </c>
      <c r="F269">
        <v>582.35</v>
      </c>
      <c r="G269">
        <v>840</v>
      </c>
      <c r="H269">
        <v>265</v>
      </c>
      <c r="I269">
        <v>3362</v>
      </c>
      <c r="J269">
        <v>8346.26</v>
      </c>
      <c r="K269">
        <v>5593.5300000000007</v>
      </c>
      <c r="L269">
        <v>305.82</v>
      </c>
      <c r="M269">
        <v>0</v>
      </c>
      <c r="N269">
        <v>254.55</v>
      </c>
      <c r="O269">
        <v>186.85</v>
      </c>
      <c r="P269">
        <v>93.75</v>
      </c>
      <c r="Q269">
        <v>260.45</v>
      </c>
      <c r="R269">
        <v>3793.5997883154491</v>
      </c>
      <c r="S269">
        <v>10488.549788315449</v>
      </c>
      <c r="T269">
        <v>8300</v>
      </c>
      <c r="U269">
        <v>0</v>
      </c>
      <c r="V269">
        <v>0</v>
      </c>
      <c r="W269">
        <v>800</v>
      </c>
      <c r="X269">
        <v>400</v>
      </c>
      <c r="Y269">
        <v>0</v>
      </c>
      <c r="Z269">
        <v>200</v>
      </c>
      <c r="AA269">
        <v>800</v>
      </c>
      <c r="AB269">
        <v>10500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15826.6</v>
      </c>
      <c r="AM269">
        <v>305.82</v>
      </c>
      <c r="AN269">
        <v>0</v>
      </c>
      <c r="AO269">
        <v>2418.39</v>
      </c>
      <c r="AP269">
        <v>1169.2</v>
      </c>
      <c r="AQ269">
        <v>933.75</v>
      </c>
      <c r="AR269">
        <v>725.45</v>
      </c>
      <c r="AS269">
        <v>7955.5997883154487</v>
      </c>
      <c r="AT269">
        <v>29334.809788315451</v>
      </c>
      <c r="AU269">
        <v>9.8903606838555138</v>
      </c>
      <c r="AV269">
        <v>2966</v>
      </c>
      <c r="AW269" t="s">
        <v>2484</v>
      </c>
      <c r="AZ269" t="s">
        <v>1010</v>
      </c>
      <c r="BA269" t="s">
        <v>2365</v>
      </c>
      <c r="BB269" t="s">
        <v>1012</v>
      </c>
      <c r="BC269" t="s">
        <v>2366</v>
      </c>
      <c r="BD269">
        <v>2</v>
      </c>
      <c r="BE269">
        <v>1</v>
      </c>
    </row>
    <row r="270" spans="1:57" x14ac:dyDescent="0.25">
      <c r="A270" t="s">
        <v>94</v>
      </c>
      <c r="B270">
        <v>2892.1099999999997</v>
      </c>
      <c r="C270">
        <v>297.5</v>
      </c>
      <c r="D270">
        <v>0</v>
      </c>
      <c r="E270">
        <v>70</v>
      </c>
      <c r="F270">
        <v>2555</v>
      </c>
      <c r="G270">
        <v>705</v>
      </c>
      <c r="H270">
        <v>3010</v>
      </c>
      <c r="I270">
        <v>9137</v>
      </c>
      <c r="J270">
        <v>18666.61</v>
      </c>
      <c r="K270">
        <v>3143.5</v>
      </c>
      <c r="L270">
        <v>2654.78</v>
      </c>
      <c r="M270">
        <v>0</v>
      </c>
      <c r="N270">
        <v>74.099999999999994</v>
      </c>
      <c r="O270">
        <v>1266.76</v>
      </c>
      <c r="P270">
        <v>161.1</v>
      </c>
      <c r="Q270">
        <v>303.14999999999998</v>
      </c>
      <c r="R270">
        <v>5151.8256348454133</v>
      </c>
      <c r="S270">
        <v>12755.215634845415</v>
      </c>
      <c r="T270">
        <v>5000</v>
      </c>
      <c r="U270">
        <v>4410</v>
      </c>
      <c r="V270">
        <v>0</v>
      </c>
      <c r="W270">
        <v>440</v>
      </c>
      <c r="X270">
        <v>5040</v>
      </c>
      <c r="Y270">
        <v>1000</v>
      </c>
      <c r="Z270">
        <v>950</v>
      </c>
      <c r="AA270">
        <v>3000</v>
      </c>
      <c r="AB270">
        <v>19840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11035.61</v>
      </c>
      <c r="AM270">
        <v>7362.2800000000007</v>
      </c>
      <c r="AN270">
        <v>0</v>
      </c>
      <c r="AO270">
        <v>584.1</v>
      </c>
      <c r="AP270">
        <v>8861.76</v>
      </c>
      <c r="AQ270">
        <v>1866.1</v>
      </c>
      <c r="AR270">
        <v>4263.1499999999996</v>
      </c>
      <c r="AS270">
        <v>17288.825634845412</v>
      </c>
      <c r="AT270">
        <v>51261.825634845416</v>
      </c>
      <c r="AU270">
        <v>35.947984316160884</v>
      </c>
      <c r="AV270">
        <v>1426</v>
      </c>
      <c r="AW270" t="s">
        <v>93</v>
      </c>
      <c r="AZ270" t="s">
        <v>1041</v>
      </c>
      <c r="BA270" t="s">
        <v>2368</v>
      </c>
      <c r="BB270" t="s">
        <v>1043</v>
      </c>
      <c r="BC270" t="s">
        <v>2369</v>
      </c>
      <c r="BD270">
        <v>1</v>
      </c>
      <c r="BE270">
        <v>1</v>
      </c>
    </row>
    <row r="271" spans="1:57" x14ac:dyDescent="0.25">
      <c r="A271" t="s">
        <v>730</v>
      </c>
      <c r="B271">
        <v>6900.55</v>
      </c>
      <c r="C271">
        <v>2120</v>
      </c>
      <c r="D271">
        <v>0</v>
      </c>
      <c r="E271">
        <v>2193</v>
      </c>
      <c r="F271">
        <v>2285.7800000000002</v>
      </c>
      <c r="G271">
        <v>5056.75</v>
      </c>
      <c r="H271">
        <v>3105</v>
      </c>
      <c r="I271">
        <v>50713.229999999996</v>
      </c>
      <c r="J271">
        <v>72374.31</v>
      </c>
      <c r="K271">
        <v>8791.76</v>
      </c>
      <c r="L271">
        <v>281.32</v>
      </c>
      <c r="M271">
        <v>0</v>
      </c>
      <c r="N271">
        <v>4498.28</v>
      </c>
      <c r="O271">
        <v>1569.46</v>
      </c>
      <c r="P271">
        <v>838.18</v>
      </c>
      <c r="Q271">
        <v>230.15</v>
      </c>
      <c r="R271">
        <v>16393.460847820625</v>
      </c>
      <c r="S271">
        <v>32602.610847820622</v>
      </c>
      <c r="T271">
        <v>72429.569999999992</v>
      </c>
      <c r="U271">
        <v>0</v>
      </c>
      <c r="V271">
        <v>0</v>
      </c>
      <c r="W271">
        <v>5877.8</v>
      </c>
      <c r="X271">
        <v>0</v>
      </c>
      <c r="Y271">
        <v>0</v>
      </c>
      <c r="Z271">
        <v>0</v>
      </c>
      <c r="AA271">
        <v>21522.85</v>
      </c>
      <c r="AB271">
        <v>99830.22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88121.87999999999</v>
      </c>
      <c r="AM271">
        <v>2401.3200000000002</v>
      </c>
      <c r="AN271">
        <v>0</v>
      </c>
      <c r="AO271">
        <v>12569.08</v>
      </c>
      <c r="AP271">
        <v>3855.2400000000002</v>
      </c>
      <c r="AQ271">
        <v>5894.93</v>
      </c>
      <c r="AR271">
        <v>3335.15</v>
      </c>
      <c r="AS271">
        <v>88629.540847820608</v>
      </c>
      <c r="AT271">
        <v>204807.14084782061</v>
      </c>
      <c r="AU271">
        <v>56.142308346442057</v>
      </c>
      <c r="AV271">
        <v>3648</v>
      </c>
      <c r="AW271" t="s">
        <v>729</v>
      </c>
      <c r="AX271" t="s">
        <v>761</v>
      </c>
      <c r="AY271" t="s">
        <v>2452</v>
      </c>
      <c r="AZ271" t="s">
        <v>931</v>
      </c>
      <c r="BA271" t="s">
        <v>2350</v>
      </c>
      <c r="BB271" t="s">
        <v>2234</v>
      </c>
      <c r="BC271" t="s">
        <v>2456</v>
      </c>
      <c r="BD271">
        <v>1</v>
      </c>
      <c r="BE271">
        <v>2</v>
      </c>
    </row>
    <row r="272" spans="1:57" x14ac:dyDescent="0.25">
      <c r="A272" t="s">
        <v>440</v>
      </c>
      <c r="B272">
        <v>1896.59</v>
      </c>
      <c r="C272">
        <v>0</v>
      </c>
      <c r="D272">
        <v>0</v>
      </c>
      <c r="E272">
        <v>330</v>
      </c>
      <c r="F272">
        <v>4880.34</v>
      </c>
      <c r="G272">
        <v>5145</v>
      </c>
      <c r="H272">
        <v>2543.5</v>
      </c>
      <c r="I272">
        <v>3884.8</v>
      </c>
      <c r="J272">
        <v>18680.23</v>
      </c>
      <c r="K272">
        <v>2380.4299999999998</v>
      </c>
      <c r="L272">
        <v>46.1</v>
      </c>
      <c r="M272">
        <v>0</v>
      </c>
      <c r="N272">
        <v>310.35000000000002</v>
      </c>
      <c r="O272">
        <v>1440.35</v>
      </c>
      <c r="P272">
        <v>2066.1999999999998</v>
      </c>
      <c r="Q272">
        <v>2841.98</v>
      </c>
      <c r="R272">
        <v>5216.2333255709473</v>
      </c>
      <c r="S272">
        <v>14301.643325570947</v>
      </c>
      <c r="T272">
        <v>3000</v>
      </c>
      <c r="U272">
        <v>0</v>
      </c>
      <c r="V272">
        <v>0</v>
      </c>
      <c r="W272">
        <v>2000</v>
      </c>
      <c r="X272">
        <v>1250</v>
      </c>
      <c r="Y272">
        <v>5000</v>
      </c>
      <c r="Z272">
        <v>2800</v>
      </c>
      <c r="AA272">
        <v>1500</v>
      </c>
      <c r="AB272">
        <v>15550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7277.0199999999995</v>
      </c>
      <c r="AM272">
        <v>46.1</v>
      </c>
      <c r="AN272">
        <v>0</v>
      </c>
      <c r="AO272">
        <v>2640.35</v>
      </c>
      <c r="AP272">
        <v>7570.6900000000005</v>
      </c>
      <c r="AQ272">
        <v>12211.2</v>
      </c>
      <c r="AR272">
        <v>8185.48</v>
      </c>
      <c r="AS272">
        <v>10601.033325570948</v>
      </c>
      <c r="AT272">
        <v>48531.873325570945</v>
      </c>
      <c r="AU272">
        <v>4.4891197230201598</v>
      </c>
      <c r="AV272">
        <v>10811</v>
      </c>
      <c r="AW272" t="s">
        <v>439</v>
      </c>
      <c r="AZ272" t="s">
        <v>1696</v>
      </c>
      <c r="BA272" t="s">
        <v>2415</v>
      </c>
      <c r="BB272" t="s">
        <v>1712</v>
      </c>
      <c r="BC272" t="s">
        <v>2418</v>
      </c>
      <c r="BD272">
        <v>2</v>
      </c>
      <c r="BE272">
        <v>1</v>
      </c>
    </row>
    <row r="273" spans="1:57" x14ac:dyDescent="0.25">
      <c r="A273" t="s">
        <v>2458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20007</v>
      </c>
      <c r="AW273" t="s">
        <v>779</v>
      </c>
      <c r="AX273" t="s">
        <v>779</v>
      </c>
      <c r="AY273" t="s">
        <v>2458</v>
      </c>
      <c r="AZ273" t="s">
        <v>2045</v>
      </c>
      <c r="BA273" t="s">
        <v>2435</v>
      </c>
      <c r="BB273" t="s">
        <v>2173</v>
      </c>
      <c r="BC273" t="s">
        <v>2448</v>
      </c>
      <c r="BD273">
        <v>1</v>
      </c>
      <c r="BE273">
        <v>2</v>
      </c>
    </row>
    <row r="274" spans="1:57" x14ac:dyDescent="0.25">
      <c r="A274" t="s">
        <v>370</v>
      </c>
      <c r="B274">
        <v>10833.89</v>
      </c>
      <c r="C274">
        <v>1690.5</v>
      </c>
      <c r="D274">
        <v>0</v>
      </c>
      <c r="E274">
        <v>2710</v>
      </c>
      <c r="F274">
        <v>10529.25</v>
      </c>
      <c r="G274">
        <v>210</v>
      </c>
      <c r="H274">
        <v>8028</v>
      </c>
      <c r="I274">
        <v>6754</v>
      </c>
      <c r="J274">
        <v>40755.64</v>
      </c>
      <c r="K274">
        <v>22783.280000000002</v>
      </c>
      <c r="L274">
        <v>1490.38</v>
      </c>
      <c r="M274">
        <v>0</v>
      </c>
      <c r="N274">
        <v>3138.92</v>
      </c>
      <c r="O274">
        <v>3850.09</v>
      </c>
      <c r="P274">
        <v>3002.37</v>
      </c>
      <c r="Q274">
        <v>4338.3100000000004</v>
      </c>
      <c r="R274">
        <v>7621.5220496911379</v>
      </c>
      <c r="S274">
        <v>46224.872049691134</v>
      </c>
      <c r="T274">
        <v>6000</v>
      </c>
      <c r="U274">
        <v>0</v>
      </c>
      <c r="V274">
        <v>0</v>
      </c>
      <c r="W274">
        <v>0</v>
      </c>
      <c r="X274">
        <v>10300</v>
      </c>
      <c r="Y274">
        <v>1000</v>
      </c>
      <c r="Z274">
        <v>1000</v>
      </c>
      <c r="AA274">
        <v>3000</v>
      </c>
      <c r="AB274">
        <v>21300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39617.17</v>
      </c>
      <c r="AM274">
        <v>3180.88</v>
      </c>
      <c r="AN274">
        <v>0</v>
      </c>
      <c r="AO274">
        <v>5848.92</v>
      </c>
      <c r="AP274">
        <v>24679.34</v>
      </c>
      <c r="AQ274">
        <v>4212.37</v>
      </c>
      <c r="AR274">
        <v>13366.310000000001</v>
      </c>
      <c r="AS274">
        <v>17375.522049691139</v>
      </c>
      <c r="AT274">
        <v>108280.51204969113</v>
      </c>
      <c r="AU274">
        <v>60.831748342523106</v>
      </c>
      <c r="AV274">
        <v>1780</v>
      </c>
      <c r="AW274" t="s">
        <v>369</v>
      </c>
      <c r="AZ274" t="s">
        <v>1481</v>
      </c>
      <c r="BA274" t="s">
        <v>2402</v>
      </c>
      <c r="BB274" t="s">
        <v>1607</v>
      </c>
      <c r="BC274" t="s">
        <v>2408</v>
      </c>
      <c r="BD274">
        <v>2</v>
      </c>
      <c r="BE274">
        <v>1</v>
      </c>
    </row>
    <row r="275" spans="1:57" x14ac:dyDescent="0.25">
      <c r="A275" t="s">
        <v>534</v>
      </c>
      <c r="B275">
        <v>3211.85</v>
      </c>
      <c r="C275">
        <v>0</v>
      </c>
      <c r="D275">
        <v>0</v>
      </c>
      <c r="E275">
        <v>325</v>
      </c>
      <c r="F275">
        <v>75.75</v>
      </c>
      <c r="G275">
        <v>43600</v>
      </c>
      <c r="H275">
        <v>550</v>
      </c>
      <c r="I275">
        <v>4279</v>
      </c>
      <c r="J275">
        <v>52041.599999999999</v>
      </c>
      <c r="K275">
        <v>3862.6</v>
      </c>
      <c r="L275">
        <v>1359.68</v>
      </c>
      <c r="M275">
        <v>0</v>
      </c>
      <c r="N275">
        <v>329.5</v>
      </c>
      <c r="O275">
        <v>6252.88</v>
      </c>
      <c r="P275">
        <v>1739.16</v>
      </c>
      <c r="Q275">
        <v>159.19999999999999</v>
      </c>
      <c r="R275">
        <v>5017.7755030890166</v>
      </c>
      <c r="S275">
        <v>18720.795503089015</v>
      </c>
      <c r="T275">
        <v>5000</v>
      </c>
      <c r="U275">
        <v>4000</v>
      </c>
      <c r="V275">
        <v>0</v>
      </c>
      <c r="W275">
        <v>1600</v>
      </c>
      <c r="X275">
        <v>0</v>
      </c>
      <c r="Y275">
        <v>4500</v>
      </c>
      <c r="Z275">
        <v>2800</v>
      </c>
      <c r="AA275">
        <v>4210</v>
      </c>
      <c r="AB275">
        <v>22110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12074.45</v>
      </c>
      <c r="AM275">
        <v>5359.68</v>
      </c>
      <c r="AN275">
        <v>0</v>
      </c>
      <c r="AO275">
        <v>2254.5</v>
      </c>
      <c r="AP275">
        <v>6328.63</v>
      </c>
      <c r="AQ275">
        <v>49839.16</v>
      </c>
      <c r="AR275">
        <v>3509.2</v>
      </c>
      <c r="AS275">
        <v>13506.775503089017</v>
      </c>
      <c r="AT275">
        <v>92872.395503089021</v>
      </c>
      <c r="AU275">
        <v>3.2839148369254629</v>
      </c>
      <c r="AV275">
        <v>28281</v>
      </c>
      <c r="AW275" t="s">
        <v>533</v>
      </c>
      <c r="AZ275" t="s">
        <v>1870</v>
      </c>
      <c r="BA275" t="s">
        <v>2424</v>
      </c>
      <c r="BB275" t="s">
        <v>1888</v>
      </c>
      <c r="BC275" t="s">
        <v>2427</v>
      </c>
      <c r="BD275">
        <v>1</v>
      </c>
      <c r="BE275">
        <v>1</v>
      </c>
    </row>
    <row r="276" spans="1:57" x14ac:dyDescent="0.25">
      <c r="A276" t="s">
        <v>628</v>
      </c>
      <c r="B276">
        <v>10995.59</v>
      </c>
      <c r="C276">
        <v>0</v>
      </c>
      <c r="D276">
        <v>4445.13</v>
      </c>
      <c r="E276">
        <v>40</v>
      </c>
      <c r="F276">
        <v>0</v>
      </c>
      <c r="G276">
        <v>30</v>
      </c>
      <c r="H276">
        <v>0</v>
      </c>
      <c r="I276">
        <v>4183</v>
      </c>
      <c r="J276">
        <v>19693.72</v>
      </c>
      <c r="K276">
        <v>86439.06</v>
      </c>
      <c r="L276">
        <v>0</v>
      </c>
      <c r="M276">
        <v>1984.72</v>
      </c>
      <c r="N276">
        <v>471.75</v>
      </c>
      <c r="O276">
        <v>0</v>
      </c>
      <c r="P276">
        <v>0</v>
      </c>
      <c r="Q276">
        <v>0</v>
      </c>
      <c r="R276">
        <v>7407.8751375742831</v>
      </c>
      <c r="S276">
        <v>96303.405137574286</v>
      </c>
      <c r="T276">
        <v>0</v>
      </c>
      <c r="U276">
        <v>0</v>
      </c>
      <c r="V276">
        <v>15000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15000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97434.65</v>
      </c>
      <c r="AM276">
        <v>0</v>
      </c>
      <c r="AN276">
        <v>21429.85</v>
      </c>
      <c r="AO276">
        <v>511.75</v>
      </c>
      <c r="AP276">
        <v>0</v>
      </c>
      <c r="AQ276">
        <v>30</v>
      </c>
      <c r="AR276">
        <v>0</v>
      </c>
      <c r="AS276">
        <v>11590.875137574283</v>
      </c>
      <c r="AT276">
        <v>130997.12513757429</v>
      </c>
      <c r="AU276">
        <v>6.0940233130616992</v>
      </c>
      <c r="AV276">
        <v>21496</v>
      </c>
      <c r="AW276" t="s">
        <v>627</v>
      </c>
      <c r="AX276" t="s">
        <v>781</v>
      </c>
      <c r="AY276" t="s">
        <v>2432</v>
      </c>
      <c r="AZ276" t="s">
        <v>2045</v>
      </c>
      <c r="BA276" t="s">
        <v>2435</v>
      </c>
      <c r="BB276" t="s">
        <v>2064</v>
      </c>
      <c r="BC276" t="s">
        <v>2440</v>
      </c>
      <c r="BD276">
        <v>2</v>
      </c>
      <c r="BE276">
        <v>2</v>
      </c>
    </row>
    <row r="277" spans="1:57" x14ac:dyDescent="0.25">
      <c r="A277" t="s">
        <v>2552</v>
      </c>
      <c r="B277">
        <v>0</v>
      </c>
      <c r="C277">
        <v>0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3132</v>
      </c>
      <c r="AW277" t="s">
        <v>781</v>
      </c>
      <c r="AX277" t="s">
        <v>781</v>
      </c>
      <c r="AY277" t="s">
        <v>2432</v>
      </c>
      <c r="AZ277" t="s">
        <v>2045</v>
      </c>
      <c r="BA277" t="s">
        <v>2435</v>
      </c>
      <c r="BB277" t="s">
        <v>2064</v>
      </c>
      <c r="BC277" t="s">
        <v>2440</v>
      </c>
      <c r="BD277">
        <v>1</v>
      </c>
      <c r="BE277">
        <v>2</v>
      </c>
    </row>
    <row r="278" spans="1:57" x14ac:dyDescent="0.25">
      <c r="A278" t="s">
        <v>284</v>
      </c>
      <c r="B278">
        <v>654.96999999999991</v>
      </c>
      <c r="C278">
        <v>0</v>
      </c>
      <c r="D278">
        <v>0</v>
      </c>
      <c r="E278">
        <v>100</v>
      </c>
      <c r="F278">
        <v>695</v>
      </c>
      <c r="G278">
        <v>150</v>
      </c>
      <c r="H278">
        <v>2100</v>
      </c>
      <c r="I278">
        <v>4121</v>
      </c>
      <c r="J278">
        <v>7820.9699999999993</v>
      </c>
      <c r="K278">
        <v>1247.3500000000001</v>
      </c>
      <c r="L278">
        <v>722.7</v>
      </c>
      <c r="M278">
        <v>0</v>
      </c>
      <c r="N278">
        <v>115.25</v>
      </c>
      <c r="O278">
        <v>501.7</v>
      </c>
      <c r="P278">
        <v>506.35</v>
      </c>
      <c r="Q278">
        <v>80</v>
      </c>
      <c r="R278">
        <v>1118.6644505421564</v>
      </c>
      <c r="S278">
        <v>4292.0144505421558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1902.3200000000002</v>
      </c>
      <c r="AM278">
        <v>722.7</v>
      </c>
      <c r="AN278">
        <v>0</v>
      </c>
      <c r="AO278">
        <v>215.25</v>
      </c>
      <c r="AP278">
        <v>1196.7</v>
      </c>
      <c r="AQ278">
        <v>656.35</v>
      </c>
      <c r="AR278">
        <v>2180</v>
      </c>
      <c r="AS278">
        <v>5239.6644505421564</v>
      </c>
      <c r="AT278">
        <v>12112.984450542157</v>
      </c>
      <c r="AU278">
        <v>3.3910930712604022</v>
      </c>
      <c r="AV278">
        <v>3572</v>
      </c>
      <c r="AW278" t="s">
        <v>283</v>
      </c>
      <c r="AZ278" t="s">
        <v>1357</v>
      </c>
      <c r="BA278" t="s">
        <v>2391</v>
      </c>
      <c r="BB278" t="s">
        <v>1422</v>
      </c>
      <c r="BC278" t="s">
        <v>2399</v>
      </c>
      <c r="BD278">
        <v>2</v>
      </c>
      <c r="BE278">
        <v>1</v>
      </c>
    </row>
    <row r="279" spans="1:57" x14ac:dyDescent="0.25">
      <c r="A279" t="s">
        <v>318</v>
      </c>
      <c r="B279">
        <v>3749.2000000000007</v>
      </c>
      <c r="C279">
        <v>0</v>
      </c>
      <c r="D279">
        <v>0</v>
      </c>
      <c r="E279">
        <v>1235</v>
      </c>
      <c r="F279">
        <v>0</v>
      </c>
      <c r="G279">
        <v>0</v>
      </c>
      <c r="H279">
        <v>490</v>
      </c>
      <c r="I279">
        <v>3722</v>
      </c>
      <c r="J279">
        <v>9196.2000000000007</v>
      </c>
      <c r="K279">
        <v>9499.6200000000008</v>
      </c>
      <c r="L279">
        <v>89.1</v>
      </c>
      <c r="M279">
        <v>0</v>
      </c>
      <c r="N279">
        <v>503.1</v>
      </c>
      <c r="O279">
        <v>481.9</v>
      </c>
      <c r="P279">
        <v>436.05</v>
      </c>
      <c r="Q279">
        <v>316.55</v>
      </c>
      <c r="R279">
        <v>9965.0143155317655</v>
      </c>
      <c r="S279">
        <v>21291.334315531763</v>
      </c>
      <c r="T279">
        <v>6000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1000</v>
      </c>
      <c r="AB279">
        <v>7000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19248.82</v>
      </c>
      <c r="AM279">
        <v>89.1</v>
      </c>
      <c r="AN279">
        <v>0</v>
      </c>
      <c r="AO279">
        <v>1738.1</v>
      </c>
      <c r="AP279">
        <v>481.9</v>
      </c>
      <c r="AQ279">
        <v>436.05</v>
      </c>
      <c r="AR279">
        <v>806.55</v>
      </c>
      <c r="AS279">
        <v>14687.014315531766</v>
      </c>
      <c r="AT279">
        <v>37487.534315531761</v>
      </c>
      <c r="AU279">
        <v>2.876354969349479</v>
      </c>
      <c r="AV279">
        <v>13033</v>
      </c>
      <c r="AW279" t="s">
        <v>317</v>
      </c>
      <c r="AZ279" t="s">
        <v>1357</v>
      </c>
      <c r="BA279" t="s">
        <v>2391</v>
      </c>
      <c r="BB279" t="s">
        <v>1412</v>
      </c>
      <c r="BC279" t="s">
        <v>2398</v>
      </c>
      <c r="BD279">
        <v>2</v>
      </c>
      <c r="BE279">
        <v>1</v>
      </c>
    </row>
    <row r="280" spans="1:57" x14ac:dyDescent="0.25">
      <c r="A280" t="s">
        <v>286</v>
      </c>
      <c r="B280">
        <v>1084.8900000000001</v>
      </c>
      <c r="C280">
        <v>275</v>
      </c>
      <c r="D280">
        <v>0</v>
      </c>
      <c r="E280">
        <v>141</v>
      </c>
      <c r="F280">
        <v>2222</v>
      </c>
      <c r="G280">
        <v>850</v>
      </c>
      <c r="H280">
        <v>480</v>
      </c>
      <c r="I280">
        <v>1841</v>
      </c>
      <c r="J280">
        <v>6893.89</v>
      </c>
      <c r="K280">
        <v>2979.47</v>
      </c>
      <c r="L280">
        <v>2371.66</v>
      </c>
      <c r="M280">
        <v>0</v>
      </c>
      <c r="N280">
        <v>49.45</v>
      </c>
      <c r="O280">
        <v>2230.5100000000002</v>
      </c>
      <c r="P280">
        <v>1609.31</v>
      </c>
      <c r="Q280">
        <v>68.25</v>
      </c>
      <c r="R280">
        <v>2867.5238301410568</v>
      </c>
      <c r="S280">
        <v>12176.173830141057</v>
      </c>
      <c r="T280">
        <v>2970</v>
      </c>
      <c r="U280">
        <v>3960</v>
      </c>
      <c r="V280">
        <v>0</v>
      </c>
      <c r="W280">
        <v>450</v>
      </c>
      <c r="X280">
        <v>2970</v>
      </c>
      <c r="Y280">
        <v>0</v>
      </c>
      <c r="Z280">
        <v>0</v>
      </c>
      <c r="AA280">
        <v>0</v>
      </c>
      <c r="AB280">
        <v>10350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7034.36</v>
      </c>
      <c r="AM280">
        <v>6606.66</v>
      </c>
      <c r="AN280">
        <v>0</v>
      </c>
      <c r="AO280">
        <v>640.45000000000005</v>
      </c>
      <c r="AP280">
        <v>7422.51</v>
      </c>
      <c r="AQ280">
        <v>2459.31</v>
      </c>
      <c r="AR280">
        <v>548.25</v>
      </c>
      <c r="AS280">
        <v>4708.5238301410573</v>
      </c>
      <c r="AT280">
        <v>29420.063830141062</v>
      </c>
      <c r="AU280">
        <v>10.443757128200589</v>
      </c>
      <c r="AV280">
        <v>2817</v>
      </c>
      <c r="AW280" t="s">
        <v>285</v>
      </c>
      <c r="AZ280" t="s">
        <v>1357</v>
      </c>
      <c r="BA280" t="s">
        <v>2391</v>
      </c>
      <c r="BB280" t="s">
        <v>1383</v>
      </c>
      <c r="BC280" t="s">
        <v>2395</v>
      </c>
      <c r="BD280">
        <v>2</v>
      </c>
      <c r="BE280">
        <v>1</v>
      </c>
    </row>
    <row r="281" spans="1:57" x14ac:dyDescent="0.25">
      <c r="A281" t="s">
        <v>2518</v>
      </c>
      <c r="B281">
        <v>3557.44</v>
      </c>
      <c r="C281">
        <v>0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2274</v>
      </c>
      <c r="J281">
        <v>5831.4400000000005</v>
      </c>
      <c r="K281">
        <v>1810.65</v>
      </c>
      <c r="L281">
        <v>0</v>
      </c>
      <c r="M281">
        <v>104.95</v>
      </c>
      <c r="N281">
        <v>87.25</v>
      </c>
      <c r="O281">
        <v>0</v>
      </c>
      <c r="P281">
        <v>0</v>
      </c>
      <c r="Q281">
        <v>0</v>
      </c>
      <c r="R281">
        <v>3036.2619987058097</v>
      </c>
      <c r="S281">
        <v>5039.11199870581</v>
      </c>
      <c r="T281">
        <v>3000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2000</v>
      </c>
      <c r="AB281">
        <v>5000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8368.09</v>
      </c>
      <c r="AM281">
        <v>0</v>
      </c>
      <c r="AN281">
        <v>104.95</v>
      </c>
      <c r="AO281">
        <v>87.25</v>
      </c>
      <c r="AP281">
        <v>0</v>
      </c>
      <c r="AQ281">
        <v>0</v>
      </c>
      <c r="AR281">
        <v>0</v>
      </c>
      <c r="AS281">
        <v>7310.2619987058097</v>
      </c>
      <c r="AT281">
        <v>15870.551998705811</v>
      </c>
      <c r="AU281">
        <v>4.3279389142911944</v>
      </c>
      <c r="AV281">
        <v>3667</v>
      </c>
      <c r="AW281" t="s">
        <v>629</v>
      </c>
      <c r="AX281" t="s">
        <v>861</v>
      </c>
      <c r="AY281" t="s">
        <v>2363</v>
      </c>
      <c r="AZ281" t="s">
        <v>2045</v>
      </c>
      <c r="BA281" t="s">
        <v>2435</v>
      </c>
      <c r="BB281" t="s">
        <v>2052</v>
      </c>
      <c r="BC281" t="s">
        <v>2437</v>
      </c>
      <c r="BD281">
        <v>1</v>
      </c>
      <c r="BE281">
        <v>2</v>
      </c>
    </row>
    <row r="282" spans="1:57" x14ac:dyDescent="0.25">
      <c r="A282" t="s">
        <v>632</v>
      </c>
      <c r="B282">
        <v>1787.61</v>
      </c>
      <c r="C282">
        <v>0</v>
      </c>
      <c r="D282">
        <v>1241.3699999999999</v>
      </c>
      <c r="E282">
        <v>40</v>
      </c>
      <c r="F282">
        <v>0</v>
      </c>
      <c r="G282">
        <v>0</v>
      </c>
      <c r="H282">
        <v>0</v>
      </c>
      <c r="I282">
        <v>490</v>
      </c>
      <c r="J282">
        <v>3558.9799999999996</v>
      </c>
      <c r="K282">
        <v>967.9899999999999</v>
      </c>
      <c r="L282">
        <v>0</v>
      </c>
      <c r="M282">
        <v>331.95</v>
      </c>
      <c r="N282">
        <v>99.9</v>
      </c>
      <c r="O282">
        <v>0</v>
      </c>
      <c r="P282">
        <v>0</v>
      </c>
      <c r="Q282">
        <v>0</v>
      </c>
      <c r="R282">
        <v>1096.0911546734033</v>
      </c>
      <c r="S282">
        <v>2495.9311546734034</v>
      </c>
      <c r="T282">
        <v>2200</v>
      </c>
      <c r="U282">
        <v>0</v>
      </c>
      <c r="V282">
        <v>2200</v>
      </c>
      <c r="W282">
        <v>0</v>
      </c>
      <c r="X282">
        <v>0</v>
      </c>
      <c r="Y282">
        <v>0</v>
      </c>
      <c r="Z282">
        <v>0</v>
      </c>
      <c r="AA282">
        <v>1100</v>
      </c>
      <c r="AB282">
        <v>5500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4955.6000000000004</v>
      </c>
      <c r="AM282">
        <v>0</v>
      </c>
      <c r="AN282">
        <v>3773.3199999999997</v>
      </c>
      <c r="AO282">
        <v>139.9</v>
      </c>
      <c r="AP282">
        <v>0</v>
      </c>
      <c r="AQ282">
        <v>0</v>
      </c>
      <c r="AR282">
        <v>0</v>
      </c>
      <c r="AS282">
        <v>2686.0911546734033</v>
      </c>
      <c r="AT282">
        <v>11554.911154673402</v>
      </c>
      <c r="AU282">
        <v>0.89227113163501171</v>
      </c>
      <c r="AV282">
        <v>12950</v>
      </c>
      <c r="AW282" t="s">
        <v>631</v>
      </c>
      <c r="AX282" t="s">
        <v>803</v>
      </c>
      <c r="AY282" t="s">
        <v>2434</v>
      </c>
      <c r="AZ282" t="s">
        <v>2045</v>
      </c>
      <c r="BA282" t="s">
        <v>2435</v>
      </c>
      <c r="BB282" t="s">
        <v>2047</v>
      </c>
      <c r="BC282" t="s">
        <v>2436</v>
      </c>
      <c r="BD282">
        <v>2</v>
      </c>
      <c r="BE282">
        <v>2</v>
      </c>
    </row>
    <row r="283" spans="1:57" x14ac:dyDescent="0.25">
      <c r="A283" t="s">
        <v>820</v>
      </c>
      <c r="B283">
        <v>11661.289999999997</v>
      </c>
      <c r="C283">
        <v>0</v>
      </c>
      <c r="D283">
        <v>6045</v>
      </c>
      <c r="E283">
        <v>60</v>
      </c>
      <c r="F283">
        <v>0</v>
      </c>
      <c r="G283">
        <v>3755</v>
      </c>
      <c r="H283">
        <v>0</v>
      </c>
      <c r="I283">
        <v>19940.3</v>
      </c>
      <c r="J283">
        <v>41461.589999999997</v>
      </c>
      <c r="K283">
        <v>2507.7399999999998</v>
      </c>
      <c r="L283">
        <v>0</v>
      </c>
      <c r="M283">
        <v>2307.37</v>
      </c>
      <c r="N283">
        <v>2673.08</v>
      </c>
      <c r="O283">
        <v>0</v>
      </c>
      <c r="P283">
        <v>0</v>
      </c>
      <c r="Q283">
        <v>0</v>
      </c>
      <c r="R283">
        <v>8508.4261767666248</v>
      </c>
      <c r="S283">
        <v>15996.616176766624</v>
      </c>
      <c r="T283">
        <v>36864.81</v>
      </c>
      <c r="U283">
        <v>0</v>
      </c>
      <c r="V283">
        <v>835.6</v>
      </c>
      <c r="W283">
        <v>3025.48</v>
      </c>
      <c r="X283">
        <v>0</v>
      </c>
      <c r="Y283">
        <v>0</v>
      </c>
      <c r="Z283">
        <v>0</v>
      </c>
      <c r="AA283">
        <v>11324.85</v>
      </c>
      <c r="AB283">
        <v>52050.74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51033.84</v>
      </c>
      <c r="AM283">
        <v>0</v>
      </c>
      <c r="AN283">
        <v>9187.9699999999993</v>
      </c>
      <c r="AO283">
        <v>5758.5599999999995</v>
      </c>
      <c r="AP283">
        <v>0</v>
      </c>
      <c r="AQ283">
        <v>3755</v>
      </c>
      <c r="AR283">
        <v>0</v>
      </c>
      <c r="AS283">
        <v>39773.576176766626</v>
      </c>
      <c r="AT283">
        <v>109508.94617676662</v>
      </c>
      <c r="AU283">
        <v>0</v>
      </c>
      <c r="AV283">
        <v>20174</v>
      </c>
      <c r="AW283" t="s">
        <v>819</v>
      </c>
      <c r="AX283" t="s">
        <v>761</v>
      </c>
      <c r="AY283" t="s">
        <v>2452</v>
      </c>
      <c r="AZ283" t="s">
        <v>2045</v>
      </c>
      <c r="BA283" t="s">
        <v>2435</v>
      </c>
      <c r="BB283" t="s">
        <v>2177</v>
      </c>
      <c r="BC283" t="s">
        <v>2449</v>
      </c>
      <c r="BD283">
        <v>1</v>
      </c>
      <c r="BE283">
        <v>2</v>
      </c>
    </row>
    <row r="284" spans="1:57" x14ac:dyDescent="0.25">
      <c r="A284" t="s">
        <v>536</v>
      </c>
      <c r="B284">
        <v>2641.24</v>
      </c>
      <c r="C284">
        <v>0</v>
      </c>
      <c r="D284">
        <v>0</v>
      </c>
      <c r="E284">
        <v>10</v>
      </c>
      <c r="F284">
        <v>690</v>
      </c>
      <c r="G284">
        <v>620</v>
      </c>
      <c r="H284">
        <v>3650</v>
      </c>
      <c r="I284">
        <v>2067</v>
      </c>
      <c r="J284">
        <v>9678.24</v>
      </c>
      <c r="K284">
        <v>1756.7300000000002</v>
      </c>
      <c r="L284">
        <v>253.1</v>
      </c>
      <c r="M284">
        <v>0</v>
      </c>
      <c r="N284">
        <v>19.5</v>
      </c>
      <c r="O284">
        <v>221.65</v>
      </c>
      <c r="P284">
        <v>685.23</v>
      </c>
      <c r="Q284">
        <v>651.37</v>
      </c>
      <c r="R284">
        <v>1853.3548174964674</v>
      </c>
      <c r="S284">
        <v>5440.9348174964671</v>
      </c>
      <c r="T284">
        <v>0</v>
      </c>
      <c r="U284">
        <v>0</v>
      </c>
      <c r="V284">
        <v>0</v>
      </c>
      <c r="W284">
        <v>300</v>
      </c>
      <c r="X284">
        <v>1400</v>
      </c>
      <c r="Y284">
        <v>3000</v>
      </c>
      <c r="Z284">
        <v>1650</v>
      </c>
      <c r="AA284">
        <v>300</v>
      </c>
      <c r="AB284">
        <v>6650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4397.97</v>
      </c>
      <c r="AM284">
        <v>253.1</v>
      </c>
      <c r="AN284">
        <v>0</v>
      </c>
      <c r="AO284">
        <v>329.5</v>
      </c>
      <c r="AP284">
        <v>2311.65</v>
      </c>
      <c r="AQ284">
        <v>4305.2299999999996</v>
      </c>
      <c r="AR284">
        <v>5951.37</v>
      </c>
      <c r="AS284">
        <v>4220.3548174964671</v>
      </c>
      <c r="AT284">
        <v>21769.174817496467</v>
      </c>
      <c r="AU284">
        <v>14.571067481590674</v>
      </c>
      <c r="AV284">
        <v>1494</v>
      </c>
      <c r="AW284" t="s">
        <v>535</v>
      </c>
      <c r="AZ284" t="s">
        <v>1870</v>
      </c>
      <c r="BA284" t="s">
        <v>2424</v>
      </c>
      <c r="BB284" t="s">
        <v>1930</v>
      </c>
      <c r="BC284" t="s">
        <v>2431</v>
      </c>
      <c r="BD284">
        <v>2</v>
      </c>
      <c r="BE284">
        <v>1</v>
      </c>
    </row>
    <row r="285" spans="1:57" x14ac:dyDescent="0.25">
      <c r="A285" t="s">
        <v>754</v>
      </c>
      <c r="B285">
        <v>20649.41</v>
      </c>
      <c r="C285">
        <v>64</v>
      </c>
      <c r="D285">
        <v>0</v>
      </c>
      <c r="E285">
        <v>3111.8</v>
      </c>
      <c r="F285">
        <v>2886.5</v>
      </c>
      <c r="G285">
        <v>3997.1</v>
      </c>
      <c r="H285">
        <v>5622.9</v>
      </c>
      <c r="I285">
        <v>35732.199999999997</v>
      </c>
      <c r="J285">
        <v>72063.91</v>
      </c>
      <c r="K285">
        <v>25445.539999999986</v>
      </c>
      <c r="L285">
        <v>612.25</v>
      </c>
      <c r="M285">
        <v>0</v>
      </c>
      <c r="N285">
        <v>504.16</v>
      </c>
      <c r="O285">
        <v>8340.3700000000008</v>
      </c>
      <c r="P285">
        <v>4682.0200000000004</v>
      </c>
      <c r="Q285">
        <v>1504.14</v>
      </c>
      <c r="R285">
        <v>15269.258648763032</v>
      </c>
      <c r="S285">
        <v>56357.738648763014</v>
      </c>
      <c r="T285">
        <v>47642</v>
      </c>
      <c r="U285">
        <v>907</v>
      </c>
      <c r="V285">
        <v>0</v>
      </c>
      <c r="W285">
        <v>8441</v>
      </c>
      <c r="X285">
        <v>21988</v>
      </c>
      <c r="Y285">
        <v>9323</v>
      </c>
      <c r="Z285">
        <v>10299</v>
      </c>
      <c r="AA285">
        <v>0</v>
      </c>
      <c r="AB285">
        <v>98600</v>
      </c>
      <c r="AC285">
        <v>29000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29000</v>
      </c>
      <c r="AL285">
        <v>122736.94999999998</v>
      </c>
      <c r="AM285">
        <v>1583.25</v>
      </c>
      <c r="AN285">
        <v>0</v>
      </c>
      <c r="AO285">
        <v>12056.96</v>
      </c>
      <c r="AP285">
        <v>33214.870000000003</v>
      </c>
      <c r="AQ285">
        <v>18002.120000000003</v>
      </c>
      <c r="AR285">
        <v>17426.04</v>
      </c>
      <c r="AS285">
        <v>51001.458648763029</v>
      </c>
      <c r="AT285">
        <v>256021.64864876302</v>
      </c>
      <c r="AU285">
        <v>271.49697629773385</v>
      </c>
      <c r="AV285">
        <v>943</v>
      </c>
      <c r="AW285" t="s">
        <v>753</v>
      </c>
      <c r="AZ285" t="s">
        <v>1696</v>
      </c>
      <c r="BA285" t="s">
        <v>2415</v>
      </c>
      <c r="BB285" t="s">
        <v>1703</v>
      </c>
      <c r="BC285" t="s">
        <v>2417</v>
      </c>
      <c r="BD285">
        <v>1</v>
      </c>
      <c r="BE285">
        <v>1</v>
      </c>
    </row>
    <row r="286" spans="1:57" x14ac:dyDescent="0.25">
      <c r="A286" t="s">
        <v>442</v>
      </c>
      <c r="B286">
        <v>3548.98</v>
      </c>
      <c r="C286">
        <v>0</v>
      </c>
      <c r="D286">
        <v>0</v>
      </c>
      <c r="E286">
        <v>430</v>
      </c>
      <c r="F286">
        <v>563.75</v>
      </c>
      <c r="G286">
        <v>20</v>
      </c>
      <c r="H286">
        <v>0</v>
      </c>
      <c r="I286">
        <v>4037.85</v>
      </c>
      <c r="J286">
        <v>8600.58</v>
      </c>
      <c r="K286">
        <v>4338.03</v>
      </c>
      <c r="L286">
        <v>84.45</v>
      </c>
      <c r="M286">
        <v>0</v>
      </c>
      <c r="N286">
        <v>116.12</v>
      </c>
      <c r="O286">
        <v>163.6</v>
      </c>
      <c r="P286">
        <v>105.26</v>
      </c>
      <c r="Q286">
        <v>114.25</v>
      </c>
      <c r="R286">
        <v>3582.8262884208621</v>
      </c>
      <c r="S286">
        <v>8504.5362884208625</v>
      </c>
      <c r="T286">
        <v>14000</v>
      </c>
      <c r="U286">
        <v>0</v>
      </c>
      <c r="V286">
        <v>0</v>
      </c>
      <c r="W286">
        <v>4000</v>
      </c>
      <c r="X286">
        <v>1000</v>
      </c>
      <c r="Y286">
        <v>0</v>
      </c>
      <c r="Z286">
        <v>0</v>
      </c>
      <c r="AA286">
        <v>1000</v>
      </c>
      <c r="AB286">
        <v>20000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21887.010000000002</v>
      </c>
      <c r="AM286">
        <v>84.45</v>
      </c>
      <c r="AN286">
        <v>0</v>
      </c>
      <c r="AO286">
        <v>4546.12</v>
      </c>
      <c r="AP286">
        <v>1727.35</v>
      </c>
      <c r="AQ286">
        <v>125.26</v>
      </c>
      <c r="AR286">
        <v>114.25</v>
      </c>
      <c r="AS286">
        <v>8620.676288420862</v>
      </c>
      <c r="AT286">
        <v>37105.116288420861</v>
      </c>
      <c r="AU286">
        <v>1.8043725096489429</v>
      </c>
      <c r="AV286">
        <v>20564</v>
      </c>
      <c r="AW286" t="s">
        <v>441</v>
      </c>
      <c r="AX286" t="s">
        <v>863</v>
      </c>
      <c r="AY286" t="s">
        <v>2419</v>
      </c>
      <c r="AZ286" t="s">
        <v>1696</v>
      </c>
      <c r="BA286" t="s">
        <v>2415</v>
      </c>
      <c r="BB286" t="s">
        <v>1718</v>
      </c>
      <c r="BC286" t="s">
        <v>2420</v>
      </c>
      <c r="BD286">
        <v>2</v>
      </c>
      <c r="BE286">
        <v>2</v>
      </c>
    </row>
    <row r="287" spans="1:57" x14ac:dyDescent="0.25">
      <c r="A287" t="s">
        <v>444</v>
      </c>
      <c r="B287">
        <v>26163.88</v>
      </c>
      <c r="C287">
        <v>3237.4</v>
      </c>
      <c r="D287">
        <v>0</v>
      </c>
      <c r="E287">
        <v>1094</v>
      </c>
      <c r="F287">
        <v>2844.5</v>
      </c>
      <c r="G287">
        <v>1860</v>
      </c>
      <c r="H287">
        <v>2626</v>
      </c>
      <c r="I287">
        <v>22540</v>
      </c>
      <c r="J287">
        <v>60365.78</v>
      </c>
      <c r="K287">
        <v>6453.7899999999991</v>
      </c>
      <c r="L287">
        <v>2187.2600000000002</v>
      </c>
      <c r="M287">
        <v>0</v>
      </c>
      <c r="N287">
        <v>1438.05</v>
      </c>
      <c r="O287">
        <v>3835.67</v>
      </c>
      <c r="P287">
        <v>2028.71</v>
      </c>
      <c r="Q287">
        <v>1561.32</v>
      </c>
      <c r="R287">
        <v>10265.702238450784</v>
      </c>
      <c r="S287">
        <v>27770.502238450783</v>
      </c>
      <c r="T287">
        <v>19900</v>
      </c>
      <c r="U287">
        <v>2300</v>
      </c>
      <c r="V287">
        <v>0</v>
      </c>
      <c r="W287">
        <v>5580</v>
      </c>
      <c r="X287">
        <v>10150</v>
      </c>
      <c r="Y287">
        <v>6030</v>
      </c>
      <c r="Z287">
        <v>14336</v>
      </c>
      <c r="AA287">
        <v>14000</v>
      </c>
      <c r="AB287">
        <v>72296</v>
      </c>
      <c r="AC287">
        <v>15000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15000</v>
      </c>
      <c r="AL287">
        <v>67517.67</v>
      </c>
      <c r="AM287">
        <v>7724.66</v>
      </c>
      <c r="AN287">
        <v>0</v>
      </c>
      <c r="AO287">
        <v>8112.05</v>
      </c>
      <c r="AP287">
        <v>16830.169999999998</v>
      </c>
      <c r="AQ287">
        <v>9918.7099999999991</v>
      </c>
      <c r="AR287">
        <v>18523.32</v>
      </c>
      <c r="AS287">
        <v>46805.702238450787</v>
      </c>
      <c r="AT287">
        <v>175432.2822384508</v>
      </c>
      <c r="AU287">
        <v>10.138250244940522</v>
      </c>
      <c r="AV287">
        <v>17304</v>
      </c>
      <c r="AW287" t="s">
        <v>443</v>
      </c>
      <c r="AX287" t="s">
        <v>763</v>
      </c>
      <c r="AY287" t="s">
        <v>2414</v>
      </c>
      <c r="AZ287" t="s">
        <v>1696</v>
      </c>
      <c r="BA287" t="s">
        <v>2415</v>
      </c>
      <c r="BB287" t="s">
        <v>1698</v>
      </c>
      <c r="BC287" t="s">
        <v>2416</v>
      </c>
      <c r="BD287">
        <v>1</v>
      </c>
      <c r="BE287">
        <v>2</v>
      </c>
    </row>
    <row r="288" spans="1:57" x14ac:dyDescent="0.25">
      <c r="A288" t="s">
        <v>2499</v>
      </c>
      <c r="B288">
        <v>2165.1099999999997</v>
      </c>
      <c r="C288">
        <v>600</v>
      </c>
      <c r="D288">
        <v>0</v>
      </c>
      <c r="E288">
        <v>2651.37</v>
      </c>
      <c r="F288">
        <v>490</v>
      </c>
      <c r="G288">
        <v>650</v>
      </c>
      <c r="H288">
        <v>1278</v>
      </c>
      <c r="I288">
        <v>7487</v>
      </c>
      <c r="J288">
        <v>15321.48</v>
      </c>
      <c r="K288">
        <v>2684.67</v>
      </c>
      <c r="L288">
        <v>845.39</v>
      </c>
      <c r="M288">
        <v>0</v>
      </c>
      <c r="N288">
        <v>302.75</v>
      </c>
      <c r="O288">
        <v>83.15</v>
      </c>
      <c r="P288">
        <v>266.25</v>
      </c>
      <c r="Q288">
        <v>314.89999999999998</v>
      </c>
      <c r="R288">
        <v>3271.1122769212629</v>
      </c>
      <c r="S288">
        <v>7768.2222769212622</v>
      </c>
      <c r="T288">
        <v>5000</v>
      </c>
      <c r="U288">
        <v>10000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15000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9849.7799999999988</v>
      </c>
      <c r="AM288">
        <v>11445.39</v>
      </c>
      <c r="AN288">
        <v>0</v>
      </c>
      <c r="AO288">
        <v>2954.12</v>
      </c>
      <c r="AP288">
        <v>573.15</v>
      </c>
      <c r="AQ288">
        <v>916.25</v>
      </c>
      <c r="AR288">
        <v>1592.9</v>
      </c>
      <c r="AS288">
        <v>10758.112276921263</v>
      </c>
      <c r="AT288">
        <v>38089.702276921264</v>
      </c>
      <c r="AU288">
        <v>8.2142985285575296</v>
      </c>
      <c r="AV288">
        <v>4637</v>
      </c>
      <c r="AW288" t="s">
        <v>537</v>
      </c>
      <c r="AX288" t="s">
        <v>781</v>
      </c>
      <c r="AY288" t="s">
        <v>2432</v>
      </c>
      <c r="AZ288" t="s">
        <v>1870</v>
      </c>
      <c r="BA288" t="s">
        <v>2424</v>
      </c>
      <c r="BB288" t="s">
        <v>1872</v>
      </c>
      <c r="BC288" t="s">
        <v>2425</v>
      </c>
      <c r="BD288">
        <v>1</v>
      </c>
      <c r="BE288">
        <v>2</v>
      </c>
    </row>
    <row r="289" spans="1:57" x14ac:dyDescent="0.25">
      <c r="A289" t="s">
        <v>540</v>
      </c>
      <c r="B289">
        <v>1896.75</v>
      </c>
      <c r="C289">
        <v>85</v>
      </c>
      <c r="D289">
        <v>0</v>
      </c>
      <c r="E289">
        <v>697</v>
      </c>
      <c r="F289">
        <v>0</v>
      </c>
      <c r="G289">
        <v>30</v>
      </c>
      <c r="H289">
        <v>0</v>
      </c>
      <c r="I289">
        <v>4045</v>
      </c>
      <c r="J289">
        <v>6753.75</v>
      </c>
      <c r="K289">
        <v>3477.13</v>
      </c>
      <c r="L289">
        <v>70</v>
      </c>
      <c r="M289">
        <v>0</v>
      </c>
      <c r="N289">
        <v>110.4</v>
      </c>
      <c r="O289">
        <v>149.16999999999999</v>
      </c>
      <c r="P289">
        <v>55.1</v>
      </c>
      <c r="Q289">
        <v>58.95</v>
      </c>
      <c r="R289">
        <v>3485.3081129393649</v>
      </c>
      <c r="S289">
        <v>7406.0581129393649</v>
      </c>
      <c r="T289">
        <v>9000</v>
      </c>
      <c r="U289">
        <v>0</v>
      </c>
      <c r="V289">
        <v>0</v>
      </c>
      <c r="W289">
        <v>960</v>
      </c>
      <c r="X289">
        <v>0</v>
      </c>
      <c r="Y289">
        <v>0</v>
      </c>
      <c r="Z289">
        <v>0</v>
      </c>
      <c r="AA289">
        <v>1940</v>
      </c>
      <c r="AB289">
        <v>11900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14373.880000000001</v>
      </c>
      <c r="AM289">
        <v>155</v>
      </c>
      <c r="AN289">
        <v>0</v>
      </c>
      <c r="AO289">
        <v>1767.4</v>
      </c>
      <c r="AP289">
        <v>149.16999999999999</v>
      </c>
      <c r="AQ289">
        <v>85.1</v>
      </c>
      <c r="AR289">
        <v>58.95</v>
      </c>
      <c r="AS289">
        <v>9470.3081129393649</v>
      </c>
      <c r="AT289">
        <v>26059.808112939365</v>
      </c>
      <c r="AU289">
        <v>10.880921967824369</v>
      </c>
      <c r="AV289">
        <v>2395</v>
      </c>
      <c r="AW289" t="s">
        <v>539</v>
      </c>
      <c r="AZ289" t="s">
        <v>1870</v>
      </c>
      <c r="BA289" t="s">
        <v>2424</v>
      </c>
      <c r="BB289" t="s">
        <v>1912</v>
      </c>
      <c r="BC289" t="s">
        <v>2430</v>
      </c>
      <c r="BD289">
        <v>2</v>
      </c>
      <c r="BE289">
        <v>1</v>
      </c>
    </row>
    <row r="290" spans="1:57" x14ac:dyDescent="0.25">
      <c r="A290" t="s">
        <v>96</v>
      </c>
      <c r="B290">
        <v>2054.7999999999997</v>
      </c>
      <c r="C290">
        <v>0</v>
      </c>
      <c r="D290">
        <v>0</v>
      </c>
      <c r="E290">
        <v>202</v>
      </c>
      <c r="F290">
        <v>1000</v>
      </c>
      <c r="G290">
        <v>150</v>
      </c>
      <c r="H290">
        <v>720</v>
      </c>
      <c r="I290">
        <v>5339</v>
      </c>
      <c r="J290">
        <v>9465.7999999999993</v>
      </c>
      <c r="K290">
        <v>2446.36</v>
      </c>
      <c r="L290">
        <v>81.8</v>
      </c>
      <c r="M290">
        <v>0</v>
      </c>
      <c r="N290">
        <v>228.03</v>
      </c>
      <c r="O290">
        <v>332.45000000000005</v>
      </c>
      <c r="P290">
        <v>126.85</v>
      </c>
      <c r="Q290">
        <v>122.11</v>
      </c>
      <c r="R290">
        <v>3817.4330931404529</v>
      </c>
      <c r="S290">
        <v>7155.0330931404533</v>
      </c>
      <c r="T290">
        <v>7692</v>
      </c>
      <c r="U290">
        <v>0</v>
      </c>
      <c r="V290">
        <v>0</v>
      </c>
      <c r="W290">
        <v>592</v>
      </c>
      <c r="X290">
        <v>3048</v>
      </c>
      <c r="Y290">
        <v>818</v>
      </c>
      <c r="Z290">
        <v>1976.72</v>
      </c>
      <c r="AA290">
        <v>6049</v>
      </c>
      <c r="AB290">
        <v>20175.72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12193.16</v>
      </c>
      <c r="AM290">
        <v>81.8</v>
      </c>
      <c r="AN290">
        <v>0</v>
      </c>
      <c r="AO290">
        <v>1022.03</v>
      </c>
      <c r="AP290">
        <v>4380.45</v>
      </c>
      <c r="AQ290">
        <v>1094.8499999999999</v>
      </c>
      <c r="AR290">
        <v>2818.83</v>
      </c>
      <c r="AS290">
        <v>15205.433093140453</v>
      </c>
      <c r="AT290">
        <v>36796.55309314045</v>
      </c>
      <c r="AU290">
        <v>7.3933198901226538</v>
      </c>
      <c r="AV290">
        <v>4977</v>
      </c>
      <c r="AW290" t="s">
        <v>95</v>
      </c>
      <c r="AX290" t="s">
        <v>791</v>
      </c>
      <c r="AY290" t="s">
        <v>2380</v>
      </c>
      <c r="AZ290" t="s">
        <v>1041</v>
      </c>
      <c r="BA290" t="s">
        <v>2368</v>
      </c>
      <c r="BB290" t="s">
        <v>1132</v>
      </c>
      <c r="BC290" t="s">
        <v>2381</v>
      </c>
      <c r="BD290">
        <v>1</v>
      </c>
      <c r="BE290">
        <v>2</v>
      </c>
    </row>
    <row r="291" spans="1:57" x14ac:dyDescent="0.25">
      <c r="A291" t="s">
        <v>196</v>
      </c>
      <c r="B291">
        <v>10341.539999999999</v>
      </c>
      <c r="C291">
        <v>3950</v>
      </c>
      <c r="D291">
        <v>0</v>
      </c>
      <c r="E291">
        <v>1320</v>
      </c>
      <c r="F291">
        <v>1810.7660000000001</v>
      </c>
      <c r="G291">
        <v>625</v>
      </c>
      <c r="H291">
        <v>4551</v>
      </c>
      <c r="I291">
        <v>33049.839999999997</v>
      </c>
      <c r="J291">
        <v>55648.145999999993</v>
      </c>
      <c r="K291">
        <v>24897.78</v>
      </c>
      <c r="L291">
        <v>250.95</v>
      </c>
      <c r="M291">
        <v>0</v>
      </c>
      <c r="N291">
        <v>477.23</v>
      </c>
      <c r="O291">
        <v>1898.02</v>
      </c>
      <c r="P291">
        <v>645.07000000000005</v>
      </c>
      <c r="Q291">
        <v>1162.45</v>
      </c>
      <c r="R291">
        <v>20815.927055981821</v>
      </c>
      <c r="S291">
        <v>50147.427055981825</v>
      </c>
      <c r="T291">
        <v>64372</v>
      </c>
      <c r="U291">
        <v>0</v>
      </c>
      <c r="V291">
        <v>0</v>
      </c>
      <c r="W291">
        <v>14896</v>
      </c>
      <c r="X291">
        <v>17944.14</v>
      </c>
      <c r="Y291">
        <v>2660</v>
      </c>
      <c r="Z291">
        <v>9576</v>
      </c>
      <c r="AA291">
        <v>42200</v>
      </c>
      <c r="AB291">
        <v>151648.14000000001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99611.32</v>
      </c>
      <c r="AM291">
        <v>4200.95</v>
      </c>
      <c r="AN291">
        <v>0</v>
      </c>
      <c r="AO291">
        <v>16693.23</v>
      </c>
      <c r="AP291">
        <v>21652.925999999999</v>
      </c>
      <c r="AQ291">
        <v>3930.07</v>
      </c>
      <c r="AR291">
        <v>15289.45</v>
      </c>
      <c r="AS291">
        <v>96065.767055981822</v>
      </c>
      <c r="AT291">
        <v>257443.71305598185</v>
      </c>
      <c r="AU291">
        <v>26.160320399957509</v>
      </c>
      <c r="AV291">
        <v>9841</v>
      </c>
      <c r="AW291" t="s">
        <v>195</v>
      </c>
      <c r="AZ291" t="s">
        <v>1010</v>
      </c>
      <c r="BA291" t="s">
        <v>2365</v>
      </c>
      <c r="BB291" t="s">
        <v>1249</v>
      </c>
      <c r="BC291" t="s">
        <v>2387</v>
      </c>
      <c r="BD291">
        <v>2</v>
      </c>
      <c r="BE291">
        <v>1</v>
      </c>
    </row>
    <row r="292" spans="1:57" x14ac:dyDescent="0.25">
      <c r="A292" t="s">
        <v>732</v>
      </c>
      <c r="B292">
        <v>9872.01</v>
      </c>
      <c r="C292">
        <v>180</v>
      </c>
      <c r="D292">
        <v>0</v>
      </c>
      <c r="E292">
        <v>1591.84</v>
      </c>
      <c r="F292">
        <v>2848</v>
      </c>
      <c r="G292">
        <v>6346</v>
      </c>
      <c r="H292">
        <v>3254</v>
      </c>
      <c r="I292">
        <v>31606.73</v>
      </c>
      <c r="J292">
        <v>55698.58</v>
      </c>
      <c r="K292">
        <v>4278.16</v>
      </c>
      <c r="L292">
        <v>227.8</v>
      </c>
      <c r="M292">
        <v>0</v>
      </c>
      <c r="N292">
        <v>3292.62</v>
      </c>
      <c r="O292">
        <v>1454.4</v>
      </c>
      <c r="P292">
        <v>228.78</v>
      </c>
      <c r="Q292">
        <v>3738.57</v>
      </c>
      <c r="R292">
        <v>7644.4353526706</v>
      </c>
      <c r="S292">
        <v>20864.765352670598</v>
      </c>
      <c r="T292">
        <v>53414.59</v>
      </c>
      <c r="U292">
        <v>0</v>
      </c>
      <c r="V292">
        <v>0</v>
      </c>
      <c r="W292">
        <v>4309.2</v>
      </c>
      <c r="X292">
        <v>0</v>
      </c>
      <c r="Y292">
        <v>0</v>
      </c>
      <c r="Z292">
        <v>0</v>
      </c>
      <c r="AA292">
        <v>15043.440000000002</v>
      </c>
      <c r="AB292">
        <v>72767.23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67564.759999999995</v>
      </c>
      <c r="AM292">
        <v>407.8</v>
      </c>
      <c r="AN292">
        <v>0</v>
      </c>
      <c r="AO292">
        <v>9193.66</v>
      </c>
      <c r="AP292">
        <v>4302.3999999999996</v>
      </c>
      <c r="AQ292">
        <v>6574.78</v>
      </c>
      <c r="AR292">
        <v>6992.57</v>
      </c>
      <c r="AS292">
        <v>54294.605352670602</v>
      </c>
      <c r="AT292">
        <v>149330.5753526706</v>
      </c>
      <c r="AU292">
        <v>12.723061715316572</v>
      </c>
      <c r="AV292">
        <v>11737</v>
      </c>
      <c r="AW292" t="s">
        <v>731</v>
      </c>
      <c r="AX292" t="s">
        <v>761</v>
      </c>
      <c r="AY292" t="s">
        <v>2452</v>
      </c>
      <c r="AZ292" t="s">
        <v>931</v>
      </c>
      <c r="BA292" t="s">
        <v>2350</v>
      </c>
      <c r="BB292" t="s">
        <v>2230</v>
      </c>
      <c r="BC292" t="s">
        <v>2455</v>
      </c>
      <c r="BD292">
        <v>1</v>
      </c>
      <c r="BE292">
        <v>2</v>
      </c>
    </row>
    <row r="293" spans="1:57" x14ac:dyDescent="0.25">
      <c r="A293" t="s">
        <v>448</v>
      </c>
      <c r="B293">
        <v>1798.2100000000003</v>
      </c>
      <c r="C293">
        <v>0</v>
      </c>
      <c r="D293">
        <v>0</v>
      </c>
      <c r="E293">
        <v>1025</v>
      </c>
      <c r="F293">
        <v>3273.1</v>
      </c>
      <c r="G293">
        <v>1300</v>
      </c>
      <c r="H293">
        <v>4010</v>
      </c>
      <c r="I293">
        <v>3503.97</v>
      </c>
      <c r="J293">
        <v>14910.279999999999</v>
      </c>
      <c r="K293">
        <v>6045.14</v>
      </c>
      <c r="L293">
        <v>511</v>
      </c>
      <c r="M293">
        <v>0</v>
      </c>
      <c r="N293">
        <v>253</v>
      </c>
      <c r="O293">
        <v>5829.4</v>
      </c>
      <c r="P293">
        <v>429.8</v>
      </c>
      <c r="Q293">
        <v>486.85</v>
      </c>
      <c r="R293">
        <v>4685.2727329601685</v>
      </c>
      <c r="S293">
        <v>18240.462732960168</v>
      </c>
      <c r="T293">
        <v>1000</v>
      </c>
      <c r="U293">
        <v>250</v>
      </c>
      <c r="V293">
        <v>0</v>
      </c>
      <c r="W293">
        <v>250</v>
      </c>
      <c r="X293">
        <v>500</v>
      </c>
      <c r="Y293">
        <v>250</v>
      </c>
      <c r="Z293">
        <v>250</v>
      </c>
      <c r="AA293">
        <v>300</v>
      </c>
      <c r="AB293">
        <v>2800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8843.35</v>
      </c>
      <c r="AM293">
        <v>761</v>
      </c>
      <c r="AN293">
        <v>0</v>
      </c>
      <c r="AO293">
        <v>1528</v>
      </c>
      <c r="AP293">
        <v>9602.5</v>
      </c>
      <c r="AQ293">
        <v>1979.8</v>
      </c>
      <c r="AR293">
        <v>4746.8500000000004</v>
      </c>
      <c r="AS293">
        <v>8489.2427329601687</v>
      </c>
      <c r="AT293">
        <v>35950.742732960171</v>
      </c>
      <c r="AU293">
        <v>1.5126327568881293</v>
      </c>
      <c r="AV293">
        <v>23767</v>
      </c>
      <c r="AW293" t="s">
        <v>447</v>
      </c>
      <c r="AZ293" t="s">
        <v>1696</v>
      </c>
      <c r="BA293" t="s">
        <v>2415</v>
      </c>
      <c r="BB293" t="s">
        <v>1698</v>
      </c>
      <c r="BC293" t="s">
        <v>2416</v>
      </c>
      <c r="BD293">
        <v>2</v>
      </c>
      <c r="BE293">
        <v>1</v>
      </c>
    </row>
    <row r="294" spans="1:57" x14ac:dyDescent="0.25">
      <c r="A294" t="s">
        <v>98</v>
      </c>
      <c r="B294">
        <v>429.09999999999997</v>
      </c>
      <c r="C294">
        <v>4630</v>
      </c>
      <c r="D294">
        <v>0</v>
      </c>
      <c r="E294">
        <v>300</v>
      </c>
      <c r="F294">
        <v>3089</v>
      </c>
      <c r="G294">
        <v>1361</v>
      </c>
      <c r="H294">
        <v>2446</v>
      </c>
      <c r="I294">
        <v>2396</v>
      </c>
      <c r="J294">
        <v>14651.1</v>
      </c>
      <c r="K294">
        <v>2293.0499999999997</v>
      </c>
      <c r="L294">
        <v>3770.42</v>
      </c>
      <c r="M294">
        <v>0</v>
      </c>
      <c r="N294">
        <v>263.14999999999998</v>
      </c>
      <c r="O294">
        <v>7144.6100000000006</v>
      </c>
      <c r="P294">
        <v>2220.02</v>
      </c>
      <c r="Q294">
        <v>2456.5300000000002</v>
      </c>
      <c r="R294">
        <v>1625.456077274456</v>
      </c>
      <c r="S294">
        <v>19773.236077274454</v>
      </c>
      <c r="T294">
        <v>480</v>
      </c>
      <c r="U294">
        <v>2257.5</v>
      </c>
      <c r="V294">
        <v>0</v>
      </c>
      <c r="W294">
        <v>157.5</v>
      </c>
      <c r="X294">
        <v>1200</v>
      </c>
      <c r="Y294">
        <v>780</v>
      </c>
      <c r="Z294">
        <v>982.5</v>
      </c>
      <c r="AA294">
        <v>0</v>
      </c>
      <c r="AB294">
        <v>5857.5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3202.1499999999996</v>
      </c>
      <c r="AM294">
        <v>10657.92</v>
      </c>
      <c r="AN294">
        <v>0</v>
      </c>
      <c r="AO294">
        <v>720.65</v>
      </c>
      <c r="AP294">
        <v>11433.61</v>
      </c>
      <c r="AQ294">
        <v>4361.0200000000004</v>
      </c>
      <c r="AR294">
        <v>5885.0300000000007</v>
      </c>
      <c r="AS294">
        <v>4021.4560772744562</v>
      </c>
      <c r="AT294">
        <v>40281.836077274464</v>
      </c>
      <c r="AU294">
        <v>1.7298735754219043</v>
      </c>
      <c r="AV294">
        <v>23286</v>
      </c>
      <c r="AW294" t="s">
        <v>97</v>
      </c>
      <c r="AZ294" t="s">
        <v>1041</v>
      </c>
      <c r="BA294" t="s">
        <v>2368</v>
      </c>
      <c r="BB294" t="s">
        <v>1068</v>
      </c>
      <c r="BC294" t="s">
        <v>2372</v>
      </c>
      <c r="BD294">
        <v>2</v>
      </c>
      <c r="BE294">
        <v>1</v>
      </c>
    </row>
    <row r="295" spans="1:57" x14ac:dyDescent="0.25">
      <c r="A295" t="s">
        <v>2553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12897</v>
      </c>
      <c r="AW295" t="s">
        <v>783</v>
      </c>
      <c r="AX295" t="s">
        <v>783</v>
      </c>
      <c r="AY295" t="s">
        <v>2377</v>
      </c>
      <c r="AZ295" t="s">
        <v>1041</v>
      </c>
      <c r="BA295" t="s">
        <v>2368</v>
      </c>
      <c r="BB295" t="s">
        <v>1068</v>
      </c>
      <c r="BC295" t="s">
        <v>2372</v>
      </c>
      <c r="BD295">
        <v>1</v>
      </c>
      <c r="BE295">
        <v>2</v>
      </c>
    </row>
    <row r="296" spans="1:57" x14ac:dyDescent="0.25">
      <c r="A296" t="s">
        <v>104</v>
      </c>
      <c r="B296">
        <v>8642.27</v>
      </c>
      <c r="C296">
        <v>380</v>
      </c>
      <c r="D296">
        <v>0</v>
      </c>
      <c r="E296">
        <v>2208</v>
      </c>
      <c r="F296">
        <v>11096.54</v>
      </c>
      <c r="G296">
        <v>10981.25</v>
      </c>
      <c r="H296">
        <v>3846</v>
      </c>
      <c r="I296">
        <v>24409.700000000004</v>
      </c>
      <c r="J296">
        <v>61563.76</v>
      </c>
      <c r="K296">
        <v>10615.92</v>
      </c>
      <c r="L296">
        <v>745.3</v>
      </c>
      <c r="M296">
        <v>0</v>
      </c>
      <c r="N296">
        <v>2160</v>
      </c>
      <c r="O296">
        <v>2902.8</v>
      </c>
      <c r="P296">
        <v>17426.53</v>
      </c>
      <c r="Q296">
        <v>1841.36</v>
      </c>
      <c r="R296">
        <v>5534.1476606701781</v>
      </c>
      <c r="S296">
        <v>41226.05766067018</v>
      </c>
      <c r="T296">
        <v>24109.47</v>
      </c>
      <c r="U296">
        <v>9633.0499999999993</v>
      </c>
      <c r="V296">
        <v>0</v>
      </c>
      <c r="W296">
        <v>4306.07</v>
      </c>
      <c r="X296">
        <v>27883.84</v>
      </c>
      <c r="Y296">
        <v>10878.11</v>
      </c>
      <c r="Z296">
        <v>5046</v>
      </c>
      <c r="AA296">
        <v>7919.8</v>
      </c>
      <c r="AB296">
        <v>89776.340000000011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43367.66</v>
      </c>
      <c r="AM296">
        <v>10758.349999999999</v>
      </c>
      <c r="AN296">
        <v>0</v>
      </c>
      <c r="AO296">
        <v>8674.07</v>
      </c>
      <c r="AP296">
        <v>41883.18</v>
      </c>
      <c r="AQ296">
        <v>39285.89</v>
      </c>
      <c r="AR296">
        <v>10733.36</v>
      </c>
      <c r="AS296">
        <v>37863.647660670184</v>
      </c>
      <c r="AT296">
        <v>192566.1576606702</v>
      </c>
      <c r="AU296">
        <v>65.232438231934353</v>
      </c>
      <c r="AV296">
        <v>2952</v>
      </c>
      <c r="AW296" t="s">
        <v>103</v>
      </c>
      <c r="AX296" t="s">
        <v>783</v>
      </c>
      <c r="AY296" t="s">
        <v>2377</v>
      </c>
      <c r="AZ296" t="s">
        <v>1041</v>
      </c>
      <c r="BA296" t="s">
        <v>2368</v>
      </c>
      <c r="BB296" t="s">
        <v>1068</v>
      </c>
      <c r="BC296" t="s">
        <v>2372</v>
      </c>
      <c r="BD296">
        <v>1</v>
      </c>
      <c r="BE296">
        <v>2</v>
      </c>
    </row>
    <row r="297" spans="1:57" x14ac:dyDescent="0.25">
      <c r="A297" t="s">
        <v>38</v>
      </c>
      <c r="B297">
        <v>956.6400000000001</v>
      </c>
      <c r="C297">
        <v>0</v>
      </c>
      <c r="D297">
        <v>0</v>
      </c>
      <c r="E297">
        <v>225</v>
      </c>
      <c r="F297">
        <v>360</v>
      </c>
      <c r="G297">
        <v>350</v>
      </c>
      <c r="H297">
        <v>495</v>
      </c>
      <c r="I297">
        <v>4460</v>
      </c>
      <c r="J297">
        <v>6846.64</v>
      </c>
      <c r="K297">
        <v>1700.6899999999998</v>
      </c>
      <c r="L297">
        <v>62.4</v>
      </c>
      <c r="M297">
        <v>0</v>
      </c>
      <c r="N297">
        <v>147.9</v>
      </c>
      <c r="O297">
        <v>131.86000000000001</v>
      </c>
      <c r="P297">
        <v>53.55</v>
      </c>
      <c r="Q297">
        <v>41.55</v>
      </c>
      <c r="R297">
        <v>3403.9899785203743</v>
      </c>
      <c r="S297">
        <v>5541.939978520375</v>
      </c>
      <c r="T297">
        <v>8000</v>
      </c>
      <c r="U297">
        <v>500</v>
      </c>
      <c r="V297">
        <v>0</v>
      </c>
      <c r="W297">
        <v>1500</v>
      </c>
      <c r="X297">
        <v>2700</v>
      </c>
      <c r="Y297">
        <v>0</v>
      </c>
      <c r="Z297">
        <v>500</v>
      </c>
      <c r="AA297">
        <v>8000</v>
      </c>
      <c r="AB297">
        <v>21200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10657.33</v>
      </c>
      <c r="AM297">
        <v>562.4</v>
      </c>
      <c r="AN297">
        <v>0</v>
      </c>
      <c r="AO297">
        <v>1872.9</v>
      </c>
      <c r="AP297">
        <v>3191.86</v>
      </c>
      <c r="AQ297">
        <v>403.55</v>
      </c>
      <c r="AR297">
        <v>1036.55</v>
      </c>
      <c r="AS297">
        <v>15863.989978520374</v>
      </c>
      <c r="AT297">
        <v>33588.579978520371</v>
      </c>
      <c r="AU297">
        <v>10.842020651555963</v>
      </c>
      <c r="AV297">
        <v>3098</v>
      </c>
      <c r="AW297" t="s">
        <v>37</v>
      </c>
      <c r="AZ297" t="s">
        <v>931</v>
      </c>
      <c r="BA297" t="s">
        <v>2350</v>
      </c>
      <c r="BB297" t="s">
        <v>933</v>
      </c>
      <c r="BC297" t="s">
        <v>2351</v>
      </c>
      <c r="BD297">
        <v>2</v>
      </c>
      <c r="BE297">
        <v>1</v>
      </c>
    </row>
    <row r="298" spans="1:57" x14ac:dyDescent="0.25">
      <c r="A298" t="s">
        <v>2554</v>
      </c>
      <c r="B298">
        <v>0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2898</v>
      </c>
      <c r="AW298" t="s">
        <v>785</v>
      </c>
      <c r="AX298" t="s">
        <v>785</v>
      </c>
      <c r="AY298" t="s">
        <v>2367</v>
      </c>
      <c r="AZ298" t="s">
        <v>931</v>
      </c>
      <c r="BA298" t="s">
        <v>2350</v>
      </c>
      <c r="BB298" t="s">
        <v>933</v>
      </c>
      <c r="BC298" t="s">
        <v>2351</v>
      </c>
      <c r="BD298">
        <v>1</v>
      </c>
      <c r="BE298">
        <v>2</v>
      </c>
    </row>
    <row r="299" spans="1:57" x14ac:dyDescent="0.25">
      <c r="A299" t="s">
        <v>2469</v>
      </c>
      <c r="B299">
        <v>20039.330000000002</v>
      </c>
      <c r="C299">
        <v>893.65</v>
      </c>
      <c r="D299">
        <v>0</v>
      </c>
      <c r="E299">
        <v>1889</v>
      </c>
      <c r="F299">
        <v>3847</v>
      </c>
      <c r="G299">
        <v>8160</v>
      </c>
      <c r="H299">
        <v>5275</v>
      </c>
      <c r="I299">
        <v>40918.54</v>
      </c>
      <c r="J299">
        <v>81022.52</v>
      </c>
      <c r="K299">
        <v>16005.970000000003</v>
      </c>
      <c r="L299">
        <v>9442.1200000000008</v>
      </c>
      <c r="M299">
        <v>0</v>
      </c>
      <c r="N299">
        <v>339.71</v>
      </c>
      <c r="O299">
        <v>2676.33</v>
      </c>
      <c r="P299">
        <v>11603.35</v>
      </c>
      <c r="Q299">
        <v>4324.0600000000004</v>
      </c>
      <c r="R299">
        <v>10109.092332063727</v>
      </c>
      <c r="S299">
        <v>54500.632332063731</v>
      </c>
      <c r="T299">
        <v>37140</v>
      </c>
      <c r="U299">
        <v>15775</v>
      </c>
      <c r="V299">
        <v>0</v>
      </c>
      <c r="W299">
        <v>0</v>
      </c>
      <c r="X299">
        <v>7708</v>
      </c>
      <c r="Y299">
        <v>16375</v>
      </c>
      <c r="Z299">
        <v>5672</v>
      </c>
      <c r="AA299">
        <v>12872.82</v>
      </c>
      <c r="AB299">
        <v>95542.82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73185.3</v>
      </c>
      <c r="AM299">
        <v>26110.77</v>
      </c>
      <c r="AN299">
        <v>0</v>
      </c>
      <c r="AO299">
        <v>2228.71</v>
      </c>
      <c r="AP299">
        <v>14231.33</v>
      </c>
      <c r="AQ299">
        <v>36138.35</v>
      </c>
      <c r="AR299">
        <v>15271.060000000001</v>
      </c>
      <c r="AS299">
        <v>63900.452332063731</v>
      </c>
      <c r="AT299">
        <v>231065.97233206374</v>
      </c>
      <c r="AU299">
        <v>197.99997629139995</v>
      </c>
      <c r="AV299">
        <v>1167</v>
      </c>
      <c r="AW299" t="s">
        <v>39</v>
      </c>
      <c r="AX299" t="s">
        <v>785</v>
      </c>
      <c r="AY299" t="s">
        <v>2367</v>
      </c>
      <c r="AZ299" t="s">
        <v>931</v>
      </c>
      <c r="BA299" t="s">
        <v>2350</v>
      </c>
      <c r="BB299" t="s">
        <v>933</v>
      </c>
      <c r="BC299" t="s">
        <v>2351</v>
      </c>
      <c r="BD299">
        <v>1</v>
      </c>
      <c r="BE299">
        <v>2</v>
      </c>
    </row>
    <row r="300" spans="1:57" x14ac:dyDescent="0.25">
      <c r="A300" t="s">
        <v>288</v>
      </c>
      <c r="B300">
        <v>1954.9099999999999</v>
      </c>
      <c r="C300">
        <v>0</v>
      </c>
      <c r="D300">
        <v>0</v>
      </c>
      <c r="E300">
        <v>30</v>
      </c>
      <c r="F300">
        <v>0</v>
      </c>
      <c r="G300">
        <v>240</v>
      </c>
      <c r="H300">
        <v>20</v>
      </c>
      <c r="I300">
        <v>431</v>
      </c>
      <c r="J300">
        <v>2675.91</v>
      </c>
      <c r="K300">
        <v>1435.1699999999996</v>
      </c>
      <c r="L300">
        <v>725.7</v>
      </c>
      <c r="M300">
        <v>0</v>
      </c>
      <c r="N300">
        <v>113.1</v>
      </c>
      <c r="O300">
        <v>1322.25</v>
      </c>
      <c r="P300">
        <v>62.35</v>
      </c>
      <c r="Q300">
        <v>898</v>
      </c>
      <c r="R300">
        <v>1798.8881437585408</v>
      </c>
      <c r="S300">
        <v>6355.4581437585402</v>
      </c>
      <c r="T300">
        <v>6000</v>
      </c>
      <c r="U300">
        <v>1000</v>
      </c>
      <c r="V300">
        <v>0</v>
      </c>
      <c r="W300">
        <v>420</v>
      </c>
      <c r="X300">
        <v>0</v>
      </c>
      <c r="Y300">
        <v>0</v>
      </c>
      <c r="Z300">
        <v>2968.56</v>
      </c>
      <c r="AA300">
        <v>420</v>
      </c>
      <c r="AB300">
        <v>10808.56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9390.08</v>
      </c>
      <c r="AM300">
        <v>1725.7</v>
      </c>
      <c r="AN300">
        <v>0</v>
      </c>
      <c r="AO300">
        <v>563.1</v>
      </c>
      <c r="AP300">
        <v>1322.25</v>
      </c>
      <c r="AQ300">
        <v>302.35000000000002</v>
      </c>
      <c r="AR300">
        <v>3886.56</v>
      </c>
      <c r="AS300">
        <v>2649.8881437585405</v>
      </c>
      <c r="AT300">
        <v>19839.928143758541</v>
      </c>
      <c r="AU300">
        <v>5.141209677055854</v>
      </c>
      <c r="AV300">
        <v>3859</v>
      </c>
      <c r="AW300" t="s">
        <v>287</v>
      </c>
      <c r="AZ300" t="s">
        <v>1357</v>
      </c>
      <c r="BA300" t="s">
        <v>2391</v>
      </c>
      <c r="BB300" t="s">
        <v>1422</v>
      </c>
      <c r="BC300" t="s">
        <v>2399</v>
      </c>
      <c r="BD300">
        <v>2</v>
      </c>
      <c r="BE300">
        <v>1</v>
      </c>
    </row>
    <row r="301" spans="1:57" x14ac:dyDescent="0.25">
      <c r="A301" t="s">
        <v>290</v>
      </c>
      <c r="B301">
        <v>1260.53</v>
      </c>
      <c r="C301">
        <v>0</v>
      </c>
      <c r="D301">
        <v>0</v>
      </c>
      <c r="E301">
        <v>190</v>
      </c>
      <c r="F301">
        <v>270</v>
      </c>
      <c r="G301">
        <v>40</v>
      </c>
      <c r="H301">
        <v>0</v>
      </c>
      <c r="I301">
        <v>1510</v>
      </c>
      <c r="J301">
        <v>3270.5299999999997</v>
      </c>
      <c r="K301">
        <v>3089.23</v>
      </c>
      <c r="L301">
        <v>117.82</v>
      </c>
      <c r="M301">
        <v>0</v>
      </c>
      <c r="N301">
        <v>1350.55</v>
      </c>
      <c r="O301">
        <v>1502.27</v>
      </c>
      <c r="P301">
        <v>1383.15</v>
      </c>
      <c r="Q301">
        <v>1323.64</v>
      </c>
      <c r="R301">
        <v>5488.6489971076044</v>
      </c>
      <c r="S301">
        <v>14255.308997107604</v>
      </c>
      <c r="T301">
        <v>3200</v>
      </c>
      <c r="U301">
        <v>7400</v>
      </c>
      <c r="V301">
        <v>0</v>
      </c>
      <c r="W301">
        <v>3200</v>
      </c>
      <c r="X301">
        <v>3200</v>
      </c>
      <c r="Y301">
        <v>3200</v>
      </c>
      <c r="Z301">
        <v>3200</v>
      </c>
      <c r="AA301">
        <v>5000</v>
      </c>
      <c r="AB301">
        <v>28400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7549.76</v>
      </c>
      <c r="AM301">
        <v>7517.82</v>
      </c>
      <c r="AN301">
        <v>0</v>
      </c>
      <c r="AO301">
        <v>4740.55</v>
      </c>
      <c r="AP301">
        <v>4972.2700000000004</v>
      </c>
      <c r="AQ301">
        <v>4623.1499999999996</v>
      </c>
      <c r="AR301">
        <v>4523.6400000000003</v>
      </c>
      <c r="AS301">
        <v>11998.648997107604</v>
      </c>
      <c r="AT301">
        <v>45925.83899710761</v>
      </c>
      <c r="AU301">
        <v>9.1704950074096665</v>
      </c>
      <c r="AV301">
        <v>5008</v>
      </c>
      <c r="AW301" t="s">
        <v>289</v>
      </c>
      <c r="AZ301" t="s">
        <v>1357</v>
      </c>
      <c r="BA301" t="s">
        <v>2391</v>
      </c>
      <c r="BB301" t="s">
        <v>1445</v>
      </c>
      <c r="BC301" t="s">
        <v>2401</v>
      </c>
      <c r="BD301">
        <v>1</v>
      </c>
      <c r="BE301">
        <v>1</v>
      </c>
    </row>
    <row r="302" spans="1:57" x14ac:dyDescent="0.25">
      <c r="A302" t="s">
        <v>2531</v>
      </c>
      <c r="B302">
        <v>7140.68</v>
      </c>
      <c r="C302">
        <v>1200</v>
      </c>
      <c r="D302">
        <v>0</v>
      </c>
      <c r="E302">
        <v>771.6</v>
      </c>
      <c r="F302">
        <v>8484.0499999999993</v>
      </c>
      <c r="G302">
        <v>5689</v>
      </c>
      <c r="H302">
        <v>2886</v>
      </c>
      <c r="I302">
        <v>31848.519999999997</v>
      </c>
      <c r="J302">
        <v>58019.85</v>
      </c>
      <c r="K302">
        <v>19186.500000000004</v>
      </c>
      <c r="L302">
        <v>232.55</v>
      </c>
      <c r="M302">
        <v>0</v>
      </c>
      <c r="N302">
        <v>1354.21</v>
      </c>
      <c r="O302">
        <v>2251.56</v>
      </c>
      <c r="P302">
        <v>2332.54</v>
      </c>
      <c r="Q302">
        <v>2740.42</v>
      </c>
      <c r="R302">
        <v>11450.435837290393</v>
      </c>
      <c r="S302">
        <v>39548.215837290401</v>
      </c>
      <c r="T302">
        <v>20623.12</v>
      </c>
      <c r="U302">
        <v>1267.52</v>
      </c>
      <c r="V302">
        <v>0</v>
      </c>
      <c r="W302">
        <v>2487.1999999999998</v>
      </c>
      <c r="X302">
        <v>10540.371214299936</v>
      </c>
      <c r="Y302">
        <v>3687</v>
      </c>
      <c r="Z302">
        <v>6715.9</v>
      </c>
      <c r="AA302">
        <v>9945.4</v>
      </c>
      <c r="AB302">
        <v>55266.511214299942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46950.3</v>
      </c>
      <c r="AM302">
        <v>2700.0699999999997</v>
      </c>
      <c r="AN302">
        <v>0</v>
      </c>
      <c r="AO302">
        <v>4613.01</v>
      </c>
      <c r="AP302">
        <v>21275.981214299936</v>
      </c>
      <c r="AQ302">
        <v>11708.54</v>
      </c>
      <c r="AR302">
        <v>12342.32</v>
      </c>
      <c r="AS302">
        <v>53244.355837290394</v>
      </c>
      <c r="AT302">
        <v>152834.57705159037</v>
      </c>
      <c r="AU302">
        <v>143.37202350055381</v>
      </c>
      <c r="AV302">
        <v>1066</v>
      </c>
      <c r="AW302" t="s">
        <v>677</v>
      </c>
      <c r="AX302" t="s">
        <v>771</v>
      </c>
      <c r="AY302" t="s">
        <v>2422</v>
      </c>
      <c r="AZ302" t="s">
        <v>1696</v>
      </c>
      <c r="BA302" t="s">
        <v>2415</v>
      </c>
      <c r="BB302" t="s">
        <v>1762</v>
      </c>
      <c r="BC302" t="s">
        <v>2423</v>
      </c>
      <c r="BD302">
        <v>1</v>
      </c>
      <c r="BE302">
        <v>2</v>
      </c>
    </row>
    <row r="303" spans="1:57" x14ac:dyDescent="0.25">
      <c r="A303" t="s">
        <v>42</v>
      </c>
      <c r="B303">
        <v>770.56000000000006</v>
      </c>
      <c r="C303">
        <v>0</v>
      </c>
      <c r="D303">
        <v>0</v>
      </c>
      <c r="E303">
        <v>100</v>
      </c>
      <c r="F303">
        <v>0</v>
      </c>
      <c r="G303">
        <v>0</v>
      </c>
      <c r="H303">
        <v>862</v>
      </c>
      <c r="I303">
        <v>1508.9900000000002</v>
      </c>
      <c r="J303">
        <v>3241.55</v>
      </c>
      <c r="K303">
        <v>1974.1599999999996</v>
      </c>
      <c r="L303">
        <v>70.349999999999994</v>
      </c>
      <c r="M303">
        <v>0</v>
      </c>
      <c r="N303">
        <v>57.65</v>
      </c>
      <c r="O303">
        <v>822.45</v>
      </c>
      <c r="P303">
        <v>28.6</v>
      </c>
      <c r="Q303">
        <v>117.75</v>
      </c>
      <c r="R303">
        <v>2655.9808975766873</v>
      </c>
      <c r="S303">
        <v>5726.9408975766873</v>
      </c>
      <c r="T303">
        <v>2000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1000</v>
      </c>
      <c r="AB303">
        <v>3000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4744.7199999999993</v>
      </c>
      <c r="AM303">
        <v>70.349999999999994</v>
      </c>
      <c r="AN303">
        <v>0</v>
      </c>
      <c r="AO303">
        <v>157.65</v>
      </c>
      <c r="AP303">
        <v>822.45</v>
      </c>
      <c r="AQ303">
        <v>28.6</v>
      </c>
      <c r="AR303">
        <v>979.75</v>
      </c>
      <c r="AS303">
        <v>5164.970897576688</v>
      </c>
      <c r="AT303">
        <v>11968.490897576688</v>
      </c>
      <c r="AU303">
        <v>2.8009573830041394</v>
      </c>
      <c r="AV303">
        <v>4273</v>
      </c>
      <c r="AW303" t="s">
        <v>41</v>
      </c>
      <c r="AZ303" t="s">
        <v>931</v>
      </c>
      <c r="BA303" t="s">
        <v>2350</v>
      </c>
      <c r="BB303" t="s">
        <v>933</v>
      </c>
      <c r="BC303" t="s">
        <v>2351</v>
      </c>
      <c r="BD303">
        <v>2</v>
      </c>
      <c r="BE303">
        <v>1</v>
      </c>
    </row>
    <row r="304" spans="1:57" x14ac:dyDescent="0.25">
      <c r="A304" t="s">
        <v>106</v>
      </c>
      <c r="B304">
        <v>934.80000000000007</v>
      </c>
      <c r="C304">
        <v>0</v>
      </c>
      <c r="D304">
        <v>0</v>
      </c>
      <c r="E304">
        <v>0</v>
      </c>
      <c r="F304">
        <v>0</v>
      </c>
      <c r="G304">
        <v>74</v>
      </c>
      <c r="H304">
        <v>0</v>
      </c>
      <c r="I304">
        <v>1645</v>
      </c>
      <c r="J304">
        <v>2653.8</v>
      </c>
      <c r="K304">
        <v>3075.2400000000002</v>
      </c>
      <c r="L304">
        <v>100.95</v>
      </c>
      <c r="M304">
        <v>0</v>
      </c>
      <c r="N304">
        <v>179.4</v>
      </c>
      <c r="O304">
        <v>618.1</v>
      </c>
      <c r="P304">
        <v>78.150000000000006</v>
      </c>
      <c r="Q304">
        <v>283.8</v>
      </c>
      <c r="R304">
        <v>3132.1444669002212</v>
      </c>
      <c r="S304">
        <v>7467.7844669002216</v>
      </c>
      <c r="T304">
        <v>6000</v>
      </c>
      <c r="U304">
        <v>600</v>
      </c>
      <c r="V304">
        <v>0</v>
      </c>
      <c r="W304">
        <v>400</v>
      </c>
      <c r="X304">
        <v>0</v>
      </c>
      <c r="Y304">
        <v>200</v>
      </c>
      <c r="Z304">
        <v>0</v>
      </c>
      <c r="AA304">
        <v>2000</v>
      </c>
      <c r="AB304">
        <v>9200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10010.040000000001</v>
      </c>
      <c r="AM304">
        <v>700.95</v>
      </c>
      <c r="AN304">
        <v>0</v>
      </c>
      <c r="AO304">
        <v>579.4</v>
      </c>
      <c r="AP304">
        <v>618.1</v>
      </c>
      <c r="AQ304">
        <v>352.15</v>
      </c>
      <c r="AR304">
        <v>283.8</v>
      </c>
      <c r="AS304">
        <v>6777.1444669002212</v>
      </c>
      <c r="AT304">
        <v>19321.584466900222</v>
      </c>
      <c r="AU304">
        <v>8.8186145444546877</v>
      </c>
      <c r="AV304">
        <v>2191</v>
      </c>
      <c r="AW304" t="s">
        <v>105</v>
      </c>
      <c r="AZ304" t="s">
        <v>1041</v>
      </c>
      <c r="BA304" t="s">
        <v>2368</v>
      </c>
      <c r="BB304" t="s">
        <v>2370</v>
      </c>
      <c r="BC304" t="s">
        <v>2371</v>
      </c>
      <c r="BD304">
        <v>2</v>
      </c>
      <c r="BE304">
        <v>1</v>
      </c>
    </row>
    <row r="305" spans="1:57" x14ac:dyDescent="0.25">
      <c r="A305" t="s">
        <v>450</v>
      </c>
      <c r="B305">
        <v>2872.3100000000004</v>
      </c>
      <c r="C305">
        <v>0</v>
      </c>
      <c r="D305">
        <v>0</v>
      </c>
      <c r="E305">
        <v>720</v>
      </c>
      <c r="F305">
        <v>14205</v>
      </c>
      <c r="G305">
        <v>2510</v>
      </c>
      <c r="H305">
        <v>2484</v>
      </c>
      <c r="I305">
        <v>3608</v>
      </c>
      <c r="J305">
        <v>26399.31</v>
      </c>
      <c r="K305">
        <v>9071.19</v>
      </c>
      <c r="L305">
        <v>35.5</v>
      </c>
      <c r="M305">
        <v>0</v>
      </c>
      <c r="N305">
        <v>262.41000000000003</v>
      </c>
      <c r="O305">
        <v>4587.2700000000004</v>
      </c>
      <c r="P305">
        <v>39.700000000000003</v>
      </c>
      <c r="Q305">
        <v>1488.06</v>
      </c>
      <c r="R305">
        <v>5378.7135925891616</v>
      </c>
      <c r="S305">
        <v>20862.843592589161</v>
      </c>
      <c r="T305">
        <v>1400</v>
      </c>
      <c r="U305">
        <v>0</v>
      </c>
      <c r="V305">
        <v>0</v>
      </c>
      <c r="W305">
        <v>1000</v>
      </c>
      <c r="X305">
        <v>1400</v>
      </c>
      <c r="Y305">
        <v>0</v>
      </c>
      <c r="Z305">
        <v>500</v>
      </c>
      <c r="AA305">
        <v>500</v>
      </c>
      <c r="AB305">
        <v>4800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13343.5</v>
      </c>
      <c r="AM305">
        <v>35.5</v>
      </c>
      <c r="AN305">
        <v>0</v>
      </c>
      <c r="AO305">
        <v>1982.41</v>
      </c>
      <c r="AP305">
        <v>20192.27</v>
      </c>
      <c r="AQ305">
        <v>2549.6999999999998</v>
      </c>
      <c r="AR305">
        <v>4472.0599999999995</v>
      </c>
      <c r="AS305">
        <v>9486.7135925891616</v>
      </c>
      <c r="AT305">
        <v>52062.153592589159</v>
      </c>
      <c r="AU305">
        <v>29.715841091660479</v>
      </c>
      <c r="AV305">
        <v>1752</v>
      </c>
      <c r="AW305" t="s">
        <v>449</v>
      </c>
      <c r="AZ305" t="s">
        <v>1696</v>
      </c>
      <c r="BA305" t="s">
        <v>2415</v>
      </c>
      <c r="BB305" t="s">
        <v>1712</v>
      </c>
      <c r="BC305" t="s">
        <v>2418</v>
      </c>
      <c r="BD305">
        <v>2</v>
      </c>
      <c r="BE305">
        <v>1</v>
      </c>
    </row>
    <row r="306" spans="1:57" x14ac:dyDescent="0.25">
      <c r="A306" t="s">
        <v>634</v>
      </c>
      <c r="B306">
        <v>2940.77</v>
      </c>
      <c r="C306">
        <v>0</v>
      </c>
      <c r="D306">
        <v>12170.71</v>
      </c>
      <c r="E306">
        <v>70</v>
      </c>
      <c r="F306">
        <v>0</v>
      </c>
      <c r="G306">
        <v>0</v>
      </c>
      <c r="H306">
        <v>0</v>
      </c>
      <c r="I306">
        <v>910</v>
      </c>
      <c r="J306">
        <v>16091.48</v>
      </c>
      <c r="K306">
        <v>4393.8</v>
      </c>
      <c r="L306">
        <v>0</v>
      </c>
      <c r="M306">
        <v>3703</v>
      </c>
      <c r="N306">
        <v>188.5</v>
      </c>
      <c r="O306">
        <v>0</v>
      </c>
      <c r="P306">
        <v>0</v>
      </c>
      <c r="Q306">
        <v>0</v>
      </c>
      <c r="R306">
        <v>1544.6156529589643</v>
      </c>
      <c r="S306">
        <v>9829.9156529589636</v>
      </c>
      <c r="T306">
        <v>276.95</v>
      </c>
      <c r="U306">
        <v>0</v>
      </c>
      <c r="V306">
        <v>916.23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1193.18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7611.5199999999995</v>
      </c>
      <c r="AM306">
        <v>0</v>
      </c>
      <c r="AN306">
        <v>16789.939999999999</v>
      </c>
      <c r="AO306">
        <v>258.5</v>
      </c>
      <c r="AP306">
        <v>0</v>
      </c>
      <c r="AQ306">
        <v>0</v>
      </c>
      <c r="AR306">
        <v>0</v>
      </c>
      <c r="AS306">
        <v>2454.6156529589643</v>
      </c>
      <c r="AT306">
        <v>27114.575652958963</v>
      </c>
      <c r="AU306">
        <v>1.5450781043340911</v>
      </c>
      <c r="AV306">
        <v>17549</v>
      </c>
      <c r="AW306" t="s">
        <v>633</v>
      </c>
      <c r="AX306" t="s">
        <v>781</v>
      </c>
      <c r="AY306" t="s">
        <v>2432</v>
      </c>
      <c r="AZ306" t="s">
        <v>2045</v>
      </c>
      <c r="BA306" t="s">
        <v>2435</v>
      </c>
      <c r="BB306" t="s">
        <v>2064</v>
      </c>
      <c r="BC306" t="s">
        <v>2440</v>
      </c>
      <c r="BD306">
        <v>2</v>
      </c>
      <c r="BE306">
        <v>2</v>
      </c>
    </row>
    <row r="307" spans="1:57" x14ac:dyDescent="0.25">
      <c r="A307" t="s">
        <v>372</v>
      </c>
      <c r="B307">
        <v>1340.77</v>
      </c>
      <c r="C307">
        <v>0</v>
      </c>
      <c r="D307">
        <v>0</v>
      </c>
      <c r="E307">
        <v>410</v>
      </c>
      <c r="F307">
        <v>2148.1</v>
      </c>
      <c r="G307">
        <v>0</v>
      </c>
      <c r="H307">
        <v>2471.9699999999998</v>
      </c>
      <c r="I307">
        <v>3167</v>
      </c>
      <c r="J307">
        <v>9537.84</v>
      </c>
      <c r="K307">
        <v>7747.380000000001</v>
      </c>
      <c r="L307">
        <v>457.43</v>
      </c>
      <c r="M307">
        <v>0</v>
      </c>
      <c r="N307">
        <v>176.96</v>
      </c>
      <c r="O307">
        <v>4682.42</v>
      </c>
      <c r="P307">
        <v>39.4</v>
      </c>
      <c r="Q307">
        <v>140.30000000000001</v>
      </c>
      <c r="R307">
        <v>6034.6144949773952</v>
      </c>
      <c r="S307">
        <v>19278.504494977395</v>
      </c>
      <c r="T307">
        <v>5600</v>
      </c>
      <c r="U307">
        <v>0</v>
      </c>
      <c r="V307">
        <v>0</v>
      </c>
      <c r="W307">
        <v>300</v>
      </c>
      <c r="X307">
        <v>1000</v>
      </c>
      <c r="Y307">
        <v>300</v>
      </c>
      <c r="Z307">
        <v>300</v>
      </c>
      <c r="AA307">
        <v>3300</v>
      </c>
      <c r="AB307">
        <v>10800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14688.150000000001</v>
      </c>
      <c r="AM307">
        <v>457.43</v>
      </c>
      <c r="AN307">
        <v>0</v>
      </c>
      <c r="AO307">
        <v>886.96</v>
      </c>
      <c r="AP307">
        <v>7830.52</v>
      </c>
      <c r="AQ307">
        <v>339.4</v>
      </c>
      <c r="AR307">
        <v>2912.27</v>
      </c>
      <c r="AS307">
        <v>12501.614494977395</v>
      </c>
      <c r="AT307">
        <v>39616.344494977398</v>
      </c>
      <c r="AU307">
        <v>1.2728960734819073</v>
      </c>
      <c r="AV307">
        <v>31123</v>
      </c>
      <c r="AW307" t="s">
        <v>371</v>
      </c>
      <c r="AZ307" t="s">
        <v>1481</v>
      </c>
      <c r="BA307" t="s">
        <v>2402</v>
      </c>
      <c r="BB307" t="s">
        <v>1630</v>
      </c>
      <c r="BC307" t="s">
        <v>2410</v>
      </c>
      <c r="BD307">
        <v>2</v>
      </c>
      <c r="BE307">
        <v>1</v>
      </c>
    </row>
    <row r="308" spans="1:57" x14ac:dyDescent="0.25">
      <c r="A308" t="s">
        <v>2491</v>
      </c>
      <c r="B308">
        <v>1345.6800000000003</v>
      </c>
      <c r="C308">
        <v>1440</v>
      </c>
      <c r="D308">
        <v>0</v>
      </c>
      <c r="E308">
        <v>100</v>
      </c>
      <c r="F308">
        <v>770</v>
      </c>
      <c r="G308">
        <v>3600</v>
      </c>
      <c r="H308">
        <v>1400.6</v>
      </c>
      <c r="I308">
        <v>6466.25</v>
      </c>
      <c r="J308">
        <v>15122.53</v>
      </c>
      <c r="K308">
        <v>4362.3</v>
      </c>
      <c r="L308">
        <v>25.9</v>
      </c>
      <c r="M308">
        <v>0</v>
      </c>
      <c r="N308">
        <v>202.75</v>
      </c>
      <c r="O308">
        <v>64.400000000000006</v>
      </c>
      <c r="P308">
        <v>249.99</v>
      </c>
      <c r="Q308">
        <v>198.57</v>
      </c>
      <c r="R308">
        <v>1302.6346346342125</v>
      </c>
      <c r="S308">
        <v>6406.5446346342114</v>
      </c>
      <c r="T308">
        <v>2500</v>
      </c>
      <c r="U308">
        <v>0</v>
      </c>
      <c r="V308">
        <v>0</v>
      </c>
      <c r="W308">
        <v>500</v>
      </c>
      <c r="X308">
        <v>0</v>
      </c>
      <c r="Y308">
        <v>0</v>
      </c>
      <c r="Z308">
        <v>0</v>
      </c>
      <c r="AA308">
        <v>2000</v>
      </c>
      <c r="AB308">
        <v>5000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8207.98</v>
      </c>
      <c r="AM308">
        <v>1465.9</v>
      </c>
      <c r="AN308">
        <v>0</v>
      </c>
      <c r="AO308">
        <v>802.75</v>
      </c>
      <c r="AP308">
        <v>834.4</v>
      </c>
      <c r="AQ308">
        <v>3849.99</v>
      </c>
      <c r="AR308">
        <v>1599.1699999999998</v>
      </c>
      <c r="AS308">
        <v>9768.8846346342125</v>
      </c>
      <c r="AT308">
        <v>26529.074634634213</v>
      </c>
      <c r="AU308">
        <v>2.0803854010848664</v>
      </c>
      <c r="AV308">
        <v>12752</v>
      </c>
      <c r="AW308" t="s">
        <v>373</v>
      </c>
      <c r="AZ308" t="s">
        <v>1481</v>
      </c>
      <c r="BA308" t="s">
        <v>2402</v>
      </c>
      <c r="BB308" t="s">
        <v>1659</v>
      </c>
      <c r="BC308" t="s">
        <v>2413</v>
      </c>
      <c r="BD308">
        <v>2</v>
      </c>
      <c r="BE308">
        <v>1</v>
      </c>
    </row>
    <row r="309" spans="1:57" x14ac:dyDescent="0.25">
      <c r="A309" t="s">
        <v>292</v>
      </c>
      <c r="B309">
        <v>3342.1900000000005</v>
      </c>
      <c r="C309">
        <v>20</v>
      </c>
      <c r="D309">
        <v>0</v>
      </c>
      <c r="E309">
        <v>290</v>
      </c>
      <c r="F309">
        <v>50.4</v>
      </c>
      <c r="G309">
        <v>0</v>
      </c>
      <c r="H309">
        <v>50</v>
      </c>
      <c r="I309">
        <v>5147</v>
      </c>
      <c r="J309">
        <v>8899.59</v>
      </c>
      <c r="K309">
        <v>6329.2699999999995</v>
      </c>
      <c r="L309">
        <v>222.05</v>
      </c>
      <c r="M309">
        <v>0</v>
      </c>
      <c r="N309">
        <v>372.58</v>
      </c>
      <c r="O309">
        <v>504.19</v>
      </c>
      <c r="P309">
        <v>146.4</v>
      </c>
      <c r="Q309">
        <v>205.4</v>
      </c>
      <c r="R309">
        <v>5291.8237973646465</v>
      </c>
      <c r="S309">
        <v>13071.713797364646</v>
      </c>
      <c r="T309">
        <v>18370.21</v>
      </c>
      <c r="U309">
        <v>0</v>
      </c>
      <c r="V309">
        <v>0</v>
      </c>
      <c r="W309">
        <v>2000</v>
      </c>
      <c r="X309">
        <v>0</v>
      </c>
      <c r="Y309">
        <v>0</v>
      </c>
      <c r="Z309">
        <v>1000</v>
      </c>
      <c r="AA309">
        <v>1600</v>
      </c>
      <c r="AB309">
        <v>22970.21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28041.67</v>
      </c>
      <c r="AM309">
        <v>242.05</v>
      </c>
      <c r="AN309">
        <v>0</v>
      </c>
      <c r="AO309">
        <v>2662.58</v>
      </c>
      <c r="AP309">
        <v>554.59</v>
      </c>
      <c r="AQ309">
        <v>146.4</v>
      </c>
      <c r="AR309">
        <v>1255.4000000000001</v>
      </c>
      <c r="AS309">
        <v>12038.823797364646</v>
      </c>
      <c r="AT309">
        <v>44941.513797364642</v>
      </c>
      <c r="AU309">
        <v>7.840459490119442</v>
      </c>
      <c r="AV309">
        <v>5732</v>
      </c>
      <c r="AW309" t="s">
        <v>291</v>
      </c>
      <c r="AZ309" t="s">
        <v>1357</v>
      </c>
      <c r="BA309" t="s">
        <v>2391</v>
      </c>
      <c r="BB309" t="s">
        <v>1359</v>
      </c>
      <c r="BC309" t="s">
        <v>2392</v>
      </c>
      <c r="BD309">
        <v>2</v>
      </c>
      <c r="BE309">
        <v>1</v>
      </c>
    </row>
    <row r="310" spans="1:57" x14ac:dyDescent="0.25">
      <c r="A310" t="s">
        <v>452</v>
      </c>
      <c r="B310">
        <v>4318.0300000000007</v>
      </c>
      <c r="C310">
        <v>0</v>
      </c>
      <c r="D310">
        <v>0</v>
      </c>
      <c r="E310">
        <v>930</v>
      </c>
      <c r="F310">
        <v>2775</v>
      </c>
      <c r="G310">
        <v>100</v>
      </c>
      <c r="H310">
        <v>852</v>
      </c>
      <c r="I310">
        <v>6097</v>
      </c>
      <c r="J310">
        <v>15072.03</v>
      </c>
      <c r="K310">
        <v>9955.5300000000025</v>
      </c>
      <c r="L310">
        <v>138.05000000000001</v>
      </c>
      <c r="M310">
        <v>0</v>
      </c>
      <c r="N310">
        <v>217.7</v>
      </c>
      <c r="O310">
        <v>1168.42</v>
      </c>
      <c r="P310">
        <v>58.1</v>
      </c>
      <c r="Q310">
        <v>319.39999999999998</v>
      </c>
      <c r="R310">
        <v>6027.9167948836093</v>
      </c>
      <c r="S310">
        <v>17885.116794883612</v>
      </c>
      <c r="T310">
        <v>17390</v>
      </c>
      <c r="U310">
        <v>0</v>
      </c>
      <c r="V310">
        <v>0</v>
      </c>
      <c r="W310">
        <v>4290</v>
      </c>
      <c r="X310">
        <v>2100</v>
      </c>
      <c r="Y310">
        <v>0</v>
      </c>
      <c r="Z310">
        <v>500</v>
      </c>
      <c r="AA310">
        <v>4400</v>
      </c>
      <c r="AB310">
        <v>28680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31663.560000000005</v>
      </c>
      <c r="AM310">
        <v>138.05000000000001</v>
      </c>
      <c r="AN310">
        <v>0</v>
      </c>
      <c r="AO310">
        <v>5437.7</v>
      </c>
      <c r="AP310">
        <v>6043.42</v>
      </c>
      <c r="AQ310">
        <v>158.1</v>
      </c>
      <c r="AR310">
        <v>1671.4</v>
      </c>
      <c r="AS310">
        <v>16524.916794883611</v>
      </c>
      <c r="AT310">
        <v>61637.146794883614</v>
      </c>
      <c r="AU310">
        <v>21.000731446297653</v>
      </c>
      <c r="AV310">
        <v>2935</v>
      </c>
      <c r="AW310" t="s">
        <v>451</v>
      </c>
      <c r="AZ310" t="s">
        <v>1696</v>
      </c>
      <c r="BA310" t="s">
        <v>2415</v>
      </c>
      <c r="BB310" t="s">
        <v>1718</v>
      </c>
      <c r="BC310" t="s">
        <v>2420</v>
      </c>
      <c r="BD310">
        <v>1</v>
      </c>
      <c r="BE310">
        <v>1</v>
      </c>
    </row>
    <row r="311" spans="1:57" x14ac:dyDescent="0.25">
      <c r="A311" t="s">
        <v>108</v>
      </c>
      <c r="B311">
        <v>982.27</v>
      </c>
      <c r="C311">
        <v>960</v>
      </c>
      <c r="D311">
        <v>0</v>
      </c>
      <c r="E311">
        <v>0</v>
      </c>
      <c r="F311">
        <v>1975</v>
      </c>
      <c r="G311">
        <v>45</v>
      </c>
      <c r="H311">
        <v>570</v>
      </c>
      <c r="I311">
        <v>1039</v>
      </c>
      <c r="J311">
        <v>5571.27</v>
      </c>
      <c r="K311">
        <v>9003.6500000000015</v>
      </c>
      <c r="L311">
        <v>166.05</v>
      </c>
      <c r="M311">
        <v>0</v>
      </c>
      <c r="N311">
        <v>107.56</v>
      </c>
      <c r="O311">
        <v>197.28</v>
      </c>
      <c r="P311">
        <v>38.549999999999997</v>
      </c>
      <c r="Q311">
        <v>74.25</v>
      </c>
      <c r="R311">
        <v>3778.6910964725575</v>
      </c>
      <c r="S311">
        <v>13366.031096472558</v>
      </c>
      <c r="T311">
        <v>2500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2500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12485.920000000002</v>
      </c>
      <c r="AM311">
        <v>1126.05</v>
      </c>
      <c r="AN311">
        <v>0</v>
      </c>
      <c r="AO311">
        <v>107.56</v>
      </c>
      <c r="AP311">
        <v>2172.2800000000002</v>
      </c>
      <c r="AQ311">
        <v>83.55</v>
      </c>
      <c r="AR311">
        <v>644.25</v>
      </c>
      <c r="AS311">
        <v>4817.6910964725575</v>
      </c>
      <c r="AT311">
        <v>21437.301096472558</v>
      </c>
      <c r="AU311">
        <v>5.5009753904214929</v>
      </c>
      <c r="AV311">
        <v>3897</v>
      </c>
      <c r="AW311" t="s">
        <v>107</v>
      </c>
      <c r="AZ311" t="s">
        <v>1041</v>
      </c>
      <c r="BA311" t="s">
        <v>2368</v>
      </c>
      <c r="BB311" t="s">
        <v>2375</v>
      </c>
      <c r="BC311" t="s">
        <v>2376</v>
      </c>
      <c r="BD311">
        <v>2</v>
      </c>
      <c r="BE311">
        <v>1</v>
      </c>
    </row>
    <row r="312" spans="1:57" x14ac:dyDescent="0.25">
      <c r="A312" t="s">
        <v>454</v>
      </c>
      <c r="B312">
        <v>2725.51</v>
      </c>
      <c r="C312">
        <v>1380</v>
      </c>
      <c r="D312">
        <v>0</v>
      </c>
      <c r="E312">
        <v>1490</v>
      </c>
      <c r="F312">
        <v>0</v>
      </c>
      <c r="G312">
        <v>80</v>
      </c>
      <c r="H312">
        <v>955</v>
      </c>
      <c r="I312">
        <v>6389</v>
      </c>
      <c r="J312">
        <v>13019.51</v>
      </c>
      <c r="K312">
        <v>4385.2</v>
      </c>
      <c r="L312">
        <v>2128.6999999999998</v>
      </c>
      <c r="M312">
        <v>0</v>
      </c>
      <c r="N312">
        <v>183.45</v>
      </c>
      <c r="O312">
        <v>1649.5</v>
      </c>
      <c r="P312">
        <v>292.5</v>
      </c>
      <c r="Q312">
        <v>2498.0500000000002</v>
      </c>
      <c r="R312">
        <v>3938.1713785193583</v>
      </c>
      <c r="S312">
        <v>15075.571378519357</v>
      </c>
      <c r="T312">
        <v>2700</v>
      </c>
      <c r="U312">
        <v>1200</v>
      </c>
      <c r="V312">
        <v>0</v>
      </c>
      <c r="W312">
        <v>600</v>
      </c>
      <c r="X312">
        <v>1000</v>
      </c>
      <c r="Y312">
        <v>320</v>
      </c>
      <c r="Z312">
        <v>1200</v>
      </c>
      <c r="AA312">
        <v>1160</v>
      </c>
      <c r="AB312">
        <v>8180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9810.7099999999991</v>
      </c>
      <c r="AM312">
        <v>4708.7</v>
      </c>
      <c r="AN312">
        <v>0</v>
      </c>
      <c r="AO312">
        <v>2273.4499999999998</v>
      </c>
      <c r="AP312">
        <v>2649.5</v>
      </c>
      <c r="AQ312">
        <v>692.5</v>
      </c>
      <c r="AR312">
        <v>4653.05</v>
      </c>
      <c r="AS312">
        <v>11487.171378519359</v>
      </c>
      <c r="AT312">
        <v>36275.08137851936</v>
      </c>
      <c r="AU312">
        <v>13.062686848584573</v>
      </c>
      <c r="AV312">
        <v>2777</v>
      </c>
      <c r="AW312" t="s">
        <v>453</v>
      </c>
      <c r="AX312" t="s">
        <v>763</v>
      </c>
      <c r="AY312" t="s">
        <v>2414</v>
      </c>
      <c r="AZ312" t="s">
        <v>1696</v>
      </c>
      <c r="BA312" t="s">
        <v>2415</v>
      </c>
      <c r="BB312" t="s">
        <v>1698</v>
      </c>
      <c r="BC312" t="s">
        <v>2416</v>
      </c>
      <c r="BD312">
        <v>1</v>
      </c>
      <c r="BE312">
        <v>2</v>
      </c>
    </row>
    <row r="313" spans="1:57" x14ac:dyDescent="0.25">
      <c r="A313" t="s">
        <v>198</v>
      </c>
      <c r="B313">
        <v>4555.25</v>
      </c>
      <c r="C313">
        <v>260</v>
      </c>
      <c r="D313">
        <v>0</v>
      </c>
      <c r="E313">
        <v>620</v>
      </c>
      <c r="F313">
        <v>2195.1999999999998</v>
      </c>
      <c r="G313">
        <v>0</v>
      </c>
      <c r="H313">
        <v>1770.01</v>
      </c>
      <c r="I313">
        <v>7497</v>
      </c>
      <c r="J313">
        <v>16897.46</v>
      </c>
      <c r="K313">
        <v>20766.36</v>
      </c>
      <c r="L313">
        <v>6688.43</v>
      </c>
      <c r="M313">
        <v>0</v>
      </c>
      <c r="N313">
        <v>326.85000000000002</v>
      </c>
      <c r="O313">
        <v>12733.28</v>
      </c>
      <c r="P313">
        <v>380.55</v>
      </c>
      <c r="Q313">
        <v>4486.72</v>
      </c>
      <c r="R313">
        <v>6977.7741068842333</v>
      </c>
      <c r="S313">
        <v>52359.964106884232</v>
      </c>
      <c r="T313">
        <v>11100</v>
      </c>
      <c r="U313">
        <v>5643.7</v>
      </c>
      <c r="V313">
        <v>0</v>
      </c>
      <c r="W313">
        <v>2114</v>
      </c>
      <c r="X313">
        <v>9435</v>
      </c>
      <c r="Y313">
        <v>0</v>
      </c>
      <c r="Z313">
        <v>3996</v>
      </c>
      <c r="AA313">
        <v>0</v>
      </c>
      <c r="AB313">
        <v>32288.7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36421.61</v>
      </c>
      <c r="AM313">
        <v>12592.130000000001</v>
      </c>
      <c r="AN313">
        <v>0</v>
      </c>
      <c r="AO313">
        <v>3060.85</v>
      </c>
      <c r="AP313">
        <v>24363.48</v>
      </c>
      <c r="AQ313">
        <v>380.55</v>
      </c>
      <c r="AR313">
        <v>10252.73</v>
      </c>
      <c r="AS313">
        <v>14474.774106884233</v>
      </c>
      <c r="AT313">
        <v>101546.12410688424</v>
      </c>
      <c r="AU313">
        <v>47.876531875004353</v>
      </c>
      <c r="AV313">
        <v>2121</v>
      </c>
      <c r="AW313" t="s">
        <v>197</v>
      </c>
      <c r="AZ313" t="s">
        <v>1010</v>
      </c>
      <c r="BA313" t="s">
        <v>2365</v>
      </c>
      <c r="BB313" t="s">
        <v>1211</v>
      </c>
      <c r="BC313" t="s">
        <v>2382</v>
      </c>
      <c r="BD313">
        <v>2</v>
      </c>
      <c r="BE313">
        <v>1</v>
      </c>
    </row>
    <row r="314" spans="1:57" x14ac:dyDescent="0.25">
      <c r="A314" t="s">
        <v>110</v>
      </c>
      <c r="B314">
        <v>4491.42</v>
      </c>
      <c r="C314">
        <v>3975.94</v>
      </c>
      <c r="D314">
        <v>0</v>
      </c>
      <c r="E314">
        <v>455</v>
      </c>
      <c r="F314">
        <v>20</v>
      </c>
      <c r="G314">
        <v>4825</v>
      </c>
      <c r="H314">
        <v>115</v>
      </c>
      <c r="I314">
        <v>6847</v>
      </c>
      <c r="J314">
        <v>20729.36</v>
      </c>
      <c r="K314">
        <v>4816.41</v>
      </c>
      <c r="L314">
        <v>1346.13</v>
      </c>
      <c r="M314">
        <v>0</v>
      </c>
      <c r="N314">
        <v>675.72</v>
      </c>
      <c r="O314">
        <v>294.2</v>
      </c>
      <c r="P314">
        <v>459</v>
      </c>
      <c r="Q314">
        <v>766.42</v>
      </c>
      <c r="R314">
        <v>7266.8513397683355</v>
      </c>
      <c r="S314">
        <v>15624.731339768336</v>
      </c>
      <c r="T314">
        <v>6130.82</v>
      </c>
      <c r="U314">
        <v>1250</v>
      </c>
      <c r="V314">
        <v>0</v>
      </c>
      <c r="W314">
        <v>0</v>
      </c>
      <c r="X314">
        <v>0</v>
      </c>
      <c r="Y314">
        <v>1500</v>
      </c>
      <c r="Z314">
        <v>0</v>
      </c>
      <c r="AA314">
        <v>0</v>
      </c>
      <c r="AB314">
        <v>8880.82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15438.65</v>
      </c>
      <c r="AM314">
        <v>6572.07</v>
      </c>
      <c r="AN314">
        <v>0</v>
      </c>
      <c r="AO314">
        <v>1130.72</v>
      </c>
      <c r="AP314">
        <v>314.2</v>
      </c>
      <c r="AQ314">
        <v>6784</v>
      </c>
      <c r="AR314">
        <v>881.42</v>
      </c>
      <c r="AS314">
        <v>14113.851339768335</v>
      </c>
      <c r="AT314">
        <v>45234.91133976834</v>
      </c>
      <c r="AU314">
        <v>3.0533183489550009</v>
      </c>
      <c r="AV314">
        <v>14815</v>
      </c>
      <c r="AW314" t="s">
        <v>109</v>
      </c>
      <c r="AZ314" t="s">
        <v>1041</v>
      </c>
      <c r="BA314" t="s">
        <v>2368</v>
      </c>
      <c r="BB314" t="s">
        <v>2373</v>
      </c>
      <c r="BC314" t="s">
        <v>2374</v>
      </c>
      <c r="BD314">
        <v>2</v>
      </c>
      <c r="BE314">
        <v>1</v>
      </c>
    </row>
    <row r="315" spans="1:57" x14ac:dyDescent="0.25">
      <c r="A315" t="s">
        <v>294</v>
      </c>
      <c r="B315">
        <v>20412.57</v>
      </c>
      <c r="C315">
        <v>3790.9</v>
      </c>
      <c r="D315">
        <v>0</v>
      </c>
      <c r="E315">
        <v>1670</v>
      </c>
      <c r="F315">
        <v>7325.6</v>
      </c>
      <c r="G315">
        <v>5305.1</v>
      </c>
      <c r="H315">
        <v>2085</v>
      </c>
      <c r="I315">
        <v>21421.4</v>
      </c>
      <c r="J315">
        <v>62010.57</v>
      </c>
      <c r="K315">
        <v>27870.510000000002</v>
      </c>
      <c r="L315">
        <v>6041.48</v>
      </c>
      <c r="M315">
        <v>0</v>
      </c>
      <c r="N315">
        <v>1593.94</v>
      </c>
      <c r="O315">
        <v>6887.67</v>
      </c>
      <c r="P315">
        <v>9046.2999999999993</v>
      </c>
      <c r="Q315">
        <v>3334.24</v>
      </c>
      <c r="R315">
        <v>19557.697502487237</v>
      </c>
      <c r="S315">
        <v>74331.837502487237</v>
      </c>
      <c r="T315">
        <v>45300</v>
      </c>
      <c r="U315">
        <v>42000</v>
      </c>
      <c r="V315">
        <v>0</v>
      </c>
      <c r="W315">
        <v>13800</v>
      </c>
      <c r="X315">
        <v>42000</v>
      </c>
      <c r="Y315">
        <v>25600</v>
      </c>
      <c r="Z315">
        <v>8000</v>
      </c>
      <c r="AA315">
        <v>21400</v>
      </c>
      <c r="AB315">
        <v>198100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93583.08</v>
      </c>
      <c r="AM315">
        <v>51832.38</v>
      </c>
      <c r="AN315">
        <v>0</v>
      </c>
      <c r="AO315">
        <v>17063.939999999999</v>
      </c>
      <c r="AP315">
        <v>56213.270000000004</v>
      </c>
      <c r="AQ315">
        <v>39951.4</v>
      </c>
      <c r="AR315">
        <v>13419.24</v>
      </c>
      <c r="AS315">
        <v>62379.097502487239</v>
      </c>
      <c r="AT315">
        <v>334442.40750248724</v>
      </c>
      <c r="AU315">
        <v>174.46134976655568</v>
      </c>
      <c r="AV315">
        <v>1917</v>
      </c>
      <c r="AW315" t="s">
        <v>293</v>
      </c>
      <c r="AZ315" t="s">
        <v>1357</v>
      </c>
      <c r="BA315" t="s">
        <v>2391</v>
      </c>
      <c r="BB315" t="s">
        <v>1509</v>
      </c>
      <c r="BC315" t="s">
        <v>2404</v>
      </c>
      <c r="BD315">
        <v>1</v>
      </c>
      <c r="BE315">
        <v>1</v>
      </c>
    </row>
    <row r="316" spans="1:57" x14ac:dyDescent="0.25">
      <c r="A316" t="s">
        <v>2570</v>
      </c>
      <c r="B316">
        <v>844.39999999999986</v>
      </c>
      <c r="C316">
        <v>10</v>
      </c>
      <c r="D316">
        <v>0</v>
      </c>
      <c r="E316">
        <v>115</v>
      </c>
      <c r="F316">
        <v>0</v>
      </c>
      <c r="G316">
        <v>0</v>
      </c>
      <c r="H316">
        <v>80</v>
      </c>
      <c r="I316">
        <v>6525</v>
      </c>
      <c r="J316">
        <v>7574.4</v>
      </c>
      <c r="K316">
        <v>8828.2899999999991</v>
      </c>
      <c r="L316">
        <v>57.75</v>
      </c>
      <c r="M316">
        <v>0</v>
      </c>
      <c r="N316">
        <v>98.25</v>
      </c>
      <c r="O316">
        <v>0</v>
      </c>
      <c r="P316">
        <v>55.91</v>
      </c>
      <c r="Q316">
        <v>103.6</v>
      </c>
      <c r="R316">
        <v>2942.01</v>
      </c>
      <c r="S316">
        <v>12085.81</v>
      </c>
      <c r="T316">
        <v>1600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800</v>
      </c>
      <c r="AB316">
        <v>2400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11272.689999999999</v>
      </c>
      <c r="AM316">
        <v>67.75</v>
      </c>
      <c r="AN316">
        <v>0</v>
      </c>
      <c r="AO316">
        <v>213.25</v>
      </c>
      <c r="AP316">
        <v>0</v>
      </c>
      <c r="AQ316">
        <v>55.91</v>
      </c>
      <c r="AR316">
        <v>183.6</v>
      </c>
      <c r="AS316">
        <v>10267.01</v>
      </c>
      <c r="AT316">
        <v>22060.21</v>
      </c>
      <c r="AU316">
        <v>0</v>
      </c>
      <c r="AV316">
        <v>0</v>
      </c>
      <c r="AW316" t="s">
        <v>847</v>
      </c>
      <c r="AX316" t="s">
        <v>855</v>
      </c>
      <c r="AY316" t="s">
        <v>2461</v>
      </c>
      <c r="AZ316" t="s">
        <v>943</v>
      </c>
      <c r="BA316" t="s">
        <v>2353</v>
      </c>
      <c r="BB316" t="s">
        <v>957</v>
      </c>
      <c r="BC316" t="s">
        <v>2357</v>
      </c>
      <c r="BD316">
        <v>1</v>
      </c>
      <c r="BE316">
        <v>2</v>
      </c>
    </row>
    <row r="317" spans="1:57" x14ac:dyDescent="0.25">
      <c r="A317" t="s">
        <v>112</v>
      </c>
      <c r="B317">
        <v>7231.27</v>
      </c>
      <c r="C317">
        <v>1370</v>
      </c>
      <c r="D317">
        <v>0</v>
      </c>
      <c r="E317">
        <v>660</v>
      </c>
      <c r="F317">
        <v>2863.05</v>
      </c>
      <c r="G317">
        <v>810</v>
      </c>
      <c r="H317">
        <v>3960.5</v>
      </c>
      <c r="I317">
        <v>22920.5</v>
      </c>
      <c r="J317">
        <v>39815.32</v>
      </c>
      <c r="K317">
        <v>20422.86</v>
      </c>
      <c r="L317">
        <v>204.6</v>
      </c>
      <c r="M317">
        <v>0</v>
      </c>
      <c r="N317">
        <v>3312.63</v>
      </c>
      <c r="O317">
        <v>714.03</v>
      </c>
      <c r="P317">
        <v>215.9</v>
      </c>
      <c r="Q317">
        <v>256.55</v>
      </c>
      <c r="R317">
        <v>9416.4463579453168</v>
      </c>
      <c r="S317">
        <v>34543.016357945315</v>
      </c>
      <c r="T317">
        <v>44500</v>
      </c>
      <c r="U317">
        <v>700</v>
      </c>
      <c r="V317">
        <v>0</v>
      </c>
      <c r="W317">
        <v>4500</v>
      </c>
      <c r="X317">
        <v>1400</v>
      </c>
      <c r="Y317">
        <v>4400</v>
      </c>
      <c r="Z317">
        <v>1500</v>
      </c>
      <c r="AA317">
        <v>13000</v>
      </c>
      <c r="AB317">
        <v>70000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72154.13</v>
      </c>
      <c r="AM317">
        <v>2274.6</v>
      </c>
      <c r="AN317">
        <v>0</v>
      </c>
      <c r="AO317">
        <v>8472.630000000001</v>
      </c>
      <c r="AP317">
        <v>4977.08</v>
      </c>
      <c r="AQ317">
        <v>5425.9</v>
      </c>
      <c r="AR317">
        <v>5717.05</v>
      </c>
      <c r="AS317">
        <v>45336.946357945315</v>
      </c>
      <c r="AT317">
        <v>144358.33635794534</v>
      </c>
      <c r="AU317">
        <v>84.420079741488507</v>
      </c>
      <c r="AV317">
        <v>1710</v>
      </c>
      <c r="AW317" t="s">
        <v>111</v>
      </c>
      <c r="AZ317" t="s">
        <v>1041</v>
      </c>
      <c r="BA317" t="s">
        <v>2368</v>
      </c>
      <c r="BB317" t="s">
        <v>1082</v>
      </c>
      <c r="BC317" t="s">
        <v>2378</v>
      </c>
      <c r="BD317">
        <v>1</v>
      </c>
      <c r="BE317">
        <v>1</v>
      </c>
    </row>
    <row r="318" spans="1:57" x14ac:dyDescent="0.25">
      <c r="A318" t="s">
        <v>680</v>
      </c>
      <c r="B318">
        <v>10955.300000000001</v>
      </c>
      <c r="C318">
        <v>1517.81</v>
      </c>
      <c r="D318">
        <v>0</v>
      </c>
      <c r="E318">
        <v>930</v>
      </c>
      <c r="F318">
        <v>7193.05</v>
      </c>
      <c r="G318">
        <v>0</v>
      </c>
      <c r="H318">
        <v>266</v>
      </c>
      <c r="I318">
        <v>11777.05</v>
      </c>
      <c r="J318">
        <v>32639.21</v>
      </c>
      <c r="K318">
        <v>11541.73</v>
      </c>
      <c r="L318">
        <v>165.83</v>
      </c>
      <c r="M318">
        <v>0</v>
      </c>
      <c r="N318">
        <v>1317.57</v>
      </c>
      <c r="O318">
        <v>3808.62</v>
      </c>
      <c r="P318">
        <v>159.13</v>
      </c>
      <c r="Q318">
        <v>1236.75</v>
      </c>
      <c r="R318">
        <v>4303.6561348738642</v>
      </c>
      <c r="S318">
        <v>22533.286134873866</v>
      </c>
      <c r="T318">
        <v>13000</v>
      </c>
      <c r="U318">
        <v>2000</v>
      </c>
      <c r="V318">
        <v>0</v>
      </c>
      <c r="W318">
        <v>5000</v>
      </c>
      <c r="X318">
        <v>5000</v>
      </c>
      <c r="Y318">
        <v>500</v>
      </c>
      <c r="Z318">
        <v>5000</v>
      </c>
      <c r="AA318">
        <v>4500</v>
      </c>
      <c r="AB318">
        <v>35000</v>
      </c>
      <c r="AC318">
        <v>5045.6400000000003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5045.6400000000003</v>
      </c>
      <c r="AL318">
        <v>40542.67</v>
      </c>
      <c r="AM318">
        <v>3683.64</v>
      </c>
      <c r="AN318">
        <v>0</v>
      </c>
      <c r="AO318">
        <v>7247.57</v>
      </c>
      <c r="AP318">
        <v>16001.67</v>
      </c>
      <c r="AQ318">
        <v>659.13</v>
      </c>
      <c r="AR318">
        <v>6502.75</v>
      </c>
      <c r="AS318">
        <v>20580.706134873864</v>
      </c>
      <c r="AT318">
        <v>95218.136134873872</v>
      </c>
      <c r="AU318">
        <v>6.3956297780006635</v>
      </c>
      <c r="AV318">
        <v>14888</v>
      </c>
      <c r="AW318" t="s">
        <v>679</v>
      </c>
      <c r="AX318" t="s">
        <v>763</v>
      </c>
      <c r="AY318" t="s">
        <v>2414</v>
      </c>
      <c r="AZ318" t="s">
        <v>1696</v>
      </c>
      <c r="BA318" t="s">
        <v>2415</v>
      </c>
      <c r="BB318" t="s">
        <v>1698</v>
      </c>
      <c r="BC318" t="s">
        <v>2416</v>
      </c>
      <c r="BD318">
        <v>1</v>
      </c>
      <c r="BE318">
        <v>2</v>
      </c>
    </row>
    <row r="319" spans="1:57" x14ac:dyDescent="0.25">
      <c r="A319" t="s">
        <v>296</v>
      </c>
      <c r="B319">
        <v>906.87999999999988</v>
      </c>
      <c r="C319">
        <v>0</v>
      </c>
      <c r="D319">
        <v>0</v>
      </c>
      <c r="E319">
        <v>180</v>
      </c>
      <c r="F319">
        <v>0</v>
      </c>
      <c r="G319">
        <v>0</v>
      </c>
      <c r="H319">
        <v>0</v>
      </c>
      <c r="I319">
        <v>1902</v>
      </c>
      <c r="J319">
        <v>2988.88</v>
      </c>
      <c r="K319">
        <v>1296.75</v>
      </c>
      <c r="L319">
        <v>30.12</v>
      </c>
      <c r="M319">
        <v>0</v>
      </c>
      <c r="N319">
        <v>43.15</v>
      </c>
      <c r="O319">
        <v>26.3</v>
      </c>
      <c r="P319">
        <v>1582.15</v>
      </c>
      <c r="Q319">
        <v>36.1</v>
      </c>
      <c r="R319">
        <v>2599.6022356493795</v>
      </c>
      <c r="S319">
        <v>5614.1722356493792</v>
      </c>
      <c r="T319">
        <v>3500</v>
      </c>
      <c r="U319">
        <v>1300</v>
      </c>
      <c r="V319">
        <v>0</v>
      </c>
      <c r="W319">
        <v>3000</v>
      </c>
      <c r="X319">
        <v>1400</v>
      </c>
      <c r="Y319">
        <v>2500</v>
      </c>
      <c r="Z319">
        <v>3600</v>
      </c>
      <c r="AA319">
        <v>1400</v>
      </c>
      <c r="AB319">
        <v>16700</v>
      </c>
      <c r="AC319">
        <v>100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100</v>
      </c>
      <c r="AL319">
        <v>5803.63</v>
      </c>
      <c r="AM319">
        <v>1330.12</v>
      </c>
      <c r="AN319">
        <v>0</v>
      </c>
      <c r="AO319">
        <v>3223.15</v>
      </c>
      <c r="AP319">
        <v>1426.3</v>
      </c>
      <c r="AQ319">
        <v>4082.15</v>
      </c>
      <c r="AR319">
        <v>3636.1</v>
      </c>
      <c r="AS319">
        <v>5901.6022356493795</v>
      </c>
      <c r="AT319">
        <v>25403.052235649375</v>
      </c>
      <c r="AU319">
        <v>14.136367409932873</v>
      </c>
      <c r="AV319">
        <v>1797</v>
      </c>
      <c r="AW319" t="s">
        <v>295</v>
      </c>
      <c r="AZ319" t="s">
        <v>1357</v>
      </c>
      <c r="BA319" t="s">
        <v>2391</v>
      </c>
      <c r="BB319" t="s">
        <v>1422</v>
      </c>
      <c r="BC319" t="s">
        <v>2399</v>
      </c>
      <c r="BD319">
        <v>2</v>
      </c>
      <c r="BE319">
        <v>1</v>
      </c>
    </row>
    <row r="320" spans="1:57" x14ac:dyDescent="0.25">
      <c r="A320" t="s">
        <v>2572</v>
      </c>
      <c r="B320">
        <v>0</v>
      </c>
      <c r="C320">
        <v>0</v>
      </c>
      <c r="D320">
        <v>0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 t="s">
        <v>855</v>
      </c>
      <c r="AX320" t="s">
        <v>855</v>
      </c>
      <c r="AY320" t="s">
        <v>2461</v>
      </c>
      <c r="AZ320" t="s">
        <v>2045</v>
      </c>
      <c r="BA320" t="s">
        <v>2435</v>
      </c>
      <c r="BB320" t="s">
        <v>2081</v>
      </c>
      <c r="BC320" t="s">
        <v>2441</v>
      </c>
      <c r="BD320">
        <v>1</v>
      </c>
      <c r="BE320">
        <v>2</v>
      </c>
    </row>
    <row r="321" spans="1:57" x14ac:dyDescent="0.25">
      <c r="A321" t="s">
        <v>114</v>
      </c>
      <c r="B321">
        <v>21197.570000000003</v>
      </c>
      <c r="C321">
        <v>35116.85</v>
      </c>
      <c r="D321">
        <v>0</v>
      </c>
      <c r="E321">
        <v>3560.6</v>
      </c>
      <c r="F321">
        <v>21104.240000000002</v>
      </c>
      <c r="G321">
        <v>5054</v>
      </c>
      <c r="H321">
        <v>3756</v>
      </c>
      <c r="I321">
        <v>45764.5</v>
      </c>
      <c r="J321">
        <v>135553.76</v>
      </c>
      <c r="K321">
        <v>15875.540000000003</v>
      </c>
      <c r="L321">
        <v>9365.59</v>
      </c>
      <c r="M321">
        <v>0</v>
      </c>
      <c r="N321">
        <v>2032.79</v>
      </c>
      <c r="O321">
        <v>2717.88</v>
      </c>
      <c r="P321">
        <v>1578.44</v>
      </c>
      <c r="Q321">
        <v>2235.83</v>
      </c>
      <c r="R321">
        <v>14539.737491761898</v>
      </c>
      <c r="S321">
        <v>48345.807491761909</v>
      </c>
      <c r="T321">
        <v>66000</v>
      </c>
      <c r="U321">
        <v>18500</v>
      </c>
      <c r="V321">
        <v>0</v>
      </c>
      <c r="W321">
        <v>5000</v>
      </c>
      <c r="X321">
        <v>20000</v>
      </c>
      <c r="Y321">
        <v>0</v>
      </c>
      <c r="Z321">
        <v>7000</v>
      </c>
      <c r="AA321">
        <v>13955</v>
      </c>
      <c r="AB321">
        <v>130455</v>
      </c>
      <c r="AC321">
        <v>0</v>
      </c>
      <c r="AD321">
        <v>0</v>
      </c>
      <c r="AE321">
        <v>0</v>
      </c>
      <c r="AF321">
        <v>59019.17</v>
      </c>
      <c r="AG321">
        <v>0</v>
      </c>
      <c r="AH321">
        <v>34256.559999999998</v>
      </c>
      <c r="AI321">
        <v>0</v>
      </c>
      <c r="AJ321">
        <v>0</v>
      </c>
      <c r="AK321">
        <v>93275.73</v>
      </c>
      <c r="AL321">
        <v>103073.11000000002</v>
      </c>
      <c r="AM321">
        <v>62982.44</v>
      </c>
      <c r="AN321">
        <v>0</v>
      </c>
      <c r="AO321">
        <v>69612.56</v>
      </c>
      <c r="AP321">
        <v>43822.12</v>
      </c>
      <c r="AQ321">
        <v>40889</v>
      </c>
      <c r="AR321">
        <v>12991.83</v>
      </c>
      <c r="AS321">
        <v>74259.237491761902</v>
      </c>
      <c r="AT321">
        <v>407630.29749176197</v>
      </c>
      <c r="AU321">
        <v>485.85255958493678</v>
      </c>
      <c r="AV321">
        <v>839</v>
      </c>
      <c r="AW321" t="s">
        <v>113</v>
      </c>
      <c r="AZ321" t="s">
        <v>1041</v>
      </c>
      <c r="BA321" t="s">
        <v>2368</v>
      </c>
      <c r="BB321" t="s">
        <v>2370</v>
      </c>
      <c r="BC321" t="s">
        <v>2371</v>
      </c>
      <c r="BD321">
        <v>1</v>
      </c>
      <c r="BE321">
        <v>1</v>
      </c>
    </row>
    <row r="322" spans="1:57" x14ac:dyDescent="0.25">
      <c r="A322" t="s">
        <v>456</v>
      </c>
      <c r="B322">
        <v>34085.24</v>
      </c>
      <c r="C322">
        <v>0</v>
      </c>
      <c r="D322">
        <v>0</v>
      </c>
      <c r="E322">
        <v>65</v>
      </c>
      <c r="F322">
        <v>8549.02</v>
      </c>
      <c r="G322">
        <v>50</v>
      </c>
      <c r="H322">
        <v>420</v>
      </c>
      <c r="I322">
        <v>4259</v>
      </c>
      <c r="J322">
        <v>47428.259999999995</v>
      </c>
      <c r="K322">
        <v>9873.630000000001</v>
      </c>
      <c r="L322">
        <v>285.35000000000002</v>
      </c>
      <c r="M322">
        <v>0</v>
      </c>
      <c r="N322">
        <v>154.27000000000001</v>
      </c>
      <c r="O322">
        <v>187.35</v>
      </c>
      <c r="P322">
        <v>389.36</v>
      </c>
      <c r="Q322">
        <v>139.80000000000001</v>
      </c>
      <c r="R322">
        <v>4845.4719883494708</v>
      </c>
      <c r="S322">
        <v>15875.231988349473</v>
      </c>
      <c r="T322">
        <v>14700</v>
      </c>
      <c r="U322">
        <v>0</v>
      </c>
      <c r="V322">
        <v>0</v>
      </c>
      <c r="W322">
        <v>2000</v>
      </c>
      <c r="X322">
        <v>0</v>
      </c>
      <c r="Y322">
        <v>2000</v>
      </c>
      <c r="Z322">
        <v>0</v>
      </c>
      <c r="AA322">
        <v>1500</v>
      </c>
      <c r="AB322">
        <v>20200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58658.869999999995</v>
      </c>
      <c r="AM322">
        <v>285.35000000000002</v>
      </c>
      <c r="AN322">
        <v>0</v>
      </c>
      <c r="AO322">
        <v>2219.27</v>
      </c>
      <c r="AP322">
        <v>8736.3700000000008</v>
      </c>
      <c r="AQ322">
        <v>2439.36</v>
      </c>
      <c r="AR322">
        <v>559.79999999999995</v>
      </c>
      <c r="AS322">
        <v>10604.471988349471</v>
      </c>
      <c r="AT322">
        <v>83503.491988349459</v>
      </c>
      <c r="AU322">
        <v>10.265981311574805</v>
      </c>
      <c r="AV322">
        <v>8134</v>
      </c>
      <c r="AW322" t="s">
        <v>455</v>
      </c>
      <c r="AZ322" t="s">
        <v>1696</v>
      </c>
      <c r="BA322" t="s">
        <v>2415</v>
      </c>
      <c r="BB322" t="s">
        <v>1703</v>
      </c>
      <c r="BC322" t="s">
        <v>2417</v>
      </c>
      <c r="BD322">
        <v>2</v>
      </c>
      <c r="BE322">
        <v>1</v>
      </c>
    </row>
    <row r="323" spans="1:57" x14ac:dyDescent="0.25">
      <c r="A323" t="s">
        <v>458</v>
      </c>
      <c r="B323">
        <v>387.39</v>
      </c>
      <c r="C323">
        <v>0</v>
      </c>
      <c r="D323">
        <v>0</v>
      </c>
      <c r="E323">
        <v>120</v>
      </c>
      <c r="F323">
        <v>0</v>
      </c>
      <c r="G323">
        <v>0</v>
      </c>
      <c r="H323">
        <v>503</v>
      </c>
      <c r="I323">
        <v>933</v>
      </c>
      <c r="J323">
        <v>1943.3899999999999</v>
      </c>
      <c r="K323">
        <v>1022.6500000000001</v>
      </c>
      <c r="L323">
        <v>127.2</v>
      </c>
      <c r="M323">
        <v>0</v>
      </c>
      <c r="N323">
        <v>93.75</v>
      </c>
      <c r="O323">
        <v>105.1</v>
      </c>
      <c r="P323">
        <v>165</v>
      </c>
      <c r="Q323">
        <v>233.28</v>
      </c>
      <c r="R323">
        <v>4629.6802144622579</v>
      </c>
      <c r="S323">
        <v>6376.6602144622575</v>
      </c>
      <c r="T323">
        <v>4200</v>
      </c>
      <c r="U323">
        <v>0</v>
      </c>
      <c r="V323">
        <v>0</v>
      </c>
      <c r="W323">
        <v>1530</v>
      </c>
      <c r="X323">
        <v>0</v>
      </c>
      <c r="Y323">
        <v>0</v>
      </c>
      <c r="Z323">
        <v>0</v>
      </c>
      <c r="AA323">
        <v>550</v>
      </c>
      <c r="AB323">
        <v>6280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5610.04</v>
      </c>
      <c r="AM323">
        <v>127.2</v>
      </c>
      <c r="AN323">
        <v>0</v>
      </c>
      <c r="AO323">
        <v>1743.75</v>
      </c>
      <c r="AP323">
        <v>105.1</v>
      </c>
      <c r="AQ323">
        <v>165</v>
      </c>
      <c r="AR323">
        <v>736.28</v>
      </c>
      <c r="AS323">
        <v>6112.6802144622579</v>
      </c>
      <c r="AT323">
        <v>14600.050214462259</v>
      </c>
      <c r="AU323">
        <v>7.708579838681235</v>
      </c>
      <c r="AV323">
        <v>1894</v>
      </c>
      <c r="AW323" t="s">
        <v>457</v>
      </c>
      <c r="AZ323" t="s">
        <v>1696</v>
      </c>
      <c r="BA323" t="s">
        <v>2415</v>
      </c>
      <c r="BB323" t="s">
        <v>1740</v>
      </c>
      <c r="BC323" t="s">
        <v>2421</v>
      </c>
      <c r="BD323">
        <v>2</v>
      </c>
      <c r="BE323">
        <v>1</v>
      </c>
    </row>
    <row r="324" spans="1:57" x14ac:dyDescent="0.25">
      <c r="A324" t="s">
        <v>376</v>
      </c>
      <c r="B324">
        <v>4972.0900000000011</v>
      </c>
      <c r="C324">
        <v>0</v>
      </c>
      <c r="D324">
        <v>0</v>
      </c>
      <c r="E324">
        <v>1070</v>
      </c>
      <c r="F324">
        <v>8627.42</v>
      </c>
      <c r="G324">
        <v>4690</v>
      </c>
      <c r="H324">
        <v>4780</v>
      </c>
      <c r="I324">
        <v>3677</v>
      </c>
      <c r="J324">
        <v>27816.510000000002</v>
      </c>
      <c r="K324">
        <v>8462.66</v>
      </c>
      <c r="L324">
        <v>62.6</v>
      </c>
      <c r="M324">
        <v>0</v>
      </c>
      <c r="N324">
        <v>7430.16</v>
      </c>
      <c r="O324">
        <v>7717.17</v>
      </c>
      <c r="P324">
        <v>6497.29</v>
      </c>
      <c r="Q324">
        <v>7704.61</v>
      </c>
      <c r="R324">
        <v>6332.1443387671461</v>
      </c>
      <c r="S324">
        <v>44206.634338767144</v>
      </c>
      <c r="T324">
        <v>3700</v>
      </c>
      <c r="U324">
        <v>0</v>
      </c>
      <c r="V324">
        <v>0</v>
      </c>
      <c r="W324">
        <v>3700</v>
      </c>
      <c r="X324">
        <v>3700</v>
      </c>
      <c r="Y324">
        <v>3700</v>
      </c>
      <c r="Z324">
        <v>3700</v>
      </c>
      <c r="AA324">
        <v>0</v>
      </c>
      <c r="AB324">
        <v>18500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17134.75</v>
      </c>
      <c r="AM324">
        <v>62.6</v>
      </c>
      <c r="AN324">
        <v>0</v>
      </c>
      <c r="AO324">
        <v>12200.16</v>
      </c>
      <c r="AP324">
        <v>20044.59</v>
      </c>
      <c r="AQ324">
        <v>14887.29</v>
      </c>
      <c r="AR324">
        <v>16184.61</v>
      </c>
      <c r="AS324">
        <v>10009.144338767146</v>
      </c>
      <c r="AT324">
        <v>90523.144338767146</v>
      </c>
      <c r="AU324">
        <v>24.558639267164175</v>
      </c>
      <c r="AV324">
        <v>3686</v>
      </c>
      <c r="AW324" t="s">
        <v>375</v>
      </c>
      <c r="AZ324" t="s">
        <v>1481</v>
      </c>
      <c r="BA324" t="s">
        <v>2402</v>
      </c>
      <c r="BB324" t="s">
        <v>1607</v>
      </c>
      <c r="BC324" t="s">
        <v>2408</v>
      </c>
      <c r="BD324">
        <v>2</v>
      </c>
      <c r="BE324">
        <v>1</v>
      </c>
    </row>
    <row r="325" spans="1:57" x14ac:dyDescent="0.25">
      <c r="A325" t="s">
        <v>298</v>
      </c>
      <c r="B325">
        <v>1473.42</v>
      </c>
      <c r="C325">
        <v>236.95</v>
      </c>
      <c r="D325">
        <v>0</v>
      </c>
      <c r="E325">
        <v>260</v>
      </c>
      <c r="F325">
        <v>0</v>
      </c>
      <c r="G325">
        <v>1100</v>
      </c>
      <c r="H325">
        <v>2490</v>
      </c>
      <c r="I325">
        <v>3646</v>
      </c>
      <c r="J325">
        <v>9206.369999999999</v>
      </c>
      <c r="K325">
        <v>3125.9600000000005</v>
      </c>
      <c r="L325">
        <v>2501.29</v>
      </c>
      <c r="M325">
        <v>0</v>
      </c>
      <c r="N325">
        <v>63.85</v>
      </c>
      <c r="O325">
        <v>154.44999999999999</v>
      </c>
      <c r="P325">
        <v>268.2</v>
      </c>
      <c r="Q325">
        <v>132.31</v>
      </c>
      <c r="R325">
        <v>2668.1222152481519</v>
      </c>
      <c r="S325">
        <v>8914.1822152481527</v>
      </c>
      <c r="T325">
        <v>2000</v>
      </c>
      <c r="U325">
        <v>2000</v>
      </c>
      <c r="V325">
        <v>0</v>
      </c>
      <c r="W325">
        <v>100</v>
      </c>
      <c r="X325">
        <v>0</v>
      </c>
      <c r="Y325">
        <v>1200</v>
      </c>
      <c r="Z325">
        <v>0</v>
      </c>
      <c r="AA325">
        <v>1000</v>
      </c>
      <c r="AB325">
        <v>6300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6599.380000000001</v>
      </c>
      <c r="AM325">
        <v>4738.24</v>
      </c>
      <c r="AN325">
        <v>0</v>
      </c>
      <c r="AO325">
        <v>423.85</v>
      </c>
      <c r="AP325">
        <v>154.44999999999999</v>
      </c>
      <c r="AQ325">
        <v>2568.1999999999998</v>
      </c>
      <c r="AR325">
        <v>2622.31</v>
      </c>
      <c r="AS325">
        <v>7314.1222152481514</v>
      </c>
      <c r="AT325">
        <v>24420.552215248157</v>
      </c>
      <c r="AU325">
        <v>1.5035434192370494</v>
      </c>
      <c r="AV325">
        <v>16242</v>
      </c>
      <c r="AW325" t="s">
        <v>297</v>
      </c>
      <c r="AZ325" t="s">
        <v>1357</v>
      </c>
      <c r="BA325" t="s">
        <v>2391</v>
      </c>
      <c r="BB325" t="s">
        <v>1359</v>
      </c>
      <c r="BC325" t="s">
        <v>2392</v>
      </c>
      <c r="BD325">
        <v>2</v>
      </c>
      <c r="BE325">
        <v>1</v>
      </c>
    </row>
    <row r="326" spans="1:57" x14ac:dyDescent="0.25">
      <c r="A326" t="s">
        <v>684</v>
      </c>
      <c r="B326">
        <v>8266.2799999999988</v>
      </c>
      <c r="C326">
        <v>455</v>
      </c>
      <c r="D326">
        <v>0</v>
      </c>
      <c r="E326">
        <v>2464</v>
      </c>
      <c r="F326">
        <v>2091.91</v>
      </c>
      <c r="G326">
        <v>9908.2000000000007</v>
      </c>
      <c r="H326">
        <v>3913</v>
      </c>
      <c r="I326">
        <v>25518.92</v>
      </c>
      <c r="J326">
        <v>52617.31</v>
      </c>
      <c r="K326">
        <v>3234.3599999999997</v>
      </c>
      <c r="L326">
        <v>236.45</v>
      </c>
      <c r="M326">
        <v>0</v>
      </c>
      <c r="N326">
        <v>398.03</v>
      </c>
      <c r="O326">
        <v>3407.87</v>
      </c>
      <c r="P326">
        <v>1772.21</v>
      </c>
      <c r="Q326">
        <v>4250.05</v>
      </c>
      <c r="R326">
        <v>9298.1467477030656</v>
      </c>
      <c r="S326">
        <v>22597.116747703061</v>
      </c>
      <c r="T326">
        <v>20356.239999999998</v>
      </c>
      <c r="U326">
        <v>1102.07</v>
      </c>
      <c r="V326">
        <v>0</v>
      </c>
      <c r="W326">
        <v>4640.42</v>
      </c>
      <c r="X326">
        <v>7426.9517588995068</v>
      </c>
      <c r="Y326">
        <v>14721</v>
      </c>
      <c r="Z326">
        <v>5319.95</v>
      </c>
      <c r="AA326">
        <v>10442.029999999999</v>
      </c>
      <c r="AB326">
        <v>64008.6617588995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31856.879999999997</v>
      </c>
      <c r="AM326">
        <v>1793.52</v>
      </c>
      <c r="AN326">
        <v>0</v>
      </c>
      <c r="AO326">
        <v>7502.45</v>
      </c>
      <c r="AP326">
        <v>12926.731758899507</v>
      </c>
      <c r="AQ326">
        <v>26401.41</v>
      </c>
      <c r="AR326">
        <v>13483</v>
      </c>
      <c r="AS326">
        <v>45259.096747703064</v>
      </c>
      <c r="AT326">
        <v>139223.08850660257</v>
      </c>
      <c r="AU326">
        <v>24.847954400607275</v>
      </c>
      <c r="AV326">
        <v>5603</v>
      </c>
      <c r="AW326" t="s">
        <v>683</v>
      </c>
      <c r="AX326" t="s">
        <v>795</v>
      </c>
      <c r="AY326" t="s">
        <v>2358</v>
      </c>
      <c r="AZ326" t="s">
        <v>931</v>
      </c>
      <c r="BA326" t="s">
        <v>2350</v>
      </c>
      <c r="BB326" t="s">
        <v>963</v>
      </c>
      <c r="BC326" t="s">
        <v>2359</v>
      </c>
      <c r="BD326">
        <v>1</v>
      </c>
      <c r="BE326">
        <v>2</v>
      </c>
    </row>
    <row r="327" spans="1:57" x14ac:dyDescent="0.25">
      <c r="A327" t="s">
        <v>636</v>
      </c>
      <c r="B327">
        <v>3007.76</v>
      </c>
      <c r="C327">
        <v>0</v>
      </c>
      <c r="D327">
        <v>2625</v>
      </c>
      <c r="E327">
        <v>0</v>
      </c>
      <c r="F327">
        <v>0</v>
      </c>
      <c r="G327">
        <v>0</v>
      </c>
      <c r="H327">
        <v>0</v>
      </c>
      <c r="I327">
        <v>1566</v>
      </c>
      <c r="J327">
        <v>7198.76</v>
      </c>
      <c r="K327">
        <v>3014.5600000000004</v>
      </c>
      <c r="L327">
        <v>0</v>
      </c>
      <c r="M327">
        <v>900.03</v>
      </c>
      <c r="N327">
        <v>101</v>
      </c>
      <c r="O327">
        <v>0</v>
      </c>
      <c r="P327">
        <v>0</v>
      </c>
      <c r="Q327">
        <v>0</v>
      </c>
      <c r="R327">
        <v>1317.0194349642991</v>
      </c>
      <c r="S327">
        <v>5332.609434964299</v>
      </c>
      <c r="T327">
        <v>4640</v>
      </c>
      <c r="U327">
        <v>0</v>
      </c>
      <c r="V327">
        <v>5297.39</v>
      </c>
      <c r="W327">
        <v>0</v>
      </c>
      <c r="X327">
        <v>0</v>
      </c>
      <c r="Y327">
        <v>0</v>
      </c>
      <c r="Z327">
        <v>0</v>
      </c>
      <c r="AA327">
        <v>1247</v>
      </c>
      <c r="AB327">
        <v>11184.39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10662.32</v>
      </c>
      <c r="AM327">
        <v>0</v>
      </c>
      <c r="AN327">
        <v>8822.42</v>
      </c>
      <c r="AO327">
        <v>101</v>
      </c>
      <c r="AP327">
        <v>0</v>
      </c>
      <c r="AQ327">
        <v>0</v>
      </c>
      <c r="AR327">
        <v>0</v>
      </c>
      <c r="AS327">
        <v>4130.0194349642989</v>
      </c>
      <c r="AT327">
        <v>23715.759434964297</v>
      </c>
      <c r="AU327">
        <v>12.332688213709982</v>
      </c>
      <c r="AV327">
        <v>1923</v>
      </c>
      <c r="AW327" t="s">
        <v>635</v>
      </c>
      <c r="AX327" t="s">
        <v>801</v>
      </c>
      <c r="AY327" t="s">
        <v>2442</v>
      </c>
      <c r="AZ327" t="s">
        <v>2045</v>
      </c>
      <c r="BA327" t="s">
        <v>2435</v>
      </c>
      <c r="BB327" t="s">
        <v>2047</v>
      </c>
      <c r="BC327" t="s">
        <v>2436</v>
      </c>
      <c r="BD327">
        <v>2</v>
      </c>
      <c r="BE327">
        <v>2</v>
      </c>
    </row>
    <row r="328" spans="1:57" x14ac:dyDescent="0.25">
      <c r="A328" t="s">
        <v>200</v>
      </c>
      <c r="B328">
        <v>13515.710000000001</v>
      </c>
      <c r="C328">
        <v>1170.4000000000001</v>
      </c>
      <c r="D328">
        <v>0</v>
      </c>
      <c r="E328">
        <v>2811</v>
      </c>
      <c r="F328">
        <v>20829.060000000001</v>
      </c>
      <c r="G328">
        <v>805</v>
      </c>
      <c r="H328">
        <v>10267.17</v>
      </c>
      <c r="I328">
        <v>23629</v>
      </c>
      <c r="J328">
        <v>73027.34</v>
      </c>
      <c r="K328">
        <v>20538.53</v>
      </c>
      <c r="L328">
        <v>6753.56</v>
      </c>
      <c r="M328">
        <v>0</v>
      </c>
      <c r="N328">
        <v>1515.42</v>
      </c>
      <c r="O328">
        <v>4544.92</v>
      </c>
      <c r="P328">
        <v>771.82</v>
      </c>
      <c r="Q328">
        <v>4505.5</v>
      </c>
      <c r="R328">
        <v>14386.136735338638</v>
      </c>
      <c r="S328">
        <v>53015.886735338638</v>
      </c>
      <c r="T328">
        <v>26300.010000000002</v>
      </c>
      <c r="U328">
        <v>15300</v>
      </c>
      <c r="V328">
        <v>0</v>
      </c>
      <c r="W328">
        <v>3600</v>
      </c>
      <c r="X328">
        <v>17500</v>
      </c>
      <c r="Y328">
        <v>2200</v>
      </c>
      <c r="Z328">
        <v>8000</v>
      </c>
      <c r="AA328">
        <v>4000</v>
      </c>
      <c r="AB328">
        <v>76900.010000000009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60354.25</v>
      </c>
      <c r="AM328">
        <v>23223.96</v>
      </c>
      <c r="AN328">
        <v>0</v>
      </c>
      <c r="AO328">
        <v>7926.42</v>
      </c>
      <c r="AP328">
        <v>42873.98</v>
      </c>
      <c r="AQ328">
        <v>3776.82</v>
      </c>
      <c r="AR328">
        <v>22772.67</v>
      </c>
      <c r="AS328">
        <v>42015.136735338638</v>
      </c>
      <c r="AT328">
        <v>202943.23673533861</v>
      </c>
      <c r="AU328">
        <v>138.7171816372786</v>
      </c>
      <c r="AV328">
        <v>1463</v>
      </c>
      <c r="AW328" t="s">
        <v>199</v>
      </c>
      <c r="AZ328" t="s">
        <v>1010</v>
      </c>
      <c r="BA328" t="s">
        <v>2365</v>
      </c>
      <c r="BB328" t="s">
        <v>1236</v>
      </c>
      <c r="BC328" t="s">
        <v>2386</v>
      </c>
      <c r="BD328">
        <v>1</v>
      </c>
      <c r="BE328">
        <v>1</v>
      </c>
    </row>
    <row r="329" spans="1:57" x14ac:dyDescent="0.25">
      <c r="A329" t="s">
        <v>460</v>
      </c>
      <c r="B329">
        <v>2273.4500000000003</v>
      </c>
      <c r="C329">
        <v>770</v>
      </c>
      <c r="D329">
        <v>0</v>
      </c>
      <c r="E329">
        <v>498</v>
      </c>
      <c r="F329">
        <v>300</v>
      </c>
      <c r="G329">
        <v>30</v>
      </c>
      <c r="H329">
        <v>540</v>
      </c>
      <c r="I329">
        <v>2165</v>
      </c>
      <c r="J329">
        <v>6576.4500000000007</v>
      </c>
      <c r="K329">
        <v>5154.8899999999994</v>
      </c>
      <c r="L329">
        <v>1697.22</v>
      </c>
      <c r="M329">
        <v>0</v>
      </c>
      <c r="N329">
        <v>1534.83</v>
      </c>
      <c r="O329">
        <v>419.35</v>
      </c>
      <c r="P329">
        <v>381.2</v>
      </c>
      <c r="Q329">
        <v>419.05</v>
      </c>
      <c r="R329">
        <v>3340.7279985855648</v>
      </c>
      <c r="S329">
        <v>12947.267998585565</v>
      </c>
      <c r="T329">
        <v>2000</v>
      </c>
      <c r="U329">
        <v>2000</v>
      </c>
      <c r="V329">
        <v>0</v>
      </c>
      <c r="W329">
        <v>2000</v>
      </c>
      <c r="X329">
        <v>0</v>
      </c>
      <c r="Y329">
        <v>500</v>
      </c>
      <c r="Z329">
        <v>1000</v>
      </c>
      <c r="AA329">
        <v>0</v>
      </c>
      <c r="AB329">
        <v>7500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9428.34</v>
      </c>
      <c r="AM329">
        <v>4467.22</v>
      </c>
      <c r="AN329">
        <v>0</v>
      </c>
      <c r="AO329">
        <v>4032.83</v>
      </c>
      <c r="AP329">
        <v>719.35</v>
      </c>
      <c r="AQ329">
        <v>911.2</v>
      </c>
      <c r="AR329">
        <v>1959.05</v>
      </c>
      <c r="AS329">
        <v>5505.7279985855648</v>
      </c>
      <c r="AT329">
        <v>27023.717998585562</v>
      </c>
      <c r="AU329">
        <v>15.139337814333649</v>
      </c>
      <c r="AV329">
        <v>1785</v>
      </c>
      <c r="AW329" t="s">
        <v>459</v>
      </c>
      <c r="AZ329" t="s">
        <v>1696</v>
      </c>
      <c r="BA329" t="s">
        <v>2415</v>
      </c>
      <c r="BB329" t="s">
        <v>1712</v>
      </c>
      <c r="BC329" t="s">
        <v>2418</v>
      </c>
      <c r="BD329">
        <v>2</v>
      </c>
      <c r="BE329">
        <v>1</v>
      </c>
    </row>
    <row r="330" spans="1:57" x14ac:dyDescent="0.25">
      <c r="A330" t="s">
        <v>734</v>
      </c>
      <c r="B330">
        <v>9234.76</v>
      </c>
      <c r="C330">
        <v>20</v>
      </c>
      <c r="D330">
        <v>0</v>
      </c>
      <c r="E330">
        <v>1861.84</v>
      </c>
      <c r="F330">
        <v>8208.15</v>
      </c>
      <c r="G330">
        <v>4896.2</v>
      </c>
      <c r="H330">
        <v>19166.2</v>
      </c>
      <c r="I330">
        <v>48833.97</v>
      </c>
      <c r="J330">
        <v>92221.119999999995</v>
      </c>
      <c r="K330">
        <v>23993.97</v>
      </c>
      <c r="L330">
        <v>155.80000000000001</v>
      </c>
      <c r="M330">
        <v>0</v>
      </c>
      <c r="N330">
        <v>5956.94</v>
      </c>
      <c r="O330">
        <v>0</v>
      </c>
      <c r="P330">
        <v>401.11</v>
      </c>
      <c r="Q330">
        <v>1499.55</v>
      </c>
      <c r="R330">
        <v>22827.032022562376</v>
      </c>
      <c r="S330">
        <v>54834.402022562375</v>
      </c>
      <c r="T330">
        <v>93596.909999999989</v>
      </c>
      <c r="U330">
        <v>0</v>
      </c>
      <c r="V330">
        <v>0</v>
      </c>
      <c r="W330">
        <v>7572.4</v>
      </c>
      <c r="X330">
        <v>0</v>
      </c>
      <c r="Y330">
        <v>0</v>
      </c>
      <c r="Z330">
        <v>0</v>
      </c>
      <c r="AA330">
        <v>28678.340000000004</v>
      </c>
      <c r="AB330">
        <v>129847.65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126825.63999999998</v>
      </c>
      <c r="AM330">
        <v>175.8</v>
      </c>
      <c r="AN330">
        <v>0</v>
      </c>
      <c r="AO330">
        <v>15391.18</v>
      </c>
      <c r="AP330">
        <v>8208.15</v>
      </c>
      <c r="AQ330">
        <v>5297.3099999999995</v>
      </c>
      <c r="AR330">
        <v>20665.75</v>
      </c>
      <c r="AS330">
        <v>100339.34202256237</v>
      </c>
      <c r="AT330">
        <v>276903.17202256236</v>
      </c>
      <c r="AU330">
        <v>147.91836112316366</v>
      </c>
      <c r="AV330">
        <v>1872</v>
      </c>
      <c r="AW330" t="s">
        <v>733</v>
      </c>
      <c r="AX330" t="s">
        <v>761</v>
      </c>
      <c r="AY330" t="s">
        <v>2452</v>
      </c>
      <c r="AZ330" t="s">
        <v>931</v>
      </c>
      <c r="BA330" t="s">
        <v>2350</v>
      </c>
      <c r="BB330" t="s">
        <v>2225</v>
      </c>
      <c r="BC330" t="s">
        <v>2453</v>
      </c>
      <c r="BD330">
        <v>1</v>
      </c>
      <c r="BE330">
        <v>2</v>
      </c>
    </row>
    <row r="331" spans="1:57" x14ac:dyDescent="0.25">
      <c r="A331" t="s">
        <v>300</v>
      </c>
      <c r="B331">
        <v>70656.500000000058</v>
      </c>
      <c r="C331">
        <v>1524.55</v>
      </c>
      <c r="D331">
        <v>0</v>
      </c>
      <c r="E331">
        <v>2936.65</v>
      </c>
      <c r="F331">
        <v>10283.5</v>
      </c>
      <c r="G331">
        <v>3883.5</v>
      </c>
      <c r="H331">
        <v>15498</v>
      </c>
      <c r="I331">
        <v>50174.92</v>
      </c>
      <c r="J331">
        <v>154957.62000000005</v>
      </c>
      <c r="K331">
        <v>24401.060000000005</v>
      </c>
      <c r="L331">
        <v>647.08000000000004</v>
      </c>
      <c r="M331">
        <v>0</v>
      </c>
      <c r="N331">
        <v>2479.7199999999998</v>
      </c>
      <c r="O331">
        <v>5580.72</v>
      </c>
      <c r="P331">
        <v>1030.51</v>
      </c>
      <c r="Q331">
        <v>1409.9</v>
      </c>
      <c r="R331">
        <v>12389.188734756459</v>
      </c>
      <c r="S331">
        <v>47938.178734756468</v>
      </c>
      <c r="T331">
        <v>88999.99</v>
      </c>
      <c r="U331">
        <v>1500</v>
      </c>
      <c r="V331">
        <v>0</v>
      </c>
      <c r="W331">
        <v>10000</v>
      </c>
      <c r="X331">
        <v>20000</v>
      </c>
      <c r="Y331">
        <v>6000</v>
      </c>
      <c r="Z331">
        <v>12000</v>
      </c>
      <c r="AA331">
        <v>17000</v>
      </c>
      <c r="AB331">
        <v>155499.99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184057.55000000005</v>
      </c>
      <c r="AM331">
        <v>3671.63</v>
      </c>
      <c r="AN331">
        <v>0</v>
      </c>
      <c r="AO331">
        <v>15416.369999999999</v>
      </c>
      <c r="AP331">
        <v>35864.22</v>
      </c>
      <c r="AQ331">
        <v>10914.01</v>
      </c>
      <c r="AR331">
        <v>28907.9</v>
      </c>
      <c r="AS331">
        <v>79564.108734756461</v>
      </c>
      <c r="AT331">
        <v>358395.78873475653</v>
      </c>
      <c r="AU331">
        <v>15.321297398031657</v>
      </c>
      <c r="AV331">
        <v>23392</v>
      </c>
      <c r="AW331" t="s">
        <v>299</v>
      </c>
      <c r="AZ331" t="s">
        <v>1357</v>
      </c>
      <c r="BA331" t="s">
        <v>2391</v>
      </c>
      <c r="BB331" t="s">
        <v>1422</v>
      </c>
      <c r="BC331" t="s">
        <v>2399</v>
      </c>
      <c r="BD331">
        <v>1</v>
      </c>
      <c r="BE331">
        <v>1</v>
      </c>
    </row>
    <row r="332" spans="1:57" x14ac:dyDescent="0.25">
      <c r="A332" t="s">
        <v>378</v>
      </c>
      <c r="B332">
        <v>2738.8099999999995</v>
      </c>
      <c r="C332">
        <v>240</v>
      </c>
      <c r="D332">
        <v>0</v>
      </c>
      <c r="E332">
        <v>659</v>
      </c>
      <c r="F332">
        <v>9850.06</v>
      </c>
      <c r="G332">
        <v>1400</v>
      </c>
      <c r="H332">
        <v>2925</v>
      </c>
      <c r="I332">
        <v>4445.5</v>
      </c>
      <c r="J332">
        <v>22258.37</v>
      </c>
      <c r="K332">
        <v>14308.919999999998</v>
      </c>
      <c r="L332">
        <v>505.76</v>
      </c>
      <c r="M332">
        <v>0</v>
      </c>
      <c r="N332">
        <v>3063.72</v>
      </c>
      <c r="O332">
        <v>970.08</v>
      </c>
      <c r="P332">
        <v>656.63</v>
      </c>
      <c r="Q332">
        <v>3010.8</v>
      </c>
      <c r="R332">
        <v>6584.2171473373164</v>
      </c>
      <c r="S332">
        <v>29100.127147337316</v>
      </c>
      <c r="T332">
        <v>13000</v>
      </c>
      <c r="U332">
        <v>0</v>
      </c>
      <c r="V332">
        <v>0</v>
      </c>
      <c r="W332">
        <v>3000</v>
      </c>
      <c r="X332">
        <v>1000</v>
      </c>
      <c r="Y332">
        <v>0</v>
      </c>
      <c r="Z332">
        <v>3000</v>
      </c>
      <c r="AA332">
        <v>0</v>
      </c>
      <c r="AB332">
        <v>20000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30047.729999999996</v>
      </c>
      <c r="AM332">
        <v>745.76</v>
      </c>
      <c r="AN332">
        <v>0</v>
      </c>
      <c r="AO332">
        <v>6722.7199999999993</v>
      </c>
      <c r="AP332">
        <v>11820.14</v>
      </c>
      <c r="AQ332">
        <v>2056.63</v>
      </c>
      <c r="AR332">
        <v>8935.7999999999993</v>
      </c>
      <c r="AS332">
        <v>11029.717147337316</v>
      </c>
      <c r="AT332">
        <v>71358.497147337301</v>
      </c>
      <c r="AU332">
        <v>14.038657711457269</v>
      </c>
      <c r="AV332">
        <v>5083</v>
      </c>
      <c r="AW332" t="s">
        <v>377</v>
      </c>
      <c r="AZ332" t="s">
        <v>1481</v>
      </c>
      <c r="BA332" t="s">
        <v>2402</v>
      </c>
      <c r="BB332" t="s">
        <v>1607</v>
      </c>
      <c r="BC332" t="s">
        <v>2408</v>
      </c>
      <c r="BD332">
        <v>2</v>
      </c>
      <c r="BE332">
        <v>1</v>
      </c>
    </row>
    <row r="333" spans="1:57" x14ac:dyDescent="0.25">
      <c r="A333" t="s">
        <v>2492</v>
      </c>
      <c r="B333">
        <v>732.9</v>
      </c>
      <c r="C333">
        <v>0</v>
      </c>
      <c r="D333">
        <v>0</v>
      </c>
      <c r="E333">
        <v>0</v>
      </c>
      <c r="F333">
        <v>0</v>
      </c>
      <c r="G333">
        <v>0</v>
      </c>
      <c r="H333">
        <v>30</v>
      </c>
      <c r="I333">
        <v>2448</v>
      </c>
      <c r="J333">
        <v>3210.9</v>
      </c>
      <c r="K333">
        <v>1691.0500000000002</v>
      </c>
      <c r="L333">
        <v>35.799999999999997</v>
      </c>
      <c r="M333">
        <v>0</v>
      </c>
      <c r="N333">
        <v>32.65</v>
      </c>
      <c r="O333">
        <v>65.5</v>
      </c>
      <c r="P333">
        <v>47.8</v>
      </c>
      <c r="Q333">
        <v>278.45</v>
      </c>
      <c r="R333">
        <v>1588.199396751987</v>
      </c>
      <c r="S333">
        <v>3739.449396751987</v>
      </c>
      <c r="T333">
        <v>5000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5000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7423.9500000000007</v>
      </c>
      <c r="AM333">
        <v>35.799999999999997</v>
      </c>
      <c r="AN333">
        <v>0</v>
      </c>
      <c r="AO333">
        <v>32.65</v>
      </c>
      <c r="AP333">
        <v>65.5</v>
      </c>
      <c r="AQ333">
        <v>47.8</v>
      </c>
      <c r="AR333">
        <v>308.45</v>
      </c>
      <c r="AS333">
        <v>4036.199396751987</v>
      </c>
      <c r="AT333">
        <v>11950.349396751988</v>
      </c>
      <c r="AU333">
        <v>5.5557179901217983</v>
      </c>
      <c r="AV333">
        <v>2151</v>
      </c>
      <c r="AW333" t="s">
        <v>379</v>
      </c>
      <c r="AX333" t="s">
        <v>861</v>
      </c>
      <c r="AY333" t="s">
        <v>2363</v>
      </c>
      <c r="AZ333" t="s">
        <v>931</v>
      </c>
      <c r="BA333" t="s">
        <v>2350</v>
      </c>
      <c r="BB333" t="s">
        <v>933</v>
      </c>
      <c r="BC333" t="s">
        <v>2351</v>
      </c>
      <c r="BD333">
        <v>1</v>
      </c>
      <c r="BE333">
        <v>2</v>
      </c>
    </row>
    <row r="334" spans="1:57" x14ac:dyDescent="0.25">
      <c r="A334" t="s">
        <v>202</v>
      </c>
      <c r="B334">
        <v>1551.7699999999998</v>
      </c>
      <c r="C334">
        <v>1210</v>
      </c>
      <c r="D334">
        <v>0</v>
      </c>
      <c r="E334">
        <v>634.29999999999995</v>
      </c>
      <c r="F334">
        <v>450</v>
      </c>
      <c r="G334">
        <v>4067.25</v>
      </c>
      <c r="H334">
        <v>440</v>
      </c>
      <c r="I334">
        <v>3955.84</v>
      </c>
      <c r="J334">
        <v>12309.16</v>
      </c>
      <c r="K334">
        <v>5946.3899999999994</v>
      </c>
      <c r="L334">
        <v>1670.67</v>
      </c>
      <c r="M334">
        <v>0</v>
      </c>
      <c r="N334">
        <v>857.82</v>
      </c>
      <c r="O334">
        <v>909.48</v>
      </c>
      <c r="P334">
        <v>1054.67</v>
      </c>
      <c r="Q334">
        <v>753.33</v>
      </c>
      <c r="R334">
        <v>5202.3432497494578</v>
      </c>
      <c r="S334">
        <v>16394.703249749458</v>
      </c>
      <c r="T334">
        <v>7500</v>
      </c>
      <c r="U334">
        <v>0</v>
      </c>
      <c r="V334">
        <v>0</v>
      </c>
      <c r="W334">
        <v>1100</v>
      </c>
      <c r="X334">
        <v>0</v>
      </c>
      <c r="Y334">
        <v>2500</v>
      </c>
      <c r="Z334">
        <v>500</v>
      </c>
      <c r="AA334">
        <v>500</v>
      </c>
      <c r="AB334">
        <v>12100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14998.16</v>
      </c>
      <c r="AM334">
        <v>2880.67</v>
      </c>
      <c r="AN334">
        <v>0</v>
      </c>
      <c r="AO334">
        <v>2592.12</v>
      </c>
      <c r="AP334">
        <v>1359.48</v>
      </c>
      <c r="AQ334">
        <v>7621.92</v>
      </c>
      <c r="AR334">
        <v>1693.33</v>
      </c>
      <c r="AS334">
        <v>9658.1832497494579</v>
      </c>
      <c r="AT334">
        <v>40803.863249749455</v>
      </c>
      <c r="AU334">
        <v>18.429929200428841</v>
      </c>
      <c r="AV334">
        <v>2214</v>
      </c>
      <c r="AW334" t="s">
        <v>201</v>
      </c>
      <c r="AZ334" t="s">
        <v>1010</v>
      </c>
      <c r="BA334" t="s">
        <v>2365</v>
      </c>
      <c r="BB334" t="s">
        <v>1270</v>
      </c>
      <c r="BC334" t="s">
        <v>2388</v>
      </c>
      <c r="BD334">
        <v>2</v>
      </c>
      <c r="BE334">
        <v>1</v>
      </c>
    </row>
    <row r="335" spans="1:57" x14ac:dyDescent="0.25">
      <c r="A335" t="s">
        <v>116</v>
      </c>
      <c r="B335">
        <v>1505.1</v>
      </c>
      <c r="C335">
        <v>178.5</v>
      </c>
      <c r="D335">
        <v>0</v>
      </c>
      <c r="E335">
        <v>285</v>
      </c>
      <c r="F335">
        <v>1170</v>
      </c>
      <c r="G335">
        <v>0</v>
      </c>
      <c r="H335">
        <v>60</v>
      </c>
      <c r="I335">
        <v>6874</v>
      </c>
      <c r="J335">
        <v>10072.6</v>
      </c>
      <c r="K335">
        <v>7329.4299999999985</v>
      </c>
      <c r="L335">
        <v>2701.79</v>
      </c>
      <c r="M335">
        <v>0</v>
      </c>
      <c r="N335">
        <v>133.80000000000001</v>
      </c>
      <c r="O335">
        <v>446.35</v>
      </c>
      <c r="P335">
        <v>76.5</v>
      </c>
      <c r="Q335">
        <v>71.95</v>
      </c>
      <c r="R335">
        <v>3250.0044989371031</v>
      </c>
      <c r="S335">
        <v>14009.824498937101</v>
      </c>
      <c r="T335">
        <v>4000</v>
      </c>
      <c r="U335">
        <v>2000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2500</v>
      </c>
      <c r="AB335">
        <v>8500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12834.529999999999</v>
      </c>
      <c r="AM335">
        <v>4880.29</v>
      </c>
      <c r="AN335">
        <v>0</v>
      </c>
      <c r="AO335">
        <v>418.8</v>
      </c>
      <c r="AP335">
        <v>1616.35</v>
      </c>
      <c r="AQ335">
        <v>76.5</v>
      </c>
      <c r="AR335">
        <v>131.94999999999999</v>
      </c>
      <c r="AS335">
        <v>12624.004498937104</v>
      </c>
      <c r="AT335">
        <v>32582.4244989371</v>
      </c>
      <c r="AU335">
        <v>8.9144800270689739</v>
      </c>
      <c r="AV335">
        <v>3655</v>
      </c>
      <c r="AW335" t="s">
        <v>115</v>
      </c>
      <c r="AZ335" t="s">
        <v>1041</v>
      </c>
      <c r="BA335" t="s">
        <v>2368</v>
      </c>
      <c r="BB335" t="s">
        <v>1082</v>
      </c>
      <c r="BC335" t="s">
        <v>2378</v>
      </c>
      <c r="BD335">
        <v>2</v>
      </c>
      <c r="BE335">
        <v>1</v>
      </c>
    </row>
    <row r="336" spans="1:57" x14ac:dyDescent="0.25">
      <c r="A336" t="s">
        <v>118</v>
      </c>
      <c r="B336">
        <v>1699.59</v>
      </c>
      <c r="C336">
        <v>1100</v>
      </c>
      <c r="D336">
        <v>0</v>
      </c>
      <c r="E336">
        <v>50</v>
      </c>
      <c r="F336">
        <v>220</v>
      </c>
      <c r="G336">
        <v>0</v>
      </c>
      <c r="H336">
        <v>490</v>
      </c>
      <c r="I336">
        <v>2522</v>
      </c>
      <c r="J336">
        <v>6081.59</v>
      </c>
      <c r="K336">
        <v>4898.99</v>
      </c>
      <c r="L336">
        <v>84.85</v>
      </c>
      <c r="M336">
        <v>0</v>
      </c>
      <c r="N336">
        <v>214.05</v>
      </c>
      <c r="O336">
        <v>151.66</v>
      </c>
      <c r="P336">
        <v>37.35</v>
      </c>
      <c r="Q336">
        <v>1005.79</v>
      </c>
      <c r="R336">
        <v>1505.6559290006003</v>
      </c>
      <c r="S336">
        <v>7898.3459290006012</v>
      </c>
      <c r="T336">
        <v>1500</v>
      </c>
      <c r="U336">
        <v>0</v>
      </c>
      <c r="V336">
        <v>0</v>
      </c>
      <c r="W336">
        <v>845</v>
      </c>
      <c r="X336">
        <v>0</v>
      </c>
      <c r="Y336">
        <v>0</v>
      </c>
      <c r="Z336">
        <v>0</v>
      </c>
      <c r="AA336">
        <v>1440</v>
      </c>
      <c r="AB336">
        <v>3785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8098.58</v>
      </c>
      <c r="AM336">
        <v>1184.8499999999999</v>
      </c>
      <c r="AN336">
        <v>0</v>
      </c>
      <c r="AO336">
        <v>1109.05</v>
      </c>
      <c r="AP336">
        <v>371.65999999999997</v>
      </c>
      <c r="AQ336">
        <v>37.35</v>
      </c>
      <c r="AR336">
        <v>1495.79</v>
      </c>
      <c r="AS336">
        <v>5467.6559290006007</v>
      </c>
      <c r="AT336">
        <v>17764.9359290006</v>
      </c>
      <c r="AU336">
        <v>6.8590486212357531</v>
      </c>
      <c r="AV336">
        <v>2590</v>
      </c>
      <c r="AW336" t="s">
        <v>117</v>
      </c>
      <c r="AX336" t="s">
        <v>857</v>
      </c>
      <c r="AY336" t="s">
        <v>2379</v>
      </c>
      <c r="AZ336" t="s">
        <v>1041</v>
      </c>
      <c r="BA336" t="s">
        <v>2368</v>
      </c>
      <c r="BB336" t="s">
        <v>1082</v>
      </c>
      <c r="BC336" t="s">
        <v>2378</v>
      </c>
      <c r="BD336">
        <v>1</v>
      </c>
      <c r="BE336">
        <v>2</v>
      </c>
    </row>
    <row r="337" spans="1:57" x14ac:dyDescent="0.25">
      <c r="A337" t="s">
        <v>2496</v>
      </c>
      <c r="B337">
        <v>566.54000000000008</v>
      </c>
      <c r="C337">
        <v>0</v>
      </c>
      <c r="D337">
        <v>0</v>
      </c>
      <c r="E337">
        <v>140</v>
      </c>
      <c r="F337">
        <v>139.5</v>
      </c>
      <c r="G337">
        <v>150</v>
      </c>
      <c r="H337">
        <v>0</v>
      </c>
      <c r="I337">
        <v>2173</v>
      </c>
      <c r="J337">
        <v>3169.04</v>
      </c>
      <c r="K337">
        <v>7094.45</v>
      </c>
      <c r="L337">
        <v>80.3</v>
      </c>
      <c r="M337">
        <v>0</v>
      </c>
      <c r="N337">
        <v>427.3</v>
      </c>
      <c r="O337">
        <v>359.81</v>
      </c>
      <c r="P337">
        <v>33.700000000000003</v>
      </c>
      <c r="Q337">
        <v>348.3</v>
      </c>
      <c r="R337">
        <v>3169.4476108509712</v>
      </c>
      <c r="S337">
        <v>11513.307610850972</v>
      </c>
      <c r="T337">
        <v>2000</v>
      </c>
      <c r="U337">
        <v>0</v>
      </c>
      <c r="V337">
        <v>0</v>
      </c>
      <c r="W337">
        <v>500</v>
      </c>
      <c r="X337">
        <v>1000.24</v>
      </c>
      <c r="Y337">
        <v>500</v>
      </c>
      <c r="Z337">
        <v>0</v>
      </c>
      <c r="AA337">
        <v>700</v>
      </c>
      <c r="AB337">
        <v>4700.24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9660.99</v>
      </c>
      <c r="AM337">
        <v>80.3</v>
      </c>
      <c r="AN337">
        <v>0</v>
      </c>
      <c r="AO337">
        <v>1067.3</v>
      </c>
      <c r="AP337">
        <v>1499.55</v>
      </c>
      <c r="AQ337">
        <v>683.7</v>
      </c>
      <c r="AR337">
        <v>348.3</v>
      </c>
      <c r="AS337">
        <v>6042.4476108509716</v>
      </c>
      <c r="AT337">
        <v>19382.587610850969</v>
      </c>
      <c r="AU337">
        <v>5.3205016774227198</v>
      </c>
      <c r="AV337">
        <v>3643</v>
      </c>
      <c r="AW337" t="s">
        <v>2497</v>
      </c>
      <c r="AZ337" t="s">
        <v>1696</v>
      </c>
      <c r="BA337" t="s">
        <v>2415</v>
      </c>
      <c r="BB337" t="s">
        <v>1698</v>
      </c>
      <c r="BC337" t="s">
        <v>2416</v>
      </c>
      <c r="BD337">
        <v>2</v>
      </c>
      <c r="BE337">
        <v>1</v>
      </c>
    </row>
    <row r="338" spans="1:57" x14ac:dyDescent="0.25">
      <c r="A338" t="s">
        <v>542</v>
      </c>
      <c r="B338">
        <v>11367.099999999999</v>
      </c>
      <c r="C338">
        <v>4519.1499999999996</v>
      </c>
      <c r="D338">
        <v>0</v>
      </c>
      <c r="E338">
        <v>582</v>
      </c>
      <c r="F338">
        <v>1434.88</v>
      </c>
      <c r="G338">
        <v>4310</v>
      </c>
      <c r="H338">
        <v>4303.99</v>
      </c>
      <c r="I338">
        <v>13475.16</v>
      </c>
      <c r="J338">
        <v>39992.28</v>
      </c>
      <c r="K338">
        <v>9163.59</v>
      </c>
      <c r="L338">
        <v>4513.82</v>
      </c>
      <c r="M338">
        <v>0</v>
      </c>
      <c r="N338">
        <v>611.5</v>
      </c>
      <c r="O338">
        <v>313.77</v>
      </c>
      <c r="P338">
        <v>11474.47</v>
      </c>
      <c r="Q338">
        <v>684.88</v>
      </c>
      <c r="R338">
        <v>14703.266313229376</v>
      </c>
      <c r="S338">
        <v>41465.296313229381</v>
      </c>
      <c r="T338">
        <v>14250</v>
      </c>
      <c r="U338">
        <v>1140</v>
      </c>
      <c r="V338">
        <v>0</v>
      </c>
      <c r="W338">
        <v>1995</v>
      </c>
      <c r="X338">
        <v>3420</v>
      </c>
      <c r="Y338">
        <v>4560</v>
      </c>
      <c r="Z338">
        <v>1995</v>
      </c>
      <c r="AA338">
        <v>7000</v>
      </c>
      <c r="AB338">
        <v>34360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11633.74</v>
      </c>
      <c r="AK338">
        <v>11633.74</v>
      </c>
      <c r="AL338">
        <v>34780.69</v>
      </c>
      <c r="AM338">
        <v>10172.969999999999</v>
      </c>
      <c r="AN338">
        <v>0</v>
      </c>
      <c r="AO338">
        <v>3188.5</v>
      </c>
      <c r="AP338">
        <v>5168.6499999999996</v>
      </c>
      <c r="AQ338">
        <v>20344.47</v>
      </c>
      <c r="AR338">
        <v>6983.87</v>
      </c>
      <c r="AS338">
        <v>46812.166313229376</v>
      </c>
      <c r="AT338">
        <v>127451.31631322937</v>
      </c>
      <c r="AU338">
        <v>4.6858824336640819</v>
      </c>
      <c r="AV338">
        <v>27199</v>
      </c>
      <c r="AW338" t="s">
        <v>541</v>
      </c>
      <c r="AZ338" t="s">
        <v>1870</v>
      </c>
      <c r="BA338" t="s">
        <v>2424</v>
      </c>
      <c r="BB338" t="s">
        <v>1912</v>
      </c>
      <c r="BC338" t="s">
        <v>2430</v>
      </c>
      <c r="BD338">
        <v>1</v>
      </c>
      <c r="BE338">
        <v>1</v>
      </c>
    </row>
    <row r="339" spans="1:57" x14ac:dyDescent="0.25">
      <c r="A339" t="s">
        <v>302</v>
      </c>
      <c r="B339">
        <v>942.09</v>
      </c>
      <c r="C339">
        <v>30</v>
      </c>
      <c r="D339">
        <v>0</v>
      </c>
      <c r="E339">
        <v>301</v>
      </c>
      <c r="F339">
        <v>2000</v>
      </c>
      <c r="G339">
        <v>0</v>
      </c>
      <c r="H339">
        <v>4130</v>
      </c>
      <c r="I339">
        <v>1977</v>
      </c>
      <c r="J339">
        <v>9380.09</v>
      </c>
      <c r="K339">
        <v>2253.6000000000004</v>
      </c>
      <c r="L339">
        <v>33.549999999999997</v>
      </c>
      <c r="M339">
        <v>0</v>
      </c>
      <c r="N339">
        <v>145.4</v>
      </c>
      <c r="O339">
        <v>1198.8</v>
      </c>
      <c r="P339">
        <v>375.55</v>
      </c>
      <c r="Q339">
        <v>85.35</v>
      </c>
      <c r="R339">
        <v>2652.4891929697105</v>
      </c>
      <c r="S339">
        <v>6744.7391929697114</v>
      </c>
      <c r="T339">
        <v>1800</v>
      </c>
      <c r="U339">
        <v>0</v>
      </c>
      <c r="V339">
        <v>0</v>
      </c>
      <c r="W339">
        <v>500</v>
      </c>
      <c r="X339">
        <v>3800</v>
      </c>
      <c r="Y339">
        <v>1600</v>
      </c>
      <c r="Z339">
        <v>0</v>
      </c>
      <c r="AA339">
        <v>0</v>
      </c>
      <c r="AB339">
        <v>7700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4995.6900000000005</v>
      </c>
      <c r="AM339">
        <v>63.55</v>
      </c>
      <c r="AN339">
        <v>0</v>
      </c>
      <c r="AO339">
        <v>946.4</v>
      </c>
      <c r="AP339">
        <v>6998.8</v>
      </c>
      <c r="AQ339">
        <v>1975.55</v>
      </c>
      <c r="AR339">
        <v>4215.3500000000004</v>
      </c>
      <c r="AS339">
        <v>4629.4891929697105</v>
      </c>
      <c r="AT339">
        <v>23824.829192969712</v>
      </c>
      <c r="AU339">
        <v>0.7295250533703751</v>
      </c>
      <c r="AV339">
        <v>32658</v>
      </c>
      <c r="AW339" t="s">
        <v>301</v>
      </c>
      <c r="AZ339" t="s">
        <v>1357</v>
      </c>
      <c r="BA339" t="s">
        <v>2391</v>
      </c>
      <c r="BB339" t="s">
        <v>1422</v>
      </c>
      <c r="BC339" t="s">
        <v>2399</v>
      </c>
      <c r="BD339">
        <v>2</v>
      </c>
      <c r="BE339">
        <v>1</v>
      </c>
    </row>
    <row r="340" spans="1:57" x14ac:dyDescent="0.25">
      <c r="A340" t="s">
        <v>808</v>
      </c>
      <c r="B340">
        <v>40125.89</v>
      </c>
      <c r="C340">
        <v>3538.4</v>
      </c>
      <c r="D340">
        <v>0</v>
      </c>
      <c r="E340">
        <v>3218</v>
      </c>
      <c r="F340">
        <v>13473.7</v>
      </c>
      <c r="G340">
        <v>4650</v>
      </c>
      <c r="H340">
        <v>6818</v>
      </c>
      <c r="I340">
        <v>56517.59</v>
      </c>
      <c r="J340">
        <v>128341.58</v>
      </c>
      <c r="K340">
        <v>54609.250000000007</v>
      </c>
      <c r="L340">
        <v>1898.78</v>
      </c>
      <c r="M340">
        <v>0</v>
      </c>
      <c r="N340">
        <v>1449.09</v>
      </c>
      <c r="O340">
        <v>9530.66</v>
      </c>
      <c r="P340">
        <v>3329.37</v>
      </c>
      <c r="Q340">
        <v>11796.88</v>
      </c>
      <c r="R340">
        <v>39023.066529893971</v>
      </c>
      <c r="S340">
        <v>121637.09652989397</v>
      </c>
      <c r="T340">
        <v>75000</v>
      </c>
      <c r="U340">
        <v>840</v>
      </c>
      <c r="V340">
        <v>0</v>
      </c>
      <c r="W340">
        <v>2500</v>
      </c>
      <c r="X340">
        <v>18000</v>
      </c>
      <c r="Y340">
        <v>5000</v>
      </c>
      <c r="Z340">
        <v>11500</v>
      </c>
      <c r="AA340">
        <v>19162</v>
      </c>
      <c r="AB340">
        <v>132002</v>
      </c>
      <c r="AC340">
        <v>85086.590000000011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85086.590000000011</v>
      </c>
      <c r="AL340">
        <v>254821.73000000004</v>
      </c>
      <c r="AM340">
        <v>6277.18</v>
      </c>
      <c r="AN340">
        <v>0</v>
      </c>
      <c r="AO340">
        <v>7167.09</v>
      </c>
      <c r="AP340">
        <v>41004.36</v>
      </c>
      <c r="AQ340">
        <v>12979.369999999999</v>
      </c>
      <c r="AR340">
        <v>30114.879999999997</v>
      </c>
      <c r="AS340">
        <v>114702.65652989397</v>
      </c>
      <c r="AT340">
        <v>467067.26652989403</v>
      </c>
      <c r="AU340">
        <v>0</v>
      </c>
      <c r="AV340">
        <v>11737</v>
      </c>
      <c r="AW340" t="s">
        <v>807</v>
      </c>
      <c r="AZ340" t="s">
        <v>1041</v>
      </c>
      <c r="BA340" t="s">
        <v>2368</v>
      </c>
      <c r="BB340" t="s">
        <v>1043</v>
      </c>
      <c r="BC340" t="s">
        <v>2369</v>
      </c>
      <c r="BD340">
        <v>1</v>
      </c>
      <c r="BE340">
        <v>1</v>
      </c>
    </row>
    <row r="341" spans="1:57" x14ac:dyDescent="0.25">
      <c r="A341" t="s">
        <v>182</v>
      </c>
      <c r="B341">
        <v>6138.3300000000008</v>
      </c>
      <c r="C341">
        <v>6337.9</v>
      </c>
      <c r="D341">
        <v>0</v>
      </c>
      <c r="E341">
        <v>2215</v>
      </c>
      <c r="F341">
        <v>11537.29</v>
      </c>
      <c r="G341">
        <v>8607</v>
      </c>
      <c r="H341">
        <v>2200</v>
      </c>
      <c r="I341">
        <v>23887</v>
      </c>
      <c r="J341">
        <v>60922.520000000004</v>
      </c>
      <c r="K341">
        <v>14851.390000000005</v>
      </c>
      <c r="L341">
        <v>214.99</v>
      </c>
      <c r="M341">
        <v>0</v>
      </c>
      <c r="N341">
        <v>1930.39</v>
      </c>
      <c r="O341">
        <v>3928.34</v>
      </c>
      <c r="P341">
        <v>2922.36</v>
      </c>
      <c r="Q341">
        <v>2590.85</v>
      </c>
      <c r="R341">
        <v>6749.0699351193271</v>
      </c>
      <c r="S341">
        <v>33187.389935119332</v>
      </c>
      <c r="T341">
        <v>25006</v>
      </c>
      <c r="U341">
        <v>1429</v>
      </c>
      <c r="V341">
        <v>0</v>
      </c>
      <c r="W341">
        <v>4287</v>
      </c>
      <c r="X341">
        <v>23577</v>
      </c>
      <c r="Y341">
        <v>15004</v>
      </c>
      <c r="Z341">
        <v>0</v>
      </c>
      <c r="AA341">
        <v>22482</v>
      </c>
      <c r="AB341">
        <v>91785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45995.72</v>
      </c>
      <c r="AM341">
        <v>7981.8899999999994</v>
      </c>
      <c r="AN341">
        <v>0</v>
      </c>
      <c r="AO341">
        <v>8432.39</v>
      </c>
      <c r="AP341">
        <v>39042.630000000005</v>
      </c>
      <c r="AQ341">
        <v>26533.360000000001</v>
      </c>
      <c r="AR341">
        <v>4790.8500000000004</v>
      </c>
      <c r="AS341">
        <v>53118.069935119325</v>
      </c>
      <c r="AT341">
        <v>185894.90993511933</v>
      </c>
      <c r="AU341">
        <v>11.758802576704367</v>
      </c>
      <c r="AV341">
        <v>15809</v>
      </c>
      <c r="AW341" t="s">
        <v>181</v>
      </c>
      <c r="AX341" t="s">
        <v>773</v>
      </c>
      <c r="AY341" t="s">
        <v>774</v>
      </c>
      <c r="AZ341" t="s">
        <v>1010</v>
      </c>
      <c r="BA341" t="s">
        <v>2365</v>
      </c>
      <c r="BB341" t="s">
        <v>1012</v>
      </c>
      <c r="BC341" t="s">
        <v>2366</v>
      </c>
      <c r="BD341">
        <v>1</v>
      </c>
      <c r="BE341">
        <v>2</v>
      </c>
    </row>
    <row r="342" spans="1:57" x14ac:dyDescent="0.25">
      <c r="A342" t="s">
        <v>638</v>
      </c>
      <c r="B342">
        <v>187.74</v>
      </c>
      <c r="C342">
        <v>0</v>
      </c>
      <c r="D342">
        <v>0</v>
      </c>
      <c r="E342">
        <v>0</v>
      </c>
      <c r="F342">
        <v>0</v>
      </c>
      <c r="G342">
        <v>0</v>
      </c>
      <c r="H342">
        <v>0</v>
      </c>
      <c r="I342">
        <v>178</v>
      </c>
      <c r="J342">
        <v>365.74</v>
      </c>
      <c r="K342">
        <v>1243.7199999999998</v>
      </c>
      <c r="L342">
        <v>0</v>
      </c>
      <c r="M342">
        <v>136.47</v>
      </c>
      <c r="N342">
        <v>168.75</v>
      </c>
      <c r="O342">
        <v>0</v>
      </c>
      <c r="P342">
        <v>0</v>
      </c>
      <c r="Q342">
        <v>0</v>
      </c>
      <c r="R342">
        <v>1527.8034797187543</v>
      </c>
      <c r="S342">
        <v>3076.7434797187543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1431.4599999999998</v>
      </c>
      <c r="AM342">
        <v>0</v>
      </c>
      <c r="AN342">
        <v>136.47</v>
      </c>
      <c r="AO342">
        <v>168.75</v>
      </c>
      <c r="AP342">
        <v>0</v>
      </c>
      <c r="AQ342">
        <v>0</v>
      </c>
      <c r="AR342">
        <v>0</v>
      </c>
      <c r="AS342">
        <v>1705.8034797187543</v>
      </c>
      <c r="AT342">
        <v>3442.4834797187541</v>
      </c>
      <c r="AU342">
        <v>0.23949377206892683</v>
      </c>
      <c r="AV342">
        <v>14374</v>
      </c>
      <c r="AW342" t="s">
        <v>637</v>
      </c>
      <c r="AZ342" t="s">
        <v>2045</v>
      </c>
      <c r="BA342" t="s">
        <v>2435</v>
      </c>
      <c r="BB342" t="s">
        <v>2056</v>
      </c>
      <c r="BC342" t="s">
        <v>2438</v>
      </c>
      <c r="BD342">
        <v>2</v>
      </c>
      <c r="BE342">
        <v>1</v>
      </c>
    </row>
    <row r="343" spans="1:57" x14ac:dyDescent="0.25">
      <c r="A343" t="s">
        <v>688</v>
      </c>
      <c r="B343">
        <v>3871.26</v>
      </c>
      <c r="C343">
        <v>740</v>
      </c>
      <c r="D343">
        <v>0</v>
      </c>
      <c r="E343">
        <v>730</v>
      </c>
      <c r="F343">
        <v>5590</v>
      </c>
      <c r="G343">
        <v>4686</v>
      </c>
      <c r="H343">
        <v>45</v>
      </c>
      <c r="I343">
        <v>11060.93</v>
      </c>
      <c r="J343">
        <v>26723.190000000002</v>
      </c>
      <c r="K343">
        <v>8229.7500000000018</v>
      </c>
      <c r="L343">
        <v>2740.61</v>
      </c>
      <c r="M343">
        <v>0</v>
      </c>
      <c r="N343">
        <v>177.2</v>
      </c>
      <c r="O343">
        <v>4987.7699999999995</v>
      </c>
      <c r="P343">
        <v>2291.46</v>
      </c>
      <c r="Q343">
        <v>2536.08</v>
      </c>
      <c r="R343">
        <v>2718.9354787011739</v>
      </c>
      <c r="S343">
        <v>23681.805478701175</v>
      </c>
      <c r="T343">
        <v>14000</v>
      </c>
      <c r="U343">
        <v>700</v>
      </c>
      <c r="V343">
        <v>0</v>
      </c>
      <c r="W343">
        <v>500</v>
      </c>
      <c r="X343">
        <v>6000</v>
      </c>
      <c r="Y343">
        <v>3000</v>
      </c>
      <c r="Z343">
        <v>800</v>
      </c>
      <c r="AA343">
        <v>4487.6000000000004</v>
      </c>
      <c r="AB343">
        <v>29487.599999999999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26101.010000000002</v>
      </c>
      <c r="AM343">
        <v>4180.6100000000006</v>
      </c>
      <c r="AN343">
        <v>0</v>
      </c>
      <c r="AO343">
        <v>1407.2</v>
      </c>
      <c r="AP343">
        <v>16577.77</v>
      </c>
      <c r="AQ343">
        <v>9977.4599999999991</v>
      </c>
      <c r="AR343">
        <v>3381.08</v>
      </c>
      <c r="AS343">
        <v>18267.465478701175</v>
      </c>
      <c r="AT343">
        <v>79892.595478701172</v>
      </c>
      <c r="AU343">
        <v>1.6835443152186529</v>
      </c>
      <c r="AV343">
        <v>47455</v>
      </c>
      <c r="AW343" t="s">
        <v>687</v>
      </c>
      <c r="AX343" t="s">
        <v>775</v>
      </c>
      <c r="AY343" t="s">
        <v>776</v>
      </c>
      <c r="AZ343" t="s">
        <v>1481</v>
      </c>
      <c r="BA343" t="s">
        <v>2402</v>
      </c>
      <c r="BB343" t="s">
        <v>1617</v>
      </c>
      <c r="BC343" t="s">
        <v>2409</v>
      </c>
      <c r="BD343">
        <v>1</v>
      </c>
      <c r="BE343">
        <v>2</v>
      </c>
    </row>
    <row r="344" spans="1:57" x14ac:dyDescent="0.25">
      <c r="A344" t="s">
        <v>812</v>
      </c>
      <c r="B344">
        <v>14267.47</v>
      </c>
      <c r="C344">
        <v>60001.72</v>
      </c>
      <c r="D344">
        <v>0</v>
      </c>
      <c r="E344">
        <v>3839.52</v>
      </c>
      <c r="F344">
        <v>15495.3</v>
      </c>
      <c r="G344">
        <v>3502</v>
      </c>
      <c r="H344">
        <v>7105</v>
      </c>
      <c r="I344">
        <v>27126.039999999997</v>
      </c>
      <c r="J344">
        <v>131337.05000000002</v>
      </c>
      <c r="K344">
        <v>25059.740000000009</v>
      </c>
      <c r="L344">
        <v>17854.59</v>
      </c>
      <c r="M344">
        <v>0</v>
      </c>
      <c r="N344">
        <v>6176.91</v>
      </c>
      <c r="O344">
        <v>6885.05</v>
      </c>
      <c r="P344">
        <v>5780.51</v>
      </c>
      <c r="Q344">
        <v>4585.09</v>
      </c>
      <c r="R344">
        <v>21606.350526519502</v>
      </c>
      <c r="S344">
        <v>87948.240526519512</v>
      </c>
      <c r="T344">
        <v>4250</v>
      </c>
      <c r="U344">
        <v>5312</v>
      </c>
      <c r="V344">
        <v>0</v>
      </c>
      <c r="W344">
        <v>1062</v>
      </c>
      <c r="X344">
        <v>3190</v>
      </c>
      <c r="Y344">
        <v>1062</v>
      </c>
      <c r="Z344">
        <v>1062</v>
      </c>
      <c r="AA344">
        <v>1062</v>
      </c>
      <c r="AB344">
        <v>17000</v>
      </c>
      <c r="AC344">
        <v>20549.38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65000</v>
      </c>
      <c r="AJ344">
        <v>0</v>
      </c>
      <c r="AK344">
        <v>85549.38</v>
      </c>
      <c r="AL344">
        <v>64126.590000000011</v>
      </c>
      <c r="AM344">
        <v>83168.31</v>
      </c>
      <c r="AN344">
        <v>0</v>
      </c>
      <c r="AO344">
        <v>11078.43</v>
      </c>
      <c r="AP344">
        <v>25570.35</v>
      </c>
      <c r="AQ344">
        <v>10344.51</v>
      </c>
      <c r="AR344">
        <v>77752.09</v>
      </c>
      <c r="AS344">
        <v>49794.390526519499</v>
      </c>
      <c r="AT344">
        <v>321834.67052651953</v>
      </c>
      <c r="AU344">
        <v>0</v>
      </c>
      <c r="AV344">
        <v>6698</v>
      </c>
      <c r="AW344" t="s">
        <v>811</v>
      </c>
      <c r="AZ344" t="s">
        <v>1041</v>
      </c>
      <c r="BA344" t="s">
        <v>2368</v>
      </c>
      <c r="BB344" t="s">
        <v>2370</v>
      </c>
      <c r="BC344" t="s">
        <v>2371</v>
      </c>
      <c r="BD344">
        <v>1</v>
      </c>
      <c r="BE344">
        <v>1</v>
      </c>
    </row>
    <row r="345" spans="1:57" x14ac:dyDescent="0.25">
      <c r="A345" t="s">
        <v>120</v>
      </c>
      <c r="B345">
        <v>2014.33</v>
      </c>
      <c r="C345">
        <v>31.46</v>
      </c>
      <c r="D345">
        <v>0</v>
      </c>
      <c r="E345">
        <v>55</v>
      </c>
      <c r="F345">
        <v>1436</v>
      </c>
      <c r="G345">
        <v>0</v>
      </c>
      <c r="H345">
        <v>100</v>
      </c>
      <c r="I345">
        <v>4142.71</v>
      </c>
      <c r="J345">
        <v>7779.5</v>
      </c>
      <c r="K345">
        <v>2542.59</v>
      </c>
      <c r="L345">
        <v>95.3</v>
      </c>
      <c r="M345">
        <v>0</v>
      </c>
      <c r="N345">
        <v>194.6</v>
      </c>
      <c r="O345">
        <v>51.1</v>
      </c>
      <c r="P345">
        <v>60.8</v>
      </c>
      <c r="Q345">
        <v>196.2</v>
      </c>
      <c r="R345">
        <v>2238.6496141891976</v>
      </c>
      <c r="S345">
        <v>5379.2396141891977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4556.92</v>
      </c>
      <c r="AM345">
        <v>126.75999999999999</v>
      </c>
      <c r="AN345">
        <v>0</v>
      </c>
      <c r="AO345">
        <v>249.6</v>
      </c>
      <c r="AP345">
        <v>1487.1</v>
      </c>
      <c r="AQ345">
        <v>60.8</v>
      </c>
      <c r="AR345">
        <v>296.2</v>
      </c>
      <c r="AS345">
        <v>6381.3596141891976</v>
      </c>
      <c r="AT345">
        <v>13158.739614189199</v>
      </c>
      <c r="AU345">
        <v>4.2094496526516947</v>
      </c>
      <c r="AV345">
        <v>3126</v>
      </c>
      <c r="AW345" t="s">
        <v>119</v>
      </c>
      <c r="AZ345" t="s">
        <v>1041</v>
      </c>
      <c r="BA345" t="s">
        <v>2368</v>
      </c>
      <c r="BB345" t="s">
        <v>1043</v>
      </c>
      <c r="BC345" t="s">
        <v>2369</v>
      </c>
      <c r="BD345">
        <v>2</v>
      </c>
      <c r="BE345">
        <v>1</v>
      </c>
    </row>
    <row r="346" spans="1:57" x14ac:dyDescent="0.25">
      <c r="A346" t="s">
        <v>382</v>
      </c>
      <c r="B346">
        <v>4552.22</v>
      </c>
      <c r="C346">
        <v>160</v>
      </c>
      <c r="D346">
        <v>0</v>
      </c>
      <c r="E346">
        <v>1055</v>
      </c>
      <c r="F346">
        <v>1352.3</v>
      </c>
      <c r="G346">
        <v>9390.1</v>
      </c>
      <c r="H346">
        <v>1830</v>
      </c>
      <c r="I346">
        <v>7066</v>
      </c>
      <c r="J346">
        <v>25405.620000000003</v>
      </c>
      <c r="K346">
        <v>21393.829999999998</v>
      </c>
      <c r="L346">
        <v>2259.37</v>
      </c>
      <c r="M346">
        <v>0</v>
      </c>
      <c r="N346">
        <v>3243.75</v>
      </c>
      <c r="O346">
        <v>1618.55</v>
      </c>
      <c r="P346">
        <v>13360.73</v>
      </c>
      <c r="Q346">
        <v>847.02</v>
      </c>
      <c r="R346">
        <v>7814.9541709068571</v>
      </c>
      <c r="S346">
        <v>50538.204170906851</v>
      </c>
      <c r="T346">
        <v>7408</v>
      </c>
      <c r="U346">
        <v>926</v>
      </c>
      <c r="V346">
        <v>0</v>
      </c>
      <c r="W346">
        <v>0</v>
      </c>
      <c r="X346">
        <v>2091</v>
      </c>
      <c r="Y346">
        <v>5247.2</v>
      </c>
      <c r="Z346">
        <v>0</v>
      </c>
      <c r="AA346">
        <v>3000</v>
      </c>
      <c r="AB346">
        <v>18672.2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33354.050000000003</v>
      </c>
      <c r="AM346">
        <v>3345.37</v>
      </c>
      <c r="AN346">
        <v>0</v>
      </c>
      <c r="AO346">
        <v>4298.75</v>
      </c>
      <c r="AP346">
        <v>5061.8500000000004</v>
      </c>
      <c r="AQ346">
        <v>27998.030000000002</v>
      </c>
      <c r="AR346">
        <v>2677.02</v>
      </c>
      <c r="AS346">
        <v>17880.954170906858</v>
      </c>
      <c r="AT346">
        <v>94616.024170906865</v>
      </c>
      <c r="AU346">
        <v>29.184461496269854</v>
      </c>
      <c r="AV346">
        <v>3242</v>
      </c>
      <c r="AW346" t="s">
        <v>381</v>
      </c>
      <c r="AZ346" t="s">
        <v>1481</v>
      </c>
      <c r="BA346" t="s">
        <v>2402</v>
      </c>
      <c r="BB346" t="s">
        <v>1617</v>
      </c>
      <c r="BC346" t="s">
        <v>2409</v>
      </c>
      <c r="BD346">
        <v>2</v>
      </c>
      <c r="BE346">
        <v>1</v>
      </c>
    </row>
    <row r="347" spans="1:57" x14ac:dyDescent="0.25">
      <c r="A347" t="s">
        <v>832</v>
      </c>
      <c r="B347">
        <v>22218.410000000003</v>
      </c>
      <c r="C347">
        <v>1609.62</v>
      </c>
      <c r="D347">
        <v>0</v>
      </c>
      <c r="E347">
        <v>4590</v>
      </c>
      <c r="F347">
        <v>23652.400000000001</v>
      </c>
      <c r="G347">
        <v>15685.95</v>
      </c>
      <c r="H347">
        <v>17819.5</v>
      </c>
      <c r="I347">
        <v>54672.539999999994</v>
      </c>
      <c r="J347">
        <v>140248.41999999998</v>
      </c>
      <c r="K347">
        <v>40917.430000000008</v>
      </c>
      <c r="L347">
        <v>16943.47</v>
      </c>
      <c r="M347">
        <v>0</v>
      </c>
      <c r="N347">
        <v>12707.78</v>
      </c>
      <c r="O347">
        <v>26475.62</v>
      </c>
      <c r="P347">
        <v>15255.04</v>
      </c>
      <c r="Q347">
        <v>10007.68</v>
      </c>
      <c r="R347">
        <v>23039.560782768189</v>
      </c>
      <c r="S347">
        <v>145346.58078276817</v>
      </c>
      <c r="T347">
        <v>55392</v>
      </c>
      <c r="U347">
        <v>11824</v>
      </c>
      <c r="V347">
        <v>0</v>
      </c>
      <c r="W347">
        <v>7582</v>
      </c>
      <c r="X347">
        <v>22106</v>
      </c>
      <c r="Y347">
        <v>14127</v>
      </c>
      <c r="Z347">
        <v>27479</v>
      </c>
      <c r="AA347">
        <v>2880</v>
      </c>
      <c r="AB347">
        <v>141390</v>
      </c>
      <c r="AC347">
        <v>90146.34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90146.34</v>
      </c>
      <c r="AL347">
        <v>208674.18</v>
      </c>
      <c r="AM347">
        <v>30377.09</v>
      </c>
      <c r="AN347">
        <v>0</v>
      </c>
      <c r="AO347">
        <v>24879.78</v>
      </c>
      <c r="AP347">
        <v>72234.02</v>
      </c>
      <c r="AQ347">
        <v>45067.990000000005</v>
      </c>
      <c r="AR347">
        <v>55306.18</v>
      </c>
      <c r="AS347">
        <v>80592.10078276819</v>
      </c>
      <c r="AT347">
        <v>517131.34078276821</v>
      </c>
      <c r="AU347">
        <v>0</v>
      </c>
      <c r="AV347">
        <v>41302</v>
      </c>
      <c r="AW347" t="s">
        <v>831</v>
      </c>
      <c r="AZ347" t="s">
        <v>1481</v>
      </c>
      <c r="BA347" t="s">
        <v>2402</v>
      </c>
      <c r="BB347" t="s">
        <v>1630</v>
      </c>
      <c r="BC347" t="s">
        <v>2410</v>
      </c>
      <c r="BD347">
        <v>1</v>
      </c>
      <c r="BE347">
        <v>1</v>
      </c>
    </row>
    <row r="348" spans="1:57" x14ac:dyDescent="0.25">
      <c r="A348" t="s">
        <v>544</v>
      </c>
      <c r="B348">
        <v>43051.37</v>
      </c>
      <c r="C348">
        <v>28646.16</v>
      </c>
      <c r="D348">
        <v>0</v>
      </c>
      <c r="E348">
        <v>5306</v>
      </c>
      <c r="F348">
        <v>61197.98</v>
      </c>
      <c r="G348">
        <v>7316</v>
      </c>
      <c r="H348">
        <v>12015.26</v>
      </c>
      <c r="I348">
        <v>64894.73</v>
      </c>
      <c r="J348">
        <v>222427.50000000003</v>
      </c>
      <c r="K348">
        <v>50403.729999999996</v>
      </c>
      <c r="L348">
        <v>33450.71</v>
      </c>
      <c r="M348">
        <v>0</v>
      </c>
      <c r="N348">
        <v>10127.86</v>
      </c>
      <c r="O348">
        <v>20825</v>
      </c>
      <c r="P348">
        <v>4860.07</v>
      </c>
      <c r="Q348">
        <v>11619.41</v>
      </c>
      <c r="R348">
        <v>55694.471545051238</v>
      </c>
      <c r="S348">
        <v>186981.25154505123</v>
      </c>
      <c r="T348">
        <v>71291.25</v>
      </c>
      <c r="U348">
        <v>56519.61</v>
      </c>
      <c r="V348">
        <v>0</v>
      </c>
      <c r="W348">
        <v>15530.33</v>
      </c>
      <c r="X348">
        <v>53188.5</v>
      </c>
      <c r="Y348">
        <v>8660.6200000000008</v>
      </c>
      <c r="Z348">
        <v>23213.02</v>
      </c>
      <c r="AA348">
        <v>32000</v>
      </c>
      <c r="AB348">
        <v>260403.33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164746.35</v>
      </c>
      <c r="AM348">
        <v>118616.48</v>
      </c>
      <c r="AN348">
        <v>0</v>
      </c>
      <c r="AO348">
        <v>30964.190000000002</v>
      </c>
      <c r="AP348">
        <v>135211.48000000001</v>
      </c>
      <c r="AQ348">
        <v>20836.690000000002</v>
      </c>
      <c r="AR348">
        <v>46847.69</v>
      </c>
      <c r="AS348">
        <v>152589.20154505124</v>
      </c>
      <c r="AT348">
        <v>669812.08154505119</v>
      </c>
      <c r="AU348">
        <v>261.0335469778064</v>
      </c>
      <c r="AV348">
        <v>2566</v>
      </c>
      <c r="AW348" t="s">
        <v>543</v>
      </c>
      <c r="AZ348" t="s">
        <v>1870</v>
      </c>
      <c r="BA348" t="s">
        <v>2424</v>
      </c>
      <c r="BB348" t="s">
        <v>1878</v>
      </c>
      <c r="BC348" t="s">
        <v>2426</v>
      </c>
      <c r="BD348">
        <v>1</v>
      </c>
      <c r="BE348">
        <v>1</v>
      </c>
    </row>
    <row r="349" spans="1:57" x14ac:dyDescent="0.25">
      <c r="A349" t="s">
        <v>2322</v>
      </c>
      <c r="B349">
        <v>3723581.4699999983</v>
      </c>
      <c r="C349">
        <v>1078640.7700000007</v>
      </c>
      <c r="D349">
        <v>255912.87000000002</v>
      </c>
      <c r="E349">
        <v>478691.26999999996</v>
      </c>
      <c r="F349">
        <v>1961614.2259999996</v>
      </c>
      <c r="G349">
        <v>1262036.2299999997</v>
      </c>
      <c r="H349">
        <v>1220998.74</v>
      </c>
      <c r="I349">
        <v>7976017.7999999989</v>
      </c>
      <c r="J349">
        <v>17957493.375999995</v>
      </c>
      <c r="K349">
        <v>4340830.4700000007</v>
      </c>
      <c r="L349">
        <v>678211.85999999987</v>
      </c>
      <c r="M349">
        <v>70167.459999999992</v>
      </c>
      <c r="N349">
        <v>578750.71999999974</v>
      </c>
      <c r="O349">
        <v>1107595.7900000005</v>
      </c>
      <c r="P349">
        <v>608913.25999999989</v>
      </c>
      <c r="Q349">
        <v>574610.31000000017</v>
      </c>
      <c r="R349">
        <v>3058011.5986555945</v>
      </c>
      <c r="S349">
        <v>11017091.468655599</v>
      </c>
      <c r="T349">
        <v>8628300.4600000009</v>
      </c>
      <c r="U349">
        <v>1223328.9499999997</v>
      </c>
      <c r="V349">
        <v>173662.57000000004</v>
      </c>
      <c r="W349">
        <v>984423.22999999975</v>
      </c>
      <c r="X349">
        <v>2378623.09</v>
      </c>
      <c r="Y349">
        <v>1389642.3800000001</v>
      </c>
      <c r="Z349">
        <v>1292212.71</v>
      </c>
      <c r="AA349">
        <v>3678527.4299999992</v>
      </c>
      <c r="AB349">
        <v>19748720.819999993</v>
      </c>
      <c r="AC349">
        <v>2147334.7200000002</v>
      </c>
      <c r="AD349">
        <v>49226.39</v>
      </c>
      <c r="AE349">
        <v>49226.39</v>
      </c>
      <c r="AF349">
        <v>227315.02000000002</v>
      </c>
      <c r="AG349">
        <v>259698.78000000003</v>
      </c>
      <c r="AH349">
        <v>99803.459999999992</v>
      </c>
      <c r="AI349">
        <v>142100.07</v>
      </c>
      <c r="AJ349">
        <v>682218.10000000009</v>
      </c>
      <c r="AK349">
        <v>3656922.9299999992</v>
      </c>
      <c r="AL349">
        <v>18840047.120000001</v>
      </c>
      <c r="AM349">
        <v>3029407.97</v>
      </c>
      <c r="AN349">
        <v>548969.29</v>
      </c>
      <c r="AO349">
        <v>2269180.2399999993</v>
      </c>
      <c r="AP349">
        <v>5707531.8859999999</v>
      </c>
      <c r="AQ349">
        <v>3360395.33</v>
      </c>
      <c r="AR349">
        <v>3229921.83</v>
      </c>
      <c r="AS349">
        <v>15394774.928655593</v>
      </c>
      <c r="AT349">
        <v>52380228.594655521</v>
      </c>
      <c r="AU349">
        <v>13.254827525954859</v>
      </c>
      <c r="AV349">
        <v>3951785</v>
      </c>
    </row>
    <row r="350" spans="1:57" x14ac:dyDescent="0.25">
      <c r="A350" t="s">
        <v>2519</v>
      </c>
      <c r="B350">
        <v>10024.539999999999</v>
      </c>
      <c r="C350">
        <v>0</v>
      </c>
      <c r="D350">
        <v>30</v>
      </c>
      <c r="E350">
        <v>20</v>
      </c>
      <c r="F350">
        <v>0</v>
      </c>
      <c r="G350">
        <v>0</v>
      </c>
      <c r="H350">
        <v>0</v>
      </c>
      <c r="I350">
        <v>9380.16</v>
      </c>
      <c r="J350">
        <v>19454.699999999997</v>
      </c>
      <c r="K350">
        <v>15531.829999999996</v>
      </c>
      <c r="L350">
        <v>0</v>
      </c>
      <c r="M350">
        <v>267.85000000000002</v>
      </c>
      <c r="N350">
        <v>272.85000000000002</v>
      </c>
      <c r="O350">
        <v>0</v>
      </c>
      <c r="P350">
        <v>0</v>
      </c>
      <c r="Q350">
        <v>0</v>
      </c>
      <c r="R350">
        <v>4062.5386377818527</v>
      </c>
      <c r="S350">
        <v>20135.068637781849</v>
      </c>
      <c r="T350">
        <v>10000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6000</v>
      </c>
      <c r="AB350">
        <v>16000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35556.369999999995</v>
      </c>
      <c r="AM350">
        <v>0</v>
      </c>
      <c r="AN350">
        <v>297.85000000000002</v>
      </c>
      <c r="AO350">
        <v>292.85000000000002</v>
      </c>
      <c r="AP350">
        <v>0</v>
      </c>
      <c r="AQ350">
        <v>0</v>
      </c>
      <c r="AR350">
        <v>0</v>
      </c>
      <c r="AS350">
        <v>19442.698637781854</v>
      </c>
      <c r="AT350">
        <v>55589.768637781846</v>
      </c>
      <c r="AU350">
        <v>3.8698063792399475</v>
      </c>
      <c r="AV350">
        <v>14365</v>
      </c>
      <c r="AW350" t="s">
        <v>639</v>
      </c>
      <c r="AX350" t="s">
        <v>787</v>
      </c>
      <c r="AY350" t="s">
        <v>2445</v>
      </c>
      <c r="AZ350" t="s">
        <v>2045</v>
      </c>
      <c r="BA350" t="s">
        <v>2435</v>
      </c>
      <c r="BB350" t="s">
        <v>2052</v>
      </c>
      <c r="BC350" t="s">
        <v>2437</v>
      </c>
      <c r="BD350">
        <v>2</v>
      </c>
      <c r="BE350">
        <v>2</v>
      </c>
    </row>
    <row r="351" spans="1:57" x14ac:dyDescent="0.25">
      <c r="A351" t="s">
        <v>304</v>
      </c>
      <c r="B351">
        <v>1120.21</v>
      </c>
      <c r="C351">
        <v>200</v>
      </c>
      <c r="D351">
        <v>0</v>
      </c>
      <c r="E351">
        <v>40</v>
      </c>
      <c r="F351">
        <v>0</v>
      </c>
      <c r="G351">
        <v>500</v>
      </c>
      <c r="H351">
        <v>0</v>
      </c>
      <c r="I351">
        <v>2463</v>
      </c>
      <c r="J351">
        <v>4323.21</v>
      </c>
      <c r="K351">
        <v>5141.8200000000006</v>
      </c>
      <c r="L351">
        <v>340.3</v>
      </c>
      <c r="M351">
        <v>0</v>
      </c>
      <c r="N351">
        <v>262.05</v>
      </c>
      <c r="O351">
        <v>82.95</v>
      </c>
      <c r="P351">
        <v>71.75</v>
      </c>
      <c r="Q351">
        <v>851.58</v>
      </c>
      <c r="R351">
        <v>2634.4096361192633</v>
      </c>
      <c r="S351">
        <v>9384.8596361192649</v>
      </c>
      <c r="T351">
        <v>8600</v>
      </c>
      <c r="U351">
        <v>400</v>
      </c>
      <c r="V351">
        <v>0</v>
      </c>
      <c r="W351">
        <v>800</v>
      </c>
      <c r="X351">
        <v>0</v>
      </c>
      <c r="Y351">
        <v>0</v>
      </c>
      <c r="Z351">
        <v>250</v>
      </c>
      <c r="AA351">
        <v>5400</v>
      </c>
      <c r="AB351">
        <v>15450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14862.03</v>
      </c>
      <c r="AM351">
        <v>940.3</v>
      </c>
      <c r="AN351">
        <v>0</v>
      </c>
      <c r="AO351">
        <v>1102.05</v>
      </c>
      <c r="AP351">
        <v>82.95</v>
      </c>
      <c r="AQ351">
        <v>571.75</v>
      </c>
      <c r="AR351">
        <v>1101.58</v>
      </c>
      <c r="AS351">
        <v>10497.409636119264</v>
      </c>
      <c r="AT351">
        <v>29158.069636119268</v>
      </c>
      <c r="AU351">
        <v>19.848924190687043</v>
      </c>
      <c r="AV351">
        <v>1469</v>
      </c>
      <c r="AW351" t="s">
        <v>303</v>
      </c>
      <c r="AZ351" t="s">
        <v>1357</v>
      </c>
      <c r="BA351" t="s">
        <v>2391</v>
      </c>
      <c r="BB351" t="s">
        <v>1359</v>
      </c>
      <c r="BC351" t="s">
        <v>2392</v>
      </c>
      <c r="BD351">
        <v>2</v>
      </c>
      <c r="BE351">
        <v>1</v>
      </c>
    </row>
    <row r="352" spans="1:57" x14ac:dyDescent="0.25">
      <c r="A352" t="s">
        <v>122</v>
      </c>
      <c r="B352">
        <v>1073.92</v>
      </c>
      <c r="C352">
        <v>0</v>
      </c>
      <c r="D352">
        <v>0</v>
      </c>
      <c r="E352">
        <v>90</v>
      </c>
      <c r="F352">
        <v>4043.35</v>
      </c>
      <c r="G352">
        <v>240</v>
      </c>
      <c r="H352">
        <v>50</v>
      </c>
      <c r="I352">
        <v>763</v>
      </c>
      <c r="J352">
        <v>6260.27</v>
      </c>
      <c r="K352">
        <v>910.47</v>
      </c>
      <c r="L352">
        <v>0</v>
      </c>
      <c r="M352">
        <v>0</v>
      </c>
      <c r="N352">
        <v>89.1</v>
      </c>
      <c r="O352">
        <v>1116.1500000000001</v>
      </c>
      <c r="P352">
        <v>144.34</v>
      </c>
      <c r="Q352">
        <v>665.8</v>
      </c>
      <c r="R352">
        <v>1792.7043021295303</v>
      </c>
      <c r="S352">
        <v>4718.5643021295309</v>
      </c>
      <c r="T352">
        <v>2000</v>
      </c>
      <c r="U352">
        <v>0</v>
      </c>
      <c r="V352">
        <v>0</v>
      </c>
      <c r="W352">
        <v>333</v>
      </c>
      <c r="X352">
        <v>2000</v>
      </c>
      <c r="Y352">
        <v>0</v>
      </c>
      <c r="Z352">
        <v>1350</v>
      </c>
      <c r="AA352">
        <v>400</v>
      </c>
      <c r="AB352">
        <v>6083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3984.3900000000003</v>
      </c>
      <c r="AM352">
        <v>0</v>
      </c>
      <c r="AN352">
        <v>0</v>
      </c>
      <c r="AO352">
        <v>512.1</v>
      </c>
      <c r="AP352">
        <v>7159.5</v>
      </c>
      <c r="AQ352">
        <v>384.34000000000003</v>
      </c>
      <c r="AR352">
        <v>2065.8000000000002</v>
      </c>
      <c r="AS352">
        <v>2955.7043021295303</v>
      </c>
      <c r="AT352">
        <v>17061.83430212953</v>
      </c>
      <c r="AU352">
        <v>9.0996449611357484</v>
      </c>
      <c r="AV352">
        <v>1875</v>
      </c>
      <c r="AW352" t="s">
        <v>121</v>
      </c>
      <c r="AZ352" t="s">
        <v>1041</v>
      </c>
      <c r="BA352" t="s">
        <v>2368</v>
      </c>
      <c r="BB352" t="s">
        <v>1068</v>
      </c>
      <c r="BC352" t="s">
        <v>2372</v>
      </c>
      <c r="BD352">
        <v>2</v>
      </c>
      <c r="BE352">
        <v>1</v>
      </c>
    </row>
    <row r="353" spans="1:57" x14ac:dyDescent="0.25">
      <c r="A353" t="s">
        <v>750</v>
      </c>
      <c r="B353">
        <v>2984.4900000000002</v>
      </c>
      <c r="C353">
        <v>1882.7</v>
      </c>
      <c r="D353">
        <v>0</v>
      </c>
      <c r="E353">
        <v>2271.8000000000002</v>
      </c>
      <c r="F353">
        <v>400</v>
      </c>
      <c r="G353">
        <v>390</v>
      </c>
      <c r="H353">
        <v>720.55</v>
      </c>
      <c r="I353">
        <v>4929</v>
      </c>
      <c r="J353">
        <v>13578.54</v>
      </c>
      <c r="K353">
        <v>12048.419999999996</v>
      </c>
      <c r="L353">
        <v>5342.42</v>
      </c>
      <c r="M353">
        <v>0</v>
      </c>
      <c r="N353">
        <v>1163.47</v>
      </c>
      <c r="O353">
        <v>1280.4100000000001</v>
      </c>
      <c r="P353">
        <v>270.3</v>
      </c>
      <c r="Q353">
        <v>475.87</v>
      </c>
      <c r="R353">
        <v>4925.0745555630001</v>
      </c>
      <c r="S353">
        <v>25505.964555562998</v>
      </c>
      <c r="T353">
        <v>3900</v>
      </c>
      <c r="U353">
        <v>700</v>
      </c>
      <c r="V353">
        <v>0</v>
      </c>
      <c r="W353">
        <v>1200</v>
      </c>
      <c r="X353">
        <v>3000</v>
      </c>
      <c r="Y353">
        <v>0</v>
      </c>
      <c r="Z353">
        <v>0</v>
      </c>
      <c r="AA353">
        <v>800</v>
      </c>
      <c r="AB353">
        <v>9600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18932.909999999996</v>
      </c>
      <c r="AM353">
        <v>7925.12</v>
      </c>
      <c r="AN353">
        <v>0</v>
      </c>
      <c r="AO353">
        <v>4635.2700000000004</v>
      </c>
      <c r="AP353">
        <v>4680.41</v>
      </c>
      <c r="AQ353">
        <v>660.3</v>
      </c>
      <c r="AR353">
        <v>1196.42</v>
      </c>
      <c r="AS353">
        <v>10654.074555563</v>
      </c>
      <c r="AT353">
        <v>48684.504555562991</v>
      </c>
      <c r="AU353">
        <v>3.2192359026359183</v>
      </c>
      <c r="AV353">
        <v>15123</v>
      </c>
      <c r="AW353" t="s">
        <v>749</v>
      </c>
      <c r="AZ353" t="s">
        <v>1357</v>
      </c>
      <c r="BA353" t="s">
        <v>2391</v>
      </c>
      <c r="BB353" t="s">
        <v>1509</v>
      </c>
      <c r="BC353" t="s">
        <v>2404</v>
      </c>
      <c r="BD353">
        <v>2</v>
      </c>
      <c r="BE353">
        <v>1</v>
      </c>
    </row>
    <row r="354" spans="1:57" x14ac:dyDescent="0.25">
      <c r="A354" t="s">
        <v>462</v>
      </c>
      <c r="B354">
        <v>10867.970000000003</v>
      </c>
      <c r="C354">
        <v>644.15</v>
      </c>
      <c r="D354">
        <v>0</v>
      </c>
      <c r="E354">
        <v>277</v>
      </c>
      <c r="F354">
        <v>13778.3</v>
      </c>
      <c r="G354">
        <v>2170</v>
      </c>
      <c r="H354">
        <v>200</v>
      </c>
      <c r="I354">
        <v>15503</v>
      </c>
      <c r="J354">
        <v>43440.42</v>
      </c>
      <c r="K354">
        <v>19738.620000000003</v>
      </c>
      <c r="L354">
        <v>2039.8</v>
      </c>
      <c r="M354">
        <v>0</v>
      </c>
      <c r="N354">
        <v>1571.47</v>
      </c>
      <c r="O354">
        <v>3147.26</v>
      </c>
      <c r="P354">
        <v>2328.36</v>
      </c>
      <c r="Q354">
        <v>1510.16</v>
      </c>
      <c r="R354">
        <v>9163.7164541227066</v>
      </c>
      <c r="S354">
        <v>39499.386454122709</v>
      </c>
      <c r="T354">
        <v>37000</v>
      </c>
      <c r="U354">
        <v>10000</v>
      </c>
      <c r="V354">
        <v>0</v>
      </c>
      <c r="W354">
        <v>6000</v>
      </c>
      <c r="X354">
        <v>20000</v>
      </c>
      <c r="Y354">
        <v>10000</v>
      </c>
      <c r="Z354">
        <v>6000</v>
      </c>
      <c r="AA354">
        <v>9000</v>
      </c>
      <c r="AB354">
        <v>98000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67606.59</v>
      </c>
      <c r="AM354">
        <v>12683.95</v>
      </c>
      <c r="AN354">
        <v>0</v>
      </c>
      <c r="AO354">
        <v>7848.47</v>
      </c>
      <c r="AP354">
        <v>36925.56</v>
      </c>
      <c r="AQ354">
        <v>14498.36</v>
      </c>
      <c r="AR354">
        <v>7710.16</v>
      </c>
      <c r="AS354">
        <v>33666.71645412271</v>
      </c>
      <c r="AT354">
        <v>180939.80645412271</v>
      </c>
      <c r="AU354">
        <v>125.04478676857133</v>
      </c>
      <c r="AV354">
        <v>1447</v>
      </c>
      <c r="AW354" t="s">
        <v>461</v>
      </c>
      <c r="AZ354" t="s">
        <v>1696</v>
      </c>
      <c r="BA354" t="s">
        <v>2415</v>
      </c>
      <c r="BB354" t="s">
        <v>1740</v>
      </c>
      <c r="BC354" t="s">
        <v>2421</v>
      </c>
      <c r="BD354">
        <v>2</v>
      </c>
      <c r="BE354">
        <v>1</v>
      </c>
    </row>
    <row r="355" spans="1:57" x14ac:dyDescent="0.25">
      <c r="A355" t="s">
        <v>306</v>
      </c>
      <c r="B355">
        <v>630.24</v>
      </c>
      <c r="C355">
        <v>0</v>
      </c>
      <c r="D355">
        <v>0</v>
      </c>
      <c r="E355">
        <v>60</v>
      </c>
      <c r="F355">
        <v>570</v>
      </c>
      <c r="G355">
        <v>40</v>
      </c>
      <c r="H355">
        <v>0</v>
      </c>
      <c r="I355">
        <v>1531</v>
      </c>
      <c r="J355">
        <v>2831.24</v>
      </c>
      <c r="K355">
        <v>1891.2999999999997</v>
      </c>
      <c r="L355">
        <v>1461.74</v>
      </c>
      <c r="M355">
        <v>0</v>
      </c>
      <c r="N355">
        <v>122.55</v>
      </c>
      <c r="O355">
        <v>1473.88</v>
      </c>
      <c r="P355">
        <v>50.85</v>
      </c>
      <c r="Q355">
        <v>22.1</v>
      </c>
      <c r="R355">
        <v>1157.0321227556944</v>
      </c>
      <c r="S355">
        <v>6179.4521227556952</v>
      </c>
      <c r="T355">
        <v>3300</v>
      </c>
      <c r="U355">
        <v>2200</v>
      </c>
      <c r="V355">
        <v>0</v>
      </c>
      <c r="W355">
        <v>550</v>
      </c>
      <c r="X355">
        <v>2750</v>
      </c>
      <c r="Y355">
        <v>0</v>
      </c>
      <c r="Z355">
        <v>0</v>
      </c>
      <c r="AA355">
        <v>200</v>
      </c>
      <c r="AB355">
        <v>9000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5821.54</v>
      </c>
      <c r="AM355">
        <v>3661.74</v>
      </c>
      <c r="AN355">
        <v>0</v>
      </c>
      <c r="AO355">
        <v>732.55</v>
      </c>
      <c r="AP355">
        <v>4793.88</v>
      </c>
      <c r="AQ355">
        <v>90.85</v>
      </c>
      <c r="AR355">
        <v>22.1</v>
      </c>
      <c r="AS355">
        <v>2888.0321227556942</v>
      </c>
      <c r="AT355">
        <v>18010.692122755696</v>
      </c>
      <c r="AU355">
        <v>1.1914985527094268</v>
      </c>
      <c r="AV355">
        <v>15116</v>
      </c>
      <c r="AW355" t="s">
        <v>305</v>
      </c>
      <c r="AZ355" t="s">
        <v>1357</v>
      </c>
      <c r="BA355" t="s">
        <v>2391</v>
      </c>
      <c r="BB355" t="s">
        <v>1412</v>
      </c>
      <c r="BC355" t="s">
        <v>2398</v>
      </c>
      <c r="BD355">
        <v>2</v>
      </c>
      <c r="BE355">
        <v>1</v>
      </c>
    </row>
    <row r="356" spans="1:57" x14ac:dyDescent="0.25">
      <c r="A356" t="s">
        <v>2555</v>
      </c>
      <c r="B356">
        <v>0</v>
      </c>
      <c r="C356">
        <v>0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2391</v>
      </c>
      <c r="Y356">
        <v>0</v>
      </c>
      <c r="Z356">
        <v>0</v>
      </c>
      <c r="AA356">
        <v>0</v>
      </c>
      <c r="AB356">
        <v>2391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2391</v>
      </c>
      <c r="AQ356">
        <v>0</v>
      </c>
      <c r="AR356">
        <v>0</v>
      </c>
      <c r="AS356">
        <v>0</v>
      </c>
      <c r="AT356">
        <v>2391</v>
      </c>
      <c r="AU356">
        <v>0.55995316159250585</v>
      </c>
      <c r="AV356">
        <v>4270</v>
      </c>
      <c r="AW356" t="s">
        <v>787</v>
      </c>
      <c r="AX356" t="s">
        <v>787</v>
      </c>
      <c r="AY356" t="s">
        <v>2445</v>
      </c>
      <c r="AZ356" t="s">
        <v>931</v>
      </c>
      <c r="BA356" t="s">
        <v>2350</v>
      </c>
      <c r="BB356" t="s">
        <v>933</v>
      </c>
      <c r="BC356" t="s">
        <v>2351</v>
      </c>
      <c r="BD356">
        <v>2</v>
      </c>
      <c r="BE356">
        <v>2</v>
      </c>
    </row>
    <row r="357" spans="1:57" x14ac:dyDescent="0.25">
      <c r="A357" t="s">
        <v>2527</v>
      </c>
      <c r="B357">
        <v>8520.25</v>
      </c>
      <c r="C357">
        <v>580</v>
      </c>
      <c r="D357">
        <v>0</v>
      </c>
      <c r="E357">
        <v>170</v>
      </c>
      <c r="F357">
        <v>3295</v>
      </c>
      <c r="G357">
        <v>1500</v>
      </c>
      <c r="H357">
        <v>404</v>
      </c>
      <c r="I357">
        <v>20677</v>
      </c>
      <c r="J357">
        <v>35146.25</v>
      </c>
      <c r="K357">
        <v>12091.309999999998</v>
      </c>
      <c r="L357">
        <v>196.5</v>
      </c>
      <c r="M357">
        <v>0</v>
      </c>
      <c r="N357">
        <v>265.67</v>
      </c>
      <c r="O357">
        <v>2693.3399999999997</v>
      </c>
      <c r="P357">
        <v>274.77</v>
      </c>
      <c r="Q357">
        <v>100.55</v>
      </c>
      <c r="R357">
        <v>9081.07124559771</v>
      </c>
      <c r="S357">
        <v>24703.211245597708</v>
      </c>
      <c r="T357">
        <v>10500</v>
      </c>
      <c r="U357">
        <v>0</v>
      </c>
      <c r="V357">
        <v>0</v>
      </c>
      <c r="W357">
        <v>0</v>
      </c>
      <c r="X357">
        <v>4500</v>
      </c>
      <c r="Y357">
        <v>0</v>
      </c>
      <c r="Z357">
        <v>0</v>
      </c>
      <c r="AA357">
        <v>2000</v>
      </c>
      <c r="AB357">
        <v>17000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31111.559999999998</v>
      </c>
      <c r="AM357">
        <v>776.5</v>
      </c>
      <c r="AN357">
        <v>0</v>
      </c>
      <c r="AO357">
        <v>435.67</v>
      </c>
      <c r="AP357">
        <v>10488.34</v>
      </c>
      <c r="AQ357">
        <v>1774.77</v>
      </c>
      <c r="AR357">
        <v>504.55</v>
      </c>
      <c r="AS357">
        <v>31758.071245597712</v>
      </c>
      <c r="AT357">
        <v>76849.461245597704</v>
      </c>
      <c r="AU357">
        <v>12.976943810469049</v>
      </c>
      <c r="AV357">
        <v>5922</v>
      </c>
      <c r="AW357" t="s">
        <v>663</v>
      </c>
      <c r="AX357" t="s">
        <v>787</v>
      </c>
      <c r="AY357" t="s">
        <v>2445</v>
      </c>
      <c r="AZ357" t="s">
        <v>931</v>
      </c>
      <c r="BA357" t="s">
        <v>2350</v>
      </c>
      <c r="BB357" t="s">
        <v>933</v>
      </c>
      <c r="BC357" t="s">
        <v>2351</v>
      </c>
      <c r="BD357">
        <v>2</v>
      </c>
      <c r="BE357">
        <v>2</v>
      </c>
    </row>
    <row r="358" spans="1:57" x14ac:dyDescent="0.25">
      <c r="A358" t="s">
        <v>2446</v>
      </c>
      <c r="B358">
        <v>0</v>
      </c>
      <c r="C358">
        <v>0</v>
      </c>
      <c r="D358">
        <v>0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8014</v>
      </c>
      <c r="AW358" t="s">
        <v>805</v>
      </c>
      <c r="AX358" t="s">
        <v>805</v>
      </c>
      <c r="AY358" t="s">
        <v>2446</v>
      </c>
      <c r="AZ358" t="s">
        <v>943</v>
      </c>
      <c r="BA358" t="s">
        <v>2353</v>
      </c>
      <c r="BB358" t="s">
        <v>957</v>
      </c>
      <c r="BC358" t="s">
        <v>2364</v>
      </c>
      <c r="BD358">
        <v>2</v>
      </c>
      <c r="BE358">
        <v>2</v>
      </c>
    </row>
    <row r="359" spans="1:57" x14ac:dyDescent="0.25">
      <c r="A359" t="s">
        <v>2541</v>
      </c>
      <c r="B359">
        <v>3305.86</v>
      </c>
      <c r="C359">
        <v>0</v>
      </c>
      <c r="D359">
        <v>0</v>
      </c>
      <c r="E359">
        <v>0</v>
      </c>
      <c r="F359">
        <v>20</v>
      </c>
      <c r="G359">
        <v>0</v>
      </c>
      <c r="H359">
        <v>0</v>
      </c>
      <c r="I359">
        <v>4295</v>
      </c>
      <c r="J359">
        <v>7620.8600000000006</v>
      </c>
      <c r="K359">
        <v>2515.2599999999998</v>
      </c>
      <c r="L359">
        <v>42.2</v>
      </c>
      <c r="M359">
        <v>0</v>
      </c>
      <c r="N359">
        <v>38.549999999999997</v>
      </c>
      <c r="O359">
        <v>93.45</v>
      </c>
      <c r="P359">
        <v>15.85</v>
      </c>
      <c r="Q359">
        <v>16.3</v>
      </c>
      <c r="R359">
        <v>919.42466802978015</v>
      </c>
      <c r="S359">
        <v>3641.0346680297798</v>
      </c>
      <c r="T359">
        <v>4400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2700</v>
      </c>
      <c r="AB359">
        <v>7100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10221.119999999999</v>
      </c>
      <c r="AM359">
        <v>42.2</v>
      </c>
      <c r="AN359">
        <v>0</v>
      </c>
      <c r="AO359">
        <v>38.549999999999997</v>
      </c>
      <c r="AP359">
        <v>113.45</v>
      </c>
      <c r="AQ359">
        <v>15.85</v>
      </c>
      <c r="AR359">
        <v>16.3</v>
      </c>
      <c r="AS359">
        <v>7914.4246680297802</v>
      </c>
      <c r="AT359">
        <v>18361.894668029781</v>
      </c>
      <c r="AU359">
        <v>0.74897596133259015</v>
      </c>
      <c r="AV359">
        <v>24516</v>
      </c>
      <c r="AW359" t="s">
        <v>755</v>
      </c>
      <c r="AX359" t="s">
        <v>805</v>
      </c>
      <c r="AY359" t="s">
        <v>2446</v>
      </c>
      <c r="AZ359" t="s">
        <v>943</v>
      </c>
      <c r="BA359" t="s">
        <v>2353</v>
      </c>
      <c r="BB359" t="s">
        <v>957</v>
      </c>
      <c r="BC359" t="s">
        <v>2364</v>
      </c>
      <c r="BD359">
        <v>2</v>
      </c>
      <c r="BE359">
        <v>2</v>
      </c>
    </row>
    <row r="360" spans="1:57" x14ac:dyDescent="0.25">
      <c r="A360" t="s">
        <v>2520</v>
      </c>
      <c r="B360">
        <v>486.05</v>
      </c>
      <c r="C360">
        <v>0</v>
      </c>
      <c r="D360">
        <v>58</v>
      </c>
      <c r="E360">
        <v>10</v>
      </c>
      <c r="F360">
        <v>0</v>
      </c>
      <c r="G360">
        <v>0</v>
      </c>
      <c r="H360">
        <v>0</v>
      </c>
      <c r="I360">
        <v>1042</v>
      </c>
      <c r="J360">
        <v>1596.05</v>
      </c>
      <c r="K360">
        <v>686.32999999999993</v>
      </c>
      <c r="L360">
        <v>0</v>
      </c>
      <c r="M360">
        <v>62.8</v>
      </c>
      <c r="N360">
        <v>82.2</v>
      </c>
      <c r="O360">
        <v>0</v>
      </c>
      <c r="P360">
        <v>0</v>
      </c>
      <c r="Q360">
        <v>0</v>
      </c>
      <c r="R360">
        <v>436.26023808618959</v>
      </c>
      <c r="S360">
        <v>1267.5902380861894</v>
      </c>
      <c r="T360">
        <v>3000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1500</v>
      </c>
      <c r="AB360">
        <v>4500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4172.38</v>
      </c>
      <c r="AM360">
        <v>0</v>
      </c>
      <c r="AN360">
        <v>120.8</v>
      </c>
      <c r="AO360">
        <v>92.2</v>
      </c>
      <c r="AP360">
        <v>0</v>
      </c>
      <c r="AQ360">
        <v>0</v>
      </c>
      <c r="AR360">
        <v>0</v>
      </c>
      <c r="AS360">
        <v>2978.2602380861895</v>
      </c>
      <c r="AT360">
        <v>7363.6402380861891</v>
      </c>
      <c r="AU360">
        <v>0.5712676678111861</v>
      </c>
      <c r="AV360">
        <v>12890</v>
      </c>
      <c r="AW360" t="s">
        <v>641</v>
      </c>
      <c r="AX360" t="s">
        <v>805</v>
      </c>
      <c r="AY360" t="s">
        <v>2446</v>
      </c>
      <c r="AZ360" t="s">
        <v>2045</v>
      </c>
      <c r="BA360" t="s">
        <v>2435</v>
      </c>
      <c r="BB360" t="s">
        <v>2081</v>
      </c>
      <c r="BC360" t="s">
        <v>2441</v>
      </c>
      <c r="BD360">
        <v>2</v>
      </c>
      <c r="BE360">
        <v>2</v>
      </c>
    </row>
    <row r="361" spans="1:57" x14ac:dyDescent="0.25">
      <c r="A361" t="s">
        <v>308</v>
      </c>
      <c r="B361">
        <v>1350.34</v>
      </c>
      <c r="C361">
        <v>0</v>
      </c>
      <c r="D361">
        <v>0</v>
      </c>
      <c r="E361">
        <v>115</v>
      </c>
      <c r="F361">
        <v>676.7</v>
      </c>
      <c r="G361">
        <v>620</v>
      </c>
      <c r="H361">
        <v>1250</v>
      </c>
      <c r="I361">
        <v>5139</v>
      </c>
      <c r="J361">
        <v>9151.0400000000009</v>
      </c>
      <c r="K361">
        <v>5822.5099999999993</v>
      </c>
      <c r="L361">
        <v>82.8</v>
      </c>
      <c r="M361">
        <v>0</v>
      </c>
      <c r="N361">
        <v>178.15</v>
      </c>
      <c r="O361">
        <v>138.55000000000001</v>
      </c>
      <c r="P361">
        <v>118.6</v>
      </c>
      <c r="Q361">
        <v>42.6</v>
      </c>
      <c r="R361">
        <v>2501.7026780645397</v>
      </c>
      <c r="S361">
        <v>8884.9126780645402</v>
      </c>
      <c r="T361">
        <v>5000</v>
      </c>
      <c r="U361">
        <v>0</v>
      </c>
      <c r="V361">
        <v>0</v>
      </c>
      <c r="W361">
        <v>1700</v>
      </c>
      <c r="X361">
        <v>0</v>
      </c>
      <c r="Y361">
        <v>0</v>
      </c>
      <c r="Z361">
        <v>0</v>
      </c>
      <c r="AA361">
        <v>1600</v>
      </c>
      <c r="AB361">
        <v>8300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12172.849999999999</v>
      </c>
      <c r="AM361">
        <v>82.8</v>
      </c>
      <c r="AN361">
        <v>0</v>
      </c>
      <c r="AO361">
        <v>1993.15</v>
      </c>
      <c r="AP361">
        <v>815.25</v>
      </c>
      <c r="AQ361">
        <v>738.6</v>
      </c>
      <c r="AR361">
        <v>1292.5999999999999</v>
      </c>
      <c r="AS361">
        <v>9240.7026780645392</v>
      </c>
      <c r="AT361">
        <v>26335.952678064536</v>
      </c>
      <c r="AU361">
        <v>13.645571335784734</v>
      </c>
      <c r="AV361">
        <v>1930</v>
      </c>
      <c r="AW361" t="s">
        <v>307</v>
      </c>
      <c r="AZ361" t="s">
        <v>1357</v>
      </c>
      <c r="BA361" t="s">
        <v>2391</v>
      </c>
      <c r="BB361" t="s">
        <v>1364</v>
      </c>
      <c r="BC361" t="s">
        <v>2393</v>
      </c>
      <c r="BD361">
        <v>2</v>
      </c>
      <c r="BE361">
        <v>1</v>
      </c>
    </row>
    <row r="362" spans="1:57" x14ac:dyDescent="0.25">
      <c r="A362" t="s">
        <v>546</v>
      </c>
      <c r="B362">
        <v>1064.8499999999999</v>
      </c>
      <c r="C362">
        <v>3952.05</v>
      </c>
      <c r="D362">
        <v>0</v>
      </c>
      <c r="E362">
        <v>203</v>
      </c>
      <c r="F362">
        <v>3377.73</v>
      </c>
      <c r="G362">
        <v>120</v>
      </c>
      <c r="H362">
        <v>195</v>
      </c>
      <c r="I362">
        <v>1736</v>
      </c>
      <c r="J362">
        <v>10648.63</v>
      </c>
      <c r="K362">
        <v>2945.8699999999994</v>
      </c>
      <c r="L362">
        <v>2670.73</v>
      </c>
      <c r="M362">
        <v>0</v>
      </c>
      <c r="N362">
        <v>360.15</v>
      </c>
      <c r="O362">
        <v>3031.6000000000004</v>
      </c>
      <c r="P362">
        <v>187.55</v>
      </c>
      <c r="Q362">
        <v>558.91</v>
      </c>
      <c r="R362">
        <v>3250.5359087181523</v>
      </c>
      <c r="S362">
        <v>13005.345908718151</v>
      </c>
      <c r="T362">
        <v>1820</v>
      </c>
      <c r="U362">
        <v>3640</v>
      </c>
      <c r="V362">
        <v>0</v>
      </c>
      <c r="W362">
        <v>850</v>
      </c>
      <c r="X362">
        <v>3640</v>
      </c>
      <c r="Y362">
        <v>0</v>
      </c>
      <c r="Z362">
        <v>677.9</v>
      </c>
      <c r="AA362">
        <v>700</v>
      </c>
      <c r="AB362">
        <v>11327.9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5830.7199999999993</v>
      </c>
      <c r="AM362">
        <v>10262.780000000001</v>
      </c>
      <c r="AN362">
        <v>0</v>
      </c>
      <c r="AO362">
        <v>1413.15</v>
      </c>
      <c r="AP362">
        <v>10049.33</v>
      </c>
      <c r="AQ362">
        <v>307.55</v>
      </c>
      <c r="AR362">
        <v>1431.81</v>
      </c>
      <c r="AS362">
        <v>5686.5359087181523</v>
      </c>
      <c r="AT362">
        <v>34981.875908718153</v>
      </c>
      <c r="AU362">
        <v>10.533536858993722</v>
      </c>
      <c r="AV362">
        <v>3321</v>
      </c>
      <c r="AW362" t="s">
        <v>545</v>
      </c>
      <c r="AZ362" t="s">
        <v>1870</v>
      </c>
      <c r="BA362" t="s">
        <v>2424</v>
      </c>
      <c r="BB362" t="s">
        <v>1872</v>
      </c>
      <c r="BC362" t="s">
        <v>2425</v>
      </c>
      <c r="BD362">
        <v>2</v>
      </c>
      <c r="BE362">
        <v>1</v>
      </c>
    </row>
    <row r="363" spans="1:57" x14ac:dyDescent="0.25">
      <c r="A363" t="s">
        <v>644</v>
      </c>
      <c r="B363">
        <v>19392.349999999991</v>
      </c>
      <c r="C363">
        <v>0</v>
      </c>
      <c r="D363">
        <v>20</v>
      </c>
      <c r="E363">
        <v>80</v>
      </c>
      <c r="F363">
        <v>0</v>
      </c>
      <c r="G363">
        <v>0</v>
      </c>
      <c r="H363">
        <v>0</v>
      </c>
      <c r="I363">
        <v>2533</v>
      </c>
      <c r="J363">
        <v>22025.349999999991</v>
      </c>
      <c r="K363">
        <v>4240.7099999999991</v>
      </c>
      <c r="L363">
        <v>0</v>
      </c>
      <c r="M363">
        <v>410.75</v>
      </c>
      <c r="N363">
        <v>366.95</v>
      </c>
      <c r="O363">
        <v>0</v>
      </c>
      <c r="P363">
        <v>0</v>
      </c>
      <c r="Q363">
        <v>0</v>
      </c>
      <c r="R363">
        <v>3109.9110534778292</v>
      </c>
      <c r="S363">
        <v>8128.3210534778282</v>
      </c>
      <c r="T363">
        <v>7900</v>
      </c>
      <c r="U363">
        <v>0</v>
      </c>
      <c r="V363">
        <v>600</v>
      </c>
      <c r="W363">
        <v>0</v>
      </c>
      <c r="X363">
        <v>0</v>
      </c>
      <c r="Y363">
        <v>0</v>
      </c>
      <c r="Z363">
        <v>0</v>
      </c>
      <c r="AA363">
        <v>1200</v>
      </c>
      <c r="AB363">
        <v>9700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9838.7999999999993</v>
      </c>
      <c r="AK363">
        <v>9838.7999999999993</v>
      </c>
      <c r="AL363">
        <v>31533.05999999999</v>
      </c>
      <c r="AM363">
        <v>0</v>
      </c>
      <c r="AN363">
        <v>1030.75</v>
      </c>
      <c r="AO363">
        <v>446.95</v>
      </c>
      <c r="AP363">
        <v>0</v>
      </c>
      <c r="AQ363">
        <v>0</v>
      </c>
      <c r="AR363">
        <v>0</v>
      </c>
      <c r="AS363">
        <v>16681.711053477829</v>
      </c>
      <c r="AT363">
        <v>49692.471053477813</v>
      </c>
      <c r="AU363">
        <v>2.7329082689038011</v>
      </c>
      <c r="AV363">
        <v>18183</v>
      </c>
      <c r="AW363" t="s">
        <v>643</v>
      </c>
      <c r="AX363" t="s">
        <v>801</v>
      </c>
      <c r="AY363" t="s">
        <v>2442</v>
      </c>
      <c r="AZ363" t="s">
        <v>2045</v>
      </c>
      <c r="BA363" t="s">
        <v>2435</v>
      </c>
      <c r="BB363" t="s">
        <v>2047</v>
      </c>
      <c r="BC363" t="s">
        <v>2436</v>
      </c>
      <c r="BD363">
        <v>2</v>
      </c>
      <c r="BE363">
        <v>2</v>
      </c>
    </row>
    <row r="364" spans="1:57" x14ac:dyDescent="0.25">
      <c r="A364" t="s">
        <v>204</v>
      </c>
      <c r="B364">
        <v>2348.19</v>
      </c>
      <c r="C364">
        <v>360</v>
      </c>
      <c r="D364">
        <v>0</v>
      </c>
      <c r="E364">
        <v>1498.28</v>
      </c>
      <c r="F364">
        <v>50</v>
      </c>
      <c r="G364">
        <v>2036.58</v>
      </c>
      <c r="H364">
        <v>420.61</v>
      </c>
      <c r="I364">
        <v>6588.68</v>
      </c>
      <c r="J364">
        <v>13302.34</v>
      </c>
      <c r="K364">
        <v>5688.4700000000012</v>
      </c>
      <c r="L364">
        <v>3227.33</v>
      </c>
      <c r="M364">
        <v>0</v>
      </c>
      <c r="N364">
        <v>813.95</v>
      </c>
      <c r="O364">
        <v>391.2</v>
      </c>
      <c r="P364">
        <v>264.91000000000003</v>
      </c>
      <c r="Q364">
        <v>573.95000000000005</v>
      </c>
      <c r="R364">
        <v>2898.769798176455</v>
      </c>
      <c r="S364">
        <v>13858.579798176459</v>
      </c>
      <c r="T364">
        <v>10000</v>
      </c>
      <c r="U364">
        <v>5000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15000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18036.660000000003</v>
      </c>
      <c r="AM364">
        <v>8587.33</v>
      </c>
      <c r="AN364">
        <v>0</v>
      </c>
      <c r="AO364">
        <v>2312.23</v>
      </c>
      <c r="AP364">
        <v>441.2</v>
      </c>
      <c r="AQ364">
        <v>2301.4899999999998</v>
      </c>
      <c r="AR364">
        <v>994.56000000000006</v>
      </c>
      <c r="AS364">
        <v>9487.4497981764544</v>
      </c>
      <c r="AT364">
        <v>42160.919798176459</v>
      </c>
      <c r="AU364">
        <v>2.7518386396564494</v>
      </c>
      <c r="AV364">
        <v>15321</v>
      </c>
      <c r="AW364" t="s">
        <v>203</v>
      </c>
      <c r="AZ364" t="s">
        <v>1010</v>
      </c>
      <c r="BA364" t="s">
        <v>2365</v>
      </c>
      <c r="BB364" t="s">
        <v>1220</v>
      </c>
      <c r="BC364" t="s">
        <v>2383</v>
      </c>
      <c r="BD364">
        <v>1</v>
      </c>
      <c r="BE364">
        <v>1</v>
      </c>
    </row>
    <row r="365" spans="1:57" x14ac:dyDescent="0.25">
      <c r="A365" t="s">
        <v>464</v>
      </c>
      <c r="B365">
        <v>1950.5400000000002</v>
      </c>
      <c r="C365">
        <v>0</v>
      </c>
      <c r="D365">
        <v>0</v>
      </c>
      <c r="E365">
        <v>370.16</v>
      </c>
      <c r="F365">
        <v>1450.25</v>
      </c>
      <c r="G365">
        <v>0</v>
      </c>
      <c r="H365">
        <v>561</v>
      </c>
      <c r="I365">
        <v>2070</v>
      </c>
      <c r="J365">
        <v>6401.9500000000007</v>
      </c>
      <c r="K365">
        <v>4327.96</v>
      </c>
      <c r="L365">
        <v>116.35</v>
      </c>
      <c r="M365">
        <v>0</v>
      </c>
      <c r="N365">
        <v>105.95</v>
      </c>
      <c r="O365">
        <v>3829.95</v>
      </c>
      <c r="P365">
        <v>148.75</v>
      </c>
      <c r="Q365">
        <v>85.45</v>
      </c>
      <c r="R365">
        <v>4858.5796387605315</v>
      </c>
      <c r="S365">
        <v>13472.989638760531</v>
      </c>
      <c r="T365">
        <v>9000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500</v>
      </c>
      <c r="AB365">
        <v>9500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15278.5</v>
      </c>
      <c r="AM365">
        <v>116.35</v>
      </c>
      <c r="AN365">
        <v>0</v>
      </c>
      <c r="AO365">
        <v>476.11</v>
      </c>
      <c r="AP365">
        <v>5280.2</v>
      </c>
      <c r="AQ365">
        <v>148.75</v>
      </c>
      <c r="AR365">
        <v>646.45000000000005</v>
      </c>
      <c r="AS365">
        <v>7428.5796387605315</v>
      </c>
      <c r="AT365">
        <v>29374.93963876053</v>
      </c>
      <c r="AU365">
        <v>35.011847006865949</v>
      </c>
      <c r="AV365">
        <v>839</v>
      </c>
      <c r="AW365" t="s">
        <v>463</v>
      </c>
      <c r="AX365" t="s">
        <v>863</v>
      </c>
      <c r="AY365" t="s">
        <v>2419</v>
      </c>
      <c r="AZ365" t="s">
        <v>1696</v>
      </c>
      <c r="BA365" t="s">
        <v>2415</v>
      </c>
      <c r="BB365" t="s">
        <v>1718</v>
      </c>
      <c r="BC365" t="s">
        <v>2420</v>
      </c>
      <c r="BD365">
        <v>2</v>
      </c>
      <c r="BE365">
        <v>2</v>
      </c>
    </row>
    <row r="366" spans="1:57" x14ac:dyDescent="0.25">
      <c r="A366" t="s">
        <v>466</v>
      </c>
      <c r="B366">
        <v>4610.9399999999996</v>
      </c>
      <c r="C366">
        <v>0</v>
      </c>
      <c r="D366">
        <v>0</v>
      </c>
      <c r="E366">
        <v>875</v>
      </c>
      <c r="F366">
        <v>1425</v>
      </c>
      <c r="G366">
        <v>1040</v>
      </c>
      <c r="H366">
        <v>2785</v>
      </c>
      <c r="I366">
        <v>7255</v>
      </c>
      <c r="J366">
        <v>17990.939999999999</v>
      </c>
      <c r="K366">
        <v>4206.88</v>
      </c>
      <c r="L366">
        <v>0</v>
      </c>
      <c r="M366">
        <v>0</v>
      </c>
      <c r="N366">
        <v>217.24</v>
      </c>
      <c r="O366">
        <v>870.21</v>
      </c>
      <c r="P366">
        <v>1069.8599999999999</v>
      </c>
      <c r="Q366">
        <v>896.03</v>
      </c>
      <c r="R366">
        <v>8371.1652139484831</v>
      </c>
      <c r="S366">
        <v>15631.385213948482</v>
      </c>
      <c r="T366">
        <v>14200</v>
      </c>
      <c r="U366">
        <v>0</v>
      </c>
      <c r="V366">
        <v>0</v>
      </c>
      <c r="W366">
        <v>3300</v>
      </c>
      <c r="X366">
        <v>6000</v>
      </c>
      <c r="Y366">
        <v>0</v>
      </c>
      <c r="Z366">
        <v>4100</v>
      </c>
      <c r="AA366">
        <v>0</v>
      </c>
      <c r="AB366">
        <v>27600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23017.82</v>
      </c>
      <c r="AM366">
        <v>0</v>
      </c>
      <c r="AN366">
        <v>0</v>
      </c>
      <c r="AO366">
        <v>4392.24</v>
      </c>
      <c r="AP366">
        <v>8295.2099999999991</v>
      </c>
      <c r="AQ366">
        <v>2109.8599999999997</v>
      </c>
      <c r="AR366">
        <v>7781.03</v>
      </c>
      <c r="AS366">
        <v>15626.165213948483</v>
      </c>
      <c r="AT366">
        <v>61222.325213948483</v>
      </c>
      <c r="AU366">
        <v>11.295631958293079</v>
      </c>
      <c r="AV366">
        <v>5420</v>
      </c>
      <c r="AW366" t="s">
        <v>465</v>
      </c>
      <c r="AZ366" t="s">
        <v>1696</v>
      </c>
      <c r="BA366" t="s">
        <v>2415</v>
      </c>
      <c r="BB366" t="s">
        <v>1712</v>
      </c>
      <c r="BC366" t="s">
        <v>2418</v>
      </c>
      <c r="BD366">
        <v>2</v>
      </c>
      <c r="BE366">
        <v>1</v>
      </c>
    </row>
    <row r="367" spans="1:57" x14ac:dyDescent="0.25">
      <c r="A367" t="s">
        <v>384</v>
      </c>
      <c r="B367">
        <v>1741.94</v>
      </c>
      <c r="C367">
        <v>0</v>
      </c>
      <c r="D367">
        <v>0</v>
      </c>
      <c r="E367">
        <v>140</v>
      </c>
      <c r="F367">
        <v>3939</v>
      </c>
      <c r="G367">
        <v>290</v>
      </c>
      <c r="H367">
        <v>480</v>
      </c>
      <c r="I367">
        <v>1453</v>
      </c>
      <c r="J367">
        <v>8043.9400000000005</v>
      </c>
      <c r="K367">
        <v>5228.2399999999989</v>
      </c>
      <c r="L367">
        <v>85.8</v>
      </c>
      <c r="M367">
        <v>0</v>
      </c>
      <c r="N367">
        <v>163.75</v>
      </c>
      <c r="O367">
        <v>3366.87</v>
      </c>
      <c r="P367">
        <v>2889.7</v>
      </c>
      <c r="Q367">
        <v>95.25</v>
      </c>
      <c r="R367">
        <v>2822.4145801201712</v>
      </c>
      <c r="S367">
        <v>14652.024580120171</v>
      </c>
      <c r="T367">
        <v>2000</v>
      </c>
      <c r="U367">
        <v>0</v>
      </c>
      <c r="V367">
        <v>0</v>
      </c>
      <c r="W367">
        <v>0</v>
      </c>
      <c r="X367">
        <v>2000</v>
      </c>
      <c r="Y367">
        <v>2000</v>
      </c>
      <c r="Z367">
        <v>300</v>
      </c>
      <c r="AA367">
        <v>0</v>
      </c>
      <c r="AB367">
        <v>6300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8970.1799999999985</v>
      </c>
      <c r="AM367">
        <v>85.8</v>
      </c>
      <c r="AN367">
        <v>0</v>
      </c>
      <c r="AO367">
        <v>303.75</v>
      </c>
      <c r="AP367">
        <v>9305.869999999999</v>
      </c>
      <c r="AQ367">
        <v>5179.7</v>
      </c>
      <c r="AR367">
        <v>875.25</v>
      </c>
      <c r="AS367">
        <v>4275.4145801201712</v>
      </c>
      <c r="AT367">
        <v>28995.96458012017</v>
      </c>
      <c r="AU367">
        <v>6.355976453336293</v>
      </c>
      <c r="AV367">
        <v>4562</v>
      </c>
      <c r="AW367" t="s">
        <v>383</v>
      </c>
      <c r="AZ367" t="s">
        <v>1481</v>
      </c>
      <c r="BA367" t="s">
        <v>2402</v>
      </c>
      <c r="BB367" t="s">
        <v>1630</v>
      </c>
      <c r="BC367" t="s">
        <v>2410</v>
      </c>
      <c r="BD367">
        <v>2</v>
      </c>
      <c r="BE367">
        <v>1</v>
      </c>
    </row>
    <row r="368" spans="1:57" x14ac:dyDescent="0.25">
      <c r="A368" t="s">
        <v>646</v>
      </c>
      <c r="B368">
        <v>514.27</v>
      </c>
      <c r="C368">
        <v>0</v>
      </c>
      <c r="D368">
        <v>2653.1099999999997</v>
      </c>
      <c r="E368">
        <v>0</v>
      </c>
      <c r="F368">
        <v>0</v>
      </c>
      <c r="G368">
        <v>0</v>
      </c>
      <c r="H368">
        <v>0</v>
      </c>
      <c r="I368">
        <v>480</v>
      </c>
      <c r="J368">
        <v>3647.3799999999997</v>
      </c>
      <c r="K368">
        <v>758.34999999999991</v>
      </c>
      <c r="L368">
        <v>0</v>
      </c>
      <c r="M368">
        <v>900.35</v>
      </c>
      <c r="N368">
        <v>164.85</v>
      </c>
      <c r="O368">
        <v>0</v>
      </c>
      <c r="P368">
        <v>0</v>
      </c>
      <c r="Q368">
        <v>0</v>
      </c>
      <c r="R368">
        <v>2034.387716036385</v>
      </c>
      <c r="S368">
        <v>3857.9377160363847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1272.6199999999999</v>
      </c>
      <c r="AM368">
        <v>0</v>
      </c>
      <c r="AN368">
        <v>3553.4599999999996</v>
      </c>
      <c r="AO368">
        <v>164.85</v>
      </c>
      <c r="AP368">
        <v>0</v>
      </c>
      <c r="AQ368">
        <v>0</v>
      </c>
      <c r="AR368">
        <v>0</v>
      </c>
      <c r="AS368">
        <v>2514.387716036385</v>
      </c>
      <c r="AT368">
        <v>7505.3177160363848</v>
      </c>
      <c r="AU368">
        <v>1.6241760908972918</v>
      </c>
      <c r="AV368">
        <v>4621</v>
      </c>
      <c r="AW368" t="s">
        <v>645</v>
      </c>
      <c r="AZ368" t="s">
        <v>2045</v>
      </c>
      <c r="BA368" t="s">
        <v>2435</v>
      </c>
      <c r="BB368" t="s">
        <v>2056</v>
      </c>
      <c r="BC368" t="s">
        <v>2438</v>
      </c>
      <c r="BD368">
        <v>2</v>
      </c>
      <c r="BE368">
        <v>1</v>
      </c>
    </row>
    <row r="369" spans="1:57" x14ac:dyDescent="0.25">
      <c r="A369" t="s">
        <v>468</v>
      </c>
      <c r="B369">
        <v>2309.9</v>
      </c>
      <c r="C369">
        <v>20</v>
      </c>
      <c r="D369">
        <v>0</v>
      </c>
      <c r="E369">
        <v>1192</v>
      </c>
      <c r="F369">
        <v>3421</v>
      </c>
      <c r="G369">
        <v>570</v>
      </c>
      <c r="H369">
        <v>3246</v>
      </c>
      <c r="I369">
        <v>5260.5</v>
      </c>
      <c r="J369">
        <v>16019.4</v>
      </c>
      <c r="K369">
        <v>15806.529999999999</v>
      </c>
      <c r="L369">
        <v>0</v>
      </c>
      <c r="M369">
        <v>0</v>
      </c>
      <c r="N369">
        <v>461.49</v>
      </c>
      <c r="O369">
        <v>2618.73</v>
      </c>
      <c r="P369">
        <v>293.64999999999998</v>
      </c>
      <c r="Q369">
        <v>734.17</v>
      </c>
      <c r="R369">
        <v>6416.2522017388546</v>
      </c>
      <c r="S369">
        <v>26330.822201738854</v>
      </c>
      <c r="T369">
        <v>20000</v>
      </c>
      <c r="U369">
        <v>0</v>
      </c>
      <c r="V369">
        <v>0</v>
      </c>
      <c r="W369">
        <v>4071.9</v>
      </c>
      <c r="X369">
        <v>4000</v>
      </c>
      <c r="Y369">
        <v>0</v>
      </c>
      <c r="Z369">
        <v>4000</v>
      </c>
      <c r="AA369">
        <v>10000</v>
      </c>
      <c r="AB369">
        <v>42071.9</v>
      </c>
      <c r="AC369">
        <v>12258.55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12258.55</v>
      </c>
      <c r="AL369">
        <v>50374.979999999996</v>
      </c>
      <c r="AM369">
        <v>20</v>
      </c>
      <c r="AN369">
        <v>0</v>
      </c>
      <c r="AO369">
        <v>5725.39</v>
      </c>
      <c r="AP369">
        <v>10039.73</v>
      </c>
      <c r="AQ369">
        <v>863.65</v>
      </c>
      <c r="AR369">
        <v>7980.17</v>
      </c>
      <c r="AS369">
        <v>21676.752201738855</v>
      </c>
      <c r="AT369">
        <v>96680.672201738838</v>
      </c>
      <c r="AU369">
        <v>3.4530044716503747</v>
      </c>
      <c r="AV369">
        <v>27999</v>
      </c>
      <c r="AW369" t="s">
        <v>467</v>
      </c>
      <c r="AZ369" t="s">
        <v>1696</v>
      </c>
      <c r="BA369" t="s">
        <v>2415</v>
      </c>
      <c r="BB369" t="s">
        <v>1712</v>
      </c>
      <c r="BC369" t="s">
        <v>2418</v>
      </c>
      <c r="BD369">
        <v>2</v>
      </c>
      <c r="BE369">
        <v>1</v>
      </c>
    </row>
    <row r="370" spans="1:57" x14ac:dyDescent="0.25">
      <c r="A370" t="s">
        <v>470</v>
      </c>
      <c r="B370">
        <v>6904.77</v>
      </c>
      <c r="C370">
        <v>200</v>
      </c>
      <c r="D370">
        <v>0</v>
      </c>
      <c r="E370">
        <v>150</v>
      </c>
      <c r="F370">
        <v>400</v>
      </c>
      <c r="G370">
        <v>1080</v>
      </c>
      <c r="H370">
        <v>1460</v>
      </c>
      <c r="I370">
        <v>5919</v>
      </c>
      <c r="J370">
        <v>16113.77</v>
      </c>
      <c r="K370">
        <v>27701.439999999999</v>
      </c>
      <c r="L370">
        <v>199.03</v>
      </c>
      <c r="M370">
        <v>0</v>
      </c>
      <c r="N370">
        <v>197.85</v>
      </c>
      <c r="O370">
        <v>154.94999999999999</v>
      </c>
      <c r="P370">
        <v>243.6</v>
      </c>
      <c r="Q370">
        <v>211.58</v>
      </c>
      <c r="R370">
        <v>5251.494128627648</v>
      </c>
      <c r="S370">
        <v>33959.944128627641</v>
      </c>
      <c r="T370">
        <v>19500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7400</v>
      </c>
      <c r="AB370">
        <v>26900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54106.21</v>
      </c>
      <c r="AM370">
        <v>399.03</v>
      </c>
      <c r="AN370">
        <v>0</v>
      </c>
      <c r="AO370">
        <v>347.85</v>
      </c>
      <c r="AP370">
        <v>554.95000000000005</v>
      </c>
      <c r="AQ370">
        <v>1323.6</v>
      </c>
      <c r="AR370">
        <v>1671.58</v>
      </c>
      <c r="AS370">
        <v>18570.494128627648</v>
      </c>
      <c r="AT370">
        <v>76973.714128627646</v>
      </c>
      <c r="AU370">
        <v>19.716627594423066</v>
      </c>
      <c r="AV370">
        <v>3904</v>
      </c>
      <c r="AW370" t="s">
        <v>469</v>
      </c>
      <c r="AZ370" t="s">
        <v>1696</v>
      </c>
      <c r="BA370" t="s">
        <v>2415</v>
      </c>
      <c r="BB370" t="s">
        <v>1703</v>
      </c>
      <c r="BC370" t="s">
        <v>2417</v>
      </c>
      <c r="BD370">
        <v>1</v>
      </c>
      <c r="BE370">
        <v>1</v>
      </c>
    </row>
    <row r="371" spans="1:57" x14ac:dyDescent="0.25">
      <c r="A371" t="s">
        <v>386</v>
      </c>
      <c r="B371">
        <v>1998.93</v>
      </c>
      <c r="C371">
        <v>135</v>
      </c>
      <c r="D371">
        <v>0</v>
      </c>
      <c r="E371">
        <v>540</v>
      </c>
      <c r="F371">
        <v>1279.5500000000002</v>
      </c>
      <c r="G371">
        <v>565</v>
      </c>
      <c r="H371">
        <v>480</v>
      </c>
      <c r="I371">
        <v>3885</v>
      </c>
      <c r="J371">
        <v>8883.48</v>
      </c>
      <c r="K371">
        <v>3235.18</v>
      </c>
      <c r="L371">
        <v>58.25</v>
      </c>
      <c r="M371">
        <v>0</v>
      </c>
      <c r="N371">
        <v>212.29</v>
      </c>
      <c r="O371">
        <v>1601.59</v>
      </c>
      <c r="P371">
        <v>1610.96</v>
      </c>
      <c r="Q371">
        <v>2213.7800000000002</v>
      </c>
      <c r="R371">
        <v>3289.9557988368229</v>
      </c>
      <c r="S371">
        <v>12222.005798836823</v>
      </c>
      <c r="T371">
        <v>3000</v>
      </c>
      <c r="U371">
        <v>0</v>
      </c>
      <c r="V371">
        <v>0</v>
      </c>
      <c r="W371">
        <v>0</v>
      </c>
      <c r="X371">
        <v>3000</v>
      </c>
      <c r="Y371">
        <v>3000</v>
      </c>
      <c r="Z371">
        <v>3000</v>
      </c>
      <c r="AA371">
        <v>3000</v>
      </c>
      <c r="AB371">
        <v>15000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8234.11</v>
      </c>
      <c r="AM371">
        <v>193.25</v>
      </c>
      <c r="AN371">
        <v>0</v>
      </c>
      <c r="AO371">
        <v>752.29</v>
      </c>
      <c r="AP371">
        <v>5881.14</v>
      </c>
      <c r="AQ371">
        <v>5175.96</v>
      </c>
      <c r="AR371">
        <v>5693.7800000000007</v>
      </c>
      <c r="AS371">
        <v>10174.955798836823</v>
      </c>
      <c r="AT371">
        <v>36105.485798836824</v>
      </c>
      <c r="AU371">
        <v>4.9317696761148513</v>
      </c>
      <c r="AV371">
        <v>7321</v>
      </c>
      <c r="AW371" t="s">
        <v>385</v>
      </c>
      <c r="AZ371" t="s">
        <v>1481</v>
      </c>
      <c r="BA371" t="s">
        <v>2402</v>
      </c>
      <c r="BB371" t="s">
        <v>1483</v>
      </c>
      <c r="BC371" t="s">
        <v>2403</v>
      </c>
      <c r="BD371">
        <v>2</v>
      </c>
      <c r="BE371">
        <v>1</v>
      </c>
    </row>
    <row r="372" spans="1:57" x14ac:dyDescent="0.25">
      <c r="A372" t="s">
        <v>850</v>
      </c>
      <c r="B372">
        <v>3657.1299999999997</v>
      </c>
      <c r="C372">
        <v>3610</v>
      </c>
      <c r="D372">
        <v>0</v>
      </c>
      <c r="E372">
        <v>550</v>
      </c>
      <c r="F372">
        <v>50</v>
      </c>
      <c r="G372">
        <v>30</v>
      </c>
      <c r="H372">
        <v>440</v>
      </c>
      <c r="I372">
        <v>5053</v>
      </c>
      <c r="J372">
        <v>13390.13</v>
      </c>
      <c r="K372">
        <v>4712.72</v>
      </c>
      <c r="L372">
        <v>2120.41</v>
      </c>
      <c r="M372">
        <v>0</v>
      </c>
      <c r="N372">
        <v>1890.27</v>
      </c>
      <c r="O372">
        <v>206.55</v>
      </c>
      <c r="P372">
        <v>629.23</v>
      </c>
      <c r="Q372">
        <v>1555.03</v>
      </c>
      <c r="R372">
        <v>4366.1499177726137</v>
      </c>
      <c r="S372">
        <v>15480.359917772614</v>
      </c>
      <c r="T372">
        <v>6100</v>
      </c>
      <c r="U372">
        <v>3900</v>
      </c>
      <c r="V372">
        <v>0</v>
      </c>
      <c r="W372">
        <v>1100</v>
      </c>
      <c r="X372">
        <v>0</v>
      </c>
      <c r="Y372">
        <v>0</v>
      </c>
      <c r="Z372">
        <v>3500</v>
      </c>
      <c r="AA372">
        <v>3000</v>
      </c>
      <c r="AB372">
        <v>17600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14469.85</v>
      </c>
      <c r="AM372">
        <v>9630.41</v>
      </c>
      <c r="AN372">
        <v>0</v>
      </c>
      <c r="AO372">
        <v>3540.27</v>
      </c>
      <c r="AP372">
        <v>256.55</v>
      </c>
      <c r="AQ372">
        <v>659.23</v>
      </c>
      <c r="AR372">
        <v>5495.03</v>
      </c>
      <c r="AS372">
        <v>12419.149917772615</v>
      </c>
      <c r="AT372">
        <v>46470.489917772618</v>
      </c>
      <c r="AU372">
        <v>0</v>
      </c>
      <c r="AV372">
        <v>0</v>
      </c>
      <c r="AW372" t="s">
        <v>849</v>
      </c>
      <c r="AZ372" t="s">
        <v>1041</v>
      </c>
      <c r="BA372" t="s">
        <v>2368</v>
      </c>
      <c r="BB372" t="s">
        <v>2370</v>
      </c>
      <c r="BC372" t="s">
        <v>2371</v>
      </c>
      <c r="BD372">
        <v>2</v>
      </c>
      <c r="BE372">
        <v>1</v>
      </c>
    </row>
    <row r="373" spans="1:57" x14ac:dyDescent="0.25">
      <c r="A373" t="s">
        <v>206</v>
      </c>
      <c r="B373">
        <v>7502.4299999999994</v>
      </c>
      <c r="C373">
        <v>2494</v>
      </c>
      <c r="D373">
        <v>0</v>
      </c>
      <c r="E373">
        <v>2393</v>
      </c>
      <c r="F373">
        <v>4081.75</v>
      </c>
      <c r="G373">
        <v>2380</v>
      </c>
      <c r="H373">
        <v>2302</v>
      </c>
      <c r="I373">
        <v>27741.899999999998</v>
      </c>
      <c r="J373">
        <v>48895.08</v>
      </c>
      <c r="K373">
        <v>16130.979999999998</v>
      </c>
      <c r="L373">
        <v>3407.64</v>
      </c>
      <c r="M373">
        <v>0</v>
      </c>
      <c r="N373">
        <v>465.05</v>
      </c>
      <c r="O373">
        <v>2022.22</v>
      </c>
      <c r="P373">
        <v>569.4</v>
      </c>
      <c r="Q373">
        <v>312.52</v>
      </c>
      <c r="R373">
        <v>14446.157782481996</v>
      </c>
      <c r="S373">
        <v>37353.967782481996</v>
      </c>
      <c r="T373">
        <v>42000</v>
      </c>
      <c r="U373">
        <v>6000</v>
      </c>
      <c r="V373">
        <v>0</v>
      </c>
      <c r="W373">
        <v>5000</v>
      </c>
      <c r="X373">
        <v>10000</v>
      </c>
      <c r="Y373">
        <v>5000</v>
      </c>
      <c r="Z373">
        <v>1000</v>
      </c>
      <c r="AA373">
        <v>9000</v>
      </c>
      <c r="AB373">
        <v>78000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65633.41</v>
      </c>
      <c r="AM373">
        <v>11901.64</v>
      </c>
      <c r="AN373">
        <v>0</v>
      </c>
      <c r="AO373">
        <v>7858.05</v>
      </c>
      <c r="AP373">
        <v>16103.970000000001</v>
      </c>
      <c r="AQ373">
        <v>7949.4</v>
      </c>
      <c r="AR373">
        <v>3614.52</v>
      </c>
      <c r="AS373">
        <v>51188.057782481992</v>
      </c>
      <c r="AT373">
        <v>164249.047782482</v>
      </c>
      <c r="AU373">
        <v>9.3851235805086564</v>
      </c>
      <c r="AV373">
        <v>17501</v>
      </c>
      <c r="AW373" t="s">
        <v>205</v>
      </c>
      <c r="AZ373" t="s">
        <v>1010</v>
      </c>
      <c r="BA373" t="s">
        <v>2365</v>
      </c>
      <c r="BB373" t="s">
        <v>1211</v>
      </c>
      <c r="BC373" t="s">
        <v>2382</v>
      </c>
      <c r="BD373">
        <v>1</v>
      </c>
      <c r="BE373">
        <v>1</v>
      </c>
    </row>
    <row r="374" spans="1:57" x14ac:dyDescent="0.25">
      <c r="A374" t="s">
        <v>388</v>
      </c>
      <c r="B374">
        <v>3083.72</v>
      </c>
      <c r="C374">
        <v>740.05</v>
      </c>
      <c r="D374">
        <v>0</v>
      </c>
      <c r="E374">
        <v>666.84</v>
      </c>
      <c r="F374">
        <v>90</v>
      </c>
      <c r="G374">
        <v>865</v>
      </c>
      <c r="H374">
        <v>1935</v>
      </c>
      <c r="I374">
        <v>4860</v>
      </c>
      <c r="J374">
        <v>12240.61</v>
      </c>
      <c r="K374">
        <v>4942.12</v>
      </c>
      <c r="L374">
        <v>1905.85</v>
      </c>
      <c r="M374">
        <v>0</v>
      </c>
      <c r="N374">
        <v>364.45</v>
      </c>
      <c r="O374">
        <v>756.66</v>
      </c>
      <c r="P374">
        <v>394.02</v>
      </c>
      <c r="Q374">
        <v>604.85</v>
      </c>
      <c r="R374">
        <v>3821.8925638749952</v>
      </c>
      <c r="S374">
        <v>12789.842563874994</v>
      </c>
      <c r="T374">
        <v>5492.49</v>
      </c>
      <c r="U374">
        <v>700</v>
      </c>
      <c r="V374">
        <v>0</v>
      </c>
      <c r="W374">
        <v>980</v>
      </c>
      <c r="X374">
        <v>890</v>
      </c>
      <c r="Y374">
        <v>700</v>
      </c>
      <c r="Z374">
        <v>1730</v>
      </c>
      <c r="AA374">
        <v>1800</v>
      </c>
      <c r="AB374">
        <v>12292.49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13518.33</v>
      </c>
      <c r="AM374">
        <v>3345.8999999999996</v>
      </c>
      <c r="AN374">
        <v>0</v>
      </c>
      <c r="AO374">
        <v>2011.29</v>
      </c>
      <c r="AP374">
        <v>1736.6599999999999</v>
      </c>
      <c r="AQ374">
        <v>1959.02</v>
      </c>
      <c r="AR374">
        <v>4269.8500000000004</v>
      </c>
      <c r="AS374">
        <v>10481.892563874995</v>
      </c>
      <c r="AT374">
        <v>37322.942563874996</v>
      </c>
      <c r="AU374">
        <v>6.5124659856700395</v>
      </c>
      <c r="AV374">
        <v>5731</v>
      </c>
      <c r="AW374" t="s">
        <v>387</v>
      </c>
      <c r="AZ374" t="s">
        <v>1481</v>
      </c>
      <c r="BA374" t="s">
        <v>2402</v>
      </c>
      <c r="BB374" t="s">
        <v>1617</v>
      </c>
      <c r="BC374" t="s">
        <v>2409</v>
      </c>
      <c r="BD374">
        <v>2</v>
      </c>
      <c r="BE374">
        <v>1</v>
      </c>
    </row>
    <row r="375" spans="1:57" x14ac:dyDescent="0.25">
      <c r="A375" t="s">
        <v>310</v>
      </c>
      <c r="B375">
        <v>1539.8100000000002</v>
      </c>
      <c r="C375">
        <v>0</v>
      </c>
      <c r="D375">
        <v>0</v>
      </c>
      <c r="E375">
        <v>183</v>
      </c>
      <c r="F375">
        <v>122.6</v>
      </c>
      <c r="G375">
        <v>700</v>
      </c>
      <c r="H375">
        <v>538.26</v>
      </c>
      <c r="I375">
        <v>3150</v>
      </c>
      <c r="J375">
        <v>6233.67</v>
      </c>
      <c r="K375">
        <v>1795.7600000000004</v>
      </c>
      <c r="L375">
        <v>190.4</v>
      </c>
      <c r="M375">
        <v>0</v>
      </c>
      <c r="N375">
        <v>242.51</v>
      </c>
      <c r="O375">
        <v>144.69999999999999</v>
      </c>
      <c r="P375">
        <v>0</v>
      </c>
      <c r="Q375">
        <v>374.4</v>
      </c>
      <c r="R375">
        <v>3393.368532343261</v>
      </c>
      <c r="S375">
        <v>6141.1385323432614</v>
      </c>
      <c r="T375">
        <v>6370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3700</v>
      </c>
      <c r="AB375">
        <v>10070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9705.57</v>
      </c>
      <c r="AM375">
        <v>190.4</v>
      </c>
      <c r="AN375">
        <v>0</v>
      </c>
      <c r="AO375">
        <v>425.51</v>
      </c>
      <c r="AP375">
        <v>267.29999999999995</v>
      </c>
      <c r="AQ375">
        <v>700</v>
      </c>
      <c r="AR375">
        <v>912.66</v>
      </c>
      <c r="AS375">
        <v>10243.368532343262</v>
      </c>
      <c r="AT375">
        <v>22444.808532343261</v>
      </c>
      <c r="AU375">
        <v>6.2765124531161245</v>
      </c>
      <c r="AV375">
        <v>3576</v>
      </c>
      <c r="AW375" t="s">
        <v>309</v>
      </c>
      <c r="AZ375" t="s">
        <v>1357</v>
      </c>
      <c r="BA375" t="s">
        <v>2391</v>
      </c>
      <c r="BB375" t="s">
        <v>1445</v>
      </c>
      <c r="BC375" t="s">
        <v>2401</v>
      </c>
      <c r="BD375">
        <v>2</v>
      </c>
      <c r="BE375">
        <v>1</v>
      </c>
    </row>
    <row r="376" spans="1:57" x14ac:dyDescent="0.25">
      <c r="A376" t="s">
        <v>124</v>
      </c>
      <c r="B376">
        <v>438.6</v>
      </c>
      <c r="C376">
        <v>0</v>
      </c>
      <c r="D376">
        <v>0</v>
      </c>
      <c r="E376">
        <v>30</v>
      </c>
      <c r="F376">
        <v>400</v>
      </c>
      <c r="G376">
        <v>0</v>
      </c>
      <c r="H376">
        <v>0</v>
      </c>
      <c r="I376">
        <v>1476</v>
      </c>
      <c r="J376">
        <v>2344.6</v>
      </c>
      <c r="K376">
        <v>10638.069999999998</v>
      </c>
      <c r="L376">
        <v>96.95</v>
      </c>
      <c r="M376">
        <v>0</v>
      </c>
      <c r="N376">
        <v>0</v>
      </c>
      <c r="O376">
        <v>31.2</v>
      </c>
      <c r="P376">
        <v>32.299999999999997</v>
      </c>
      <c r="Q376">
        <v>148.85</v>
      </c>
      <c r="R376">
        <v>1268.0341653505748</v>
      </c>
      <c r="S376">
        <v>12215.404165350574</v>
      </c>
      <c r="T376">
        <v>1800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900</v>
      </c>
      <c r="AB376">
        <v>2700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12876.669999999998</v>
      </c>
      <c r="AM376">
        <v>96.95</v>
      </c>
      <c r="AN376">
        <v>0</v>
      </c>
      <c r="AO376">
        <v>30</v>
      </c>
      <c r="AP376">
        <v>431.2</v>
      </c>
      <c r="AQ376">
        <v>32.299999999999997</v>
      </c>
      <c r="AR376">
        <v>148.85</v>
      </c>
      <c r="AS376">
        <v>3644.0341653505748</v>
      </c>
      <c r="AT376">
        <v>17260.004165350576</v>
      </c>
      <c r="AU376">
        <v>3.2201500308489881</v>
      </c>
      <c r="AV376">
        <v>5360</v>
      </c>
      <c r="AW376" t="s">
        <v>123</v>
      </c>
      <c r="AZ376" t="s">
        <v>1041</v>
      </c>
      <c r="BA376" t="s">
        <v>2368</v>
      </c>
      <c r="BB376" t="s">
        <v>2375</v>
      </c>
      <c r="BC376" t="s">
        <v>2376</v>
      </c>
      <c r="BD376">
        <v>2</v>
      </c>
      <c r="BE376">
        <v>1</v>
      </c>
    </row>
    <row r="377" spans="1:57" x14ac:dyDescent="0.25">
      <c r="A377" t="s">
        <v>208</v>
      </c>
      <c r="B377">
        <v>2452.4899999999998</v>
      </c>
      <c r="C377">
        <v>482</v>
      </c>
      <c r="D377">
        <v>0</v>
      </c>
      <c r="E377">
        <v>780</v>
      </c>
      <c r="F377">
        <v>381</v>
      </c>
      <c r="G377">
        <v>0</v>
      </c>
      <c r="H377">
        <v>310</v>
      </c>
      <c r="I377">
        <v>5674</v>
      </c>
      <c r="J377">
        <v>10079.49</v>
      </c>
      <c r="K377">
        <v>2849.5099999999998</v>
      </c>
      <c r="L377">
        <v>239.04</v>
      </c>
      <c r="M377">
        <v>0</v>
      </c>
      <c r="N377">
        <v>274.33999999999997</v>
      </c>
      <c r="O377">
        <v>1073.48</v>
      </c>
      <c r="P377">
        <v>453.22</v>
      </c>
      <c r="Q377">
        <v>2295.8200000000002</v>
      </c>
      <c r="R377">
        <v>2747.8012531375789</v>
      </c>
      <c r="S377">
        <v>9933.2112531375788</v>
      </c>
      <c r="T377">
        <v>7850</v>
      </c>
      <c r="U377">
        <v>1000</v>
      </c>
      <c r="V377">
        <v>0</v>
      </c>
      <c r="W377">
        <v>1000</v>
      </c>
      <c r="X377">
        <v>1000</v>
      </c>
      <c r="Y377">
        <v>0</v>
      </c>
      <c r="Z377">
        <v>6000</v>
      </c>
      <c r="AA377">
        <v>1000</v>
      </c>
      <c r="AB377">
        <v>17850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13152</v>
      </c>
      <c r="AM377">
        <v>1721.04</v>
      </c>
      <c r="AN377">
        <v>0</v>
      </c>
      <c r="AO377">
        <v>2054.34</v>
      </c>
      <c r="AP377">
        <v>2454.48</v>
      </c>
      <c r="AQ377">
        <v>453.22</v>
      </c>
      <c r="AR377">
        <v>8605.82</v>
      </c>
      <c r="AS377">
        <v>9421.8012531375789</v>
      </c>
      <c r="AT377">
        <v>37862.70125313758</v>
      </c>
      <c r="AU377">
        <v>24.193419331078328</v>
      </c>
      <c r="AV377">
        <v>1565</v>
      </c>
      <c r="AW377" t="s">
        <v>207</v>
      </c>
      <c r="AZ377" t="s">
        <v>1010</v>
      </c>
      <c r="BA377" t="s">
        <v>2365</v>
      </c>
      <c r="BB377" t="s">
        <v>1220</v>
      </c>
      <c r="BC377" t="s">
        <v>2383</v>
      </c>
      <c r="BD377">
        <v>2</v>
      </c>
      <c r="BE377">
        <v>1</v>
      </c>
    </row>
    <row r="378" spans="1:57" x14ac:dyDescent="0.25">
      <c r="A378" t="s">
        <v>2521</v>
      </c>
      <c r="B378">
        <v>1777.5900000000001</v>
      </c>
      <c r="C378">
        <v>0</v>
      </c>
      <c r="D378">
        <v>60</v>
      </c>
      <c r="E378">
        <v>0</v>
      </c>
      <c r="F378">
        <v>0</v>
      </c>
      <c r="G378">
        <v>2400</v>
      </c>
      <c r="H378">
        <v>0</v>
      </c>
      <c r="I378">
        <v>915</v>
      </c>
      <c r="J378">
        <v>5152.59</v>
      </c>
      <c r="K378">
        <v>825.86</v>
      </c>
      <c r="L378">
        <v>0</v>
      </c>
      <c r="M378">
        <v>74.3</v>
      </c>
      <c r="N378">
        <v>48.79</v>
      </c>
      <c r="O378">
        <v>0</v>
      </c>
      <c r="P378">
        <v>0</v>
      </c>
      <c r="Q378">
        <v>0</v>
      </c>
      <c r="R378">
        <v>2659.2795380675452</v>
      </c>
      <c r="S378">
        <v>3608.229538067545</v>
      </c>
      <c r="T378">
        <v>3127.92</v>
      </c>
      <c r="U378">
        <v>0</v>
      </c>
      <c r="V378">
        <v>0</v>
      </c>
      <c r="W378">
        <v>577.1</v>
      </c>
      <c r="X378">
        <v>0</v>
      </c>
      <c r="Y378">
        <v>0</v>
      </c>
      <c r="Z378">
        <v>0</v>
      </c>
      <c r="AA378">
        <v>1299.18</v>
      </c>
      <c r="AB378">
        <v>5004.2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5731.3700000000008</v>
      </c>
      <c r="AM378">
        <v>0</v>
      </c>
      <c r="AN378">
        <v>134.30000000000001</v>
      </c>
      <c r="AO378">
        <v>625.89</v>
      </c>
      <c r="AP378">
        <v>0</v>
      </c>
      <c r="AQ378">
        <v>2400</v>
      </c>
      <c r="AR378">
        <v>0</v>
      </c>
      <c r="AS378">
        <v>4873.4595380675455</v>
      </c>
      <c r="AT378">
        <v>13765.019538067547</v>
      </c>
      <c r="AU378">
        <v>2.4068927326573784</v>
      </c>
      <c r="AV378">
        <v>5719</v>
      </c>
      <c r="AW378" t="s">
        <v>647</v>
      </c>
      <c r="AX378" t="s">
        <v>789</v>
      </c>
      <c r="AY378" t="s">
        <v>2389</v>
      </c>
      <c r="AZ378" t="s">
        <v>2045</v>
      </c>
      <c r="BA378" t="s">
        <v>2435</v>
      </c>
      <c r="BB378" t="s">
        <v>2061</v>
      </c>
      <c r="BC378" t="s">
        <v>2439</v>
      </c>
      <c r="BD378">
        <v>1</v>
      </c>
      <c r="BE378">
        <v>2</v>
      </c>
    </row>
    <row r="379" spans="1:57" x14ac:dyDescent="0.25">
      <c r="A379" t="s">
        <v>2566</v>
      </c>
      <c r="B379">
        <v>15194.76</v>
      </c>
      <c r="C379">
        <v>5024.3</v>
      </c>
      <c r="D379">
        <v>0</v>
      </c>
      <c r="E379">
        <v>2003.92</v>
      </c>
      <c r="F379">
        <v>19745.97</v>
      </c>
      <c r="G379">
        <v>5952</v>
      </c>
      <c r="H379">
        <v>12087</v>
      </c>
      <c r="I379">
        <v>64248.81</v>
      </c>
      <c r="J379">
        <v>124256.76000000001</v>
      </c>
      <c r="K379">
        <v>9953.4700000000012</v>
      </c>
      <c r="L379">
        <v>1785.85</v>
      </c>
      <c r="M379">
        <v>0</v>
      </c>
      <c r="N379">
        <v>3106</v>
      </c>
      <c r="O379">
        <v>3492.83</v>
      </c>
      <c r="P379">
        <v>2867.86</v>
      </c>
      <c r="Q379">
        <v>5499.67</v>
      </c>
      <c r="R379">
        <v>17477.413695420109</v>
      </c>
      <c r="S379">
        <v>44183.09369542011</v>
      </c>
      <c r="T379">
        <v>76467.899999999994</v>
      </c>
      <c r="U379">
        <v>22565.82</v>
      </c>
      <c r="V379">
        <v>0</v>
      </c>
      <c r="W379">
        <v>3194.81</v>
      </c>
      <c r="X379">
        <v>29999</v>
      </c>
      <c r="Y379">
        <v>23311</v>
      </c>
      <c r="Z379">
        <v>12000</v>
      </c>
      <c r="AA379">
        <v>28955.32</v>
      </c>
      <c r="AB379">
        <v>196493.85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101616.13</v>
      </c>
      <c r="AM379">
        <v>29375.97</v>
      </c>
      <c r="AN379">
        <v>0</v>
      </c>
      <c r="AO379">
        <v>8304.73</v>
      </c>
      <c r="AP379">
        <v>53237.8</v>
      </c>
      <c r="AQ379">
        <v>32130.86</v>
      </c>
      <c r="AR379">
        <v>29586.67</v>
      </c>
      <c r="AS379">
        <v>110681.54369542011</v>
      </c>
      <c r="AT379">
        <v>364933.70369542006</v>
      </c>
      <c r="AU379">
        <v>0</v>
      </c>
      <c r="AV379">
        <v>9825</v>
      </c>
      <c r="AW379" t="s">
        <v>837</v>
      </c>
      <c r="AX379" t="s">
        <v>789</v>
      </c>
      <c r="AY379" t="s">
        <v>2389</v>
      </c>
      <c r="AZ379" t="s">
        <v>1010</v>
      </c>
      <c r="BA379" t="s">
        <v>2365</v>
      </c>
      <c r="BB379" t="s">
        <v>1334</v>
      </c>
      <c r="BC379" t="s">
        <v>2390</v>
      </c>
      <c r="BD379">
        <v>1</v>
      </c>
      <c r="BE379">
        <v>2</v>
      </c>
    </row>
    <row r="380" spans="1:57" x14ac:dyDescent="0.25">
      <c r="A380" t="s">
        <v>2556</v>
      </c>
      <c r="B380">
        <v>0</v>
      </c>
      <c r="C380">
        <v>0</v>
      </c>
      <c r="D380">
        <v>0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2099.2799999999997</v>
      </c>
      <c r="P380">
        <v>0</v>
      </c>
      <c r="Q380">
        <v>0</v>
      </c>
      <c r="R380">
        <v>0</v>
      </c>
      <c r="S380">
        <v>2099.2799999999997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2338</v>
      </c>
      <c r="Z380">
        <v>0</v>
      </c>
      <c r="AA380">
        <v>0</v>
      </c>
      <c r="AB380">
        <v>2338</v>
      </c>
      <c r="AC380">
        <v>0</v>
      </c>
      <c r="AD380">
        <v>0</v>
      </c>
      <c r="AE380">
        <v>0</v>
      </c>
      <c r="AF380">
        <v>0</v>
      </c>
      <c r="AG380">
        <v>162667.54</v>
      </c>
      <c r="AH380">
        <v>0</v>
      </c>
      <c r="AI380">
        <v>0</v>
      </c>
      <c r="AJ380">
        <v>0</v>
      </c>
      <c r="AK380">
        <v>162667.54</v>
      </c>
      <c r="AL380">
        <v>0</v>
      </c>
      <c r="AM380">
        <v>0</v>
      </c>
      <c r="AN380">
        <v>0</v>
      </c>
      <c r="AO380">
        <v>0</v>
      </c>
      <c r="AP380">
        <v>164766.82</v>
      </c>
      <c r="AQ380">
        <v>2338</v>
      </c>
      <c r="AR380">
        <v>0</v>
      </c>
      <c r="AS380">
        <v>0</v>
      </c>
      <c r="AT380">
        <v>167104.82</v>
      </c>
      <c r="AU380">
        <v>22.778737731733916</v>
      </c>
      <c r="AV380">
        <v>7336</v>
      </c>
      <c r="AW380" t="s">
        <v>789</v>
      </c>
      <c r="AX380" t="s">
        <v>789</v>
      </c>
      <c r="AY380" t="s">
        <v>2389</v>
      </c>
      <c r="AZ380" t="s">
        <v>1010</v>
      </c>
      <c r="BA380" t="s">
        <v>2365</v>
      </c>
      <c r="BB380" t="s">
        <v>1334</v>
      </c>
      <c r="BC380" t="s">
        <v>2390</v>
      </c>
      <c r="BD380">
        <v>1</v>
      </c>
      <c r="BE380">
        <v>2</v>
      </c>
    </row>
    <row r="381" spans="1:57" x14ac:dyDescent="0.25">
      <c r="A381" t="s">
        <v>210</v>
      </c>
      <c r="B381">
        <v>17205.149999999998</v>
      </c>
      <c r="C381">
        <v>0</v>
      </c>
      <c r="D381">
        <v>0</v>
      </c>
      <c r="E381">
        <v>3786.68</v>
      </c>
      <c r="F381">
        <v>3142.88</v>
      </c>
      <c r="G381">
        <v>2269</v>
      </c>
      <c r="H381">
        <v>5707</v>
      </c>
      <c r="I381">
        <v>69786.499999999985</v>
      </c>
      <c r="J381">
        <v>101897.20999999999</v>
      </c>
      <c r="K381">
        <v>23628.36</v>
      </c>
      <c r="L381">
        <v>2072.67</v>
      </c>
      <c r="M381">
        <v>0</v>
      </c>
      <c r="N381">
        <v>2440.54</v>
      </c>
      <c r="O381">
        <v>4278.22</v>
      </c>
      <c r="P381">
        <v>3039.81</v>
      </c>
      <c r="Q381">
        <v>1292.6500000000001</v>
      </c>
      <c r="R381">
        <v>24801.636287005713</v>
      </c>
      <c r="S381">
        <v>61553.886287005713</v>
      </c>
      <c r="T381">
        <v>77805.659999999989</v>
      </c>
      <c r="U381">
        <v>225.62</v>
      </c>
      <c r="V381">
        <v>0</v>
      </c>
      <c r="W381">
        <v>10433.48</v>
      </c>
      <c r="X381">
        <v>15000</v>
      </c>
      <c r="Y381">
        <v>15390.23</v>
      </c>
      <c r="Z381">
        <v>10158.57</v>
      </c>
      <c r="AA381">
        <v>47016.41</v>
      </c>
      <c r="AB381">
        <v>176029.96999999997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118639.16999999998</v>
      </c>
      <c r="AM381">
        <v>2298.29</v>
      </c>
      <c r="AN381">
        <v>0</v>
      </c>
      <c r="AO381">
        <v>16660.699999999997</v>
      </c>
      <c r="AP381">
        <v>22421.1</v>
      </c>
      <c r="AQ381">
        <v>20699.04</v>
      </c>
      <c r="AR381">
        <v>17158.22</v>
      </c>
      <c r="AS381">
        <v>141604.54628700571</v>
      </c>
      <c r="AT381">
        <v>339481.06628700567</v>
      </c>
      <c r="AU381">
        <v>84.891489444112452</v>
      </c>
      <c r="AV381">
        <v>3999</v>
      </c>
      <c r="AW381" t="s">
        <v>209</v>
      </c>
      <c r="AX381" t="s">
        <v>789</v>
      </c>
      <c r="AY381" t="s">
        <v>2389</v>
      </c>
      <c r="AZ381" t="s">
        <v>1010</v>
      </c>
      <c r="BA381" t="s">
        <v>2365</v>
      </c>
      <c r="BB381" t="s">
        <v>1334</v>
      </c>
      <c r="BC381" t="s">
        <v>2390</v>
      </c>
      <c r="BD381">
        <v>1</v>
      </c>
      <c r="BE381">
        <v>2</v>
      </c>
    </row>
    <row r="382" spans="1:57" x14ac:dyDescent="0.25">
      <c r="A382" t="s">
        <v>2565</v>
      </c>
      <c r="B382">
        <v>378734.79000000004</v>
      </c>
      <c r="C382">
        <v>23601.06</v>
      </c>
      <c r="D382">
        <v>0</v>
      </c>
      <c r="E382">
        <v>9137.06</v>
      </c>
      <c r="F382">
        <v>14754.75</v>
      </c>
      <c r="G382">
        <v>12347.96</v>
      </c>
      <c r="H382">
        <v>80021.5</v>
      </c>
      <c r="I382">
        <v>171746.27</v>
      </c>
      <c r="J382">
        <v>690343.39</v>
      </c>
      <c r="K382">
        <v>44613.150000000009</v>
      </c>
      <c r="L382">
        <v>869.85</v>
      </c>
      <c r="M382">
        <v>0</v>
      </c>
      <c r="N382">
        <v>6729.11</v>
      </c>
      <c r="O382">
        <v>2044.4900000000002</v>
      </c>
      <c r="P382">
        <v>2101.4899999999998</v>
      </c>
      <c r="Q382">
        <v>6099.35</v>
      </c>
      <c r="R382">
        <v>40346.330496031427</v>
      </c>
      <c r="S382">
        <v>102803.77049603143</v>
      </c>
      <c r="T382">
        <v>101729.24</v>
      </c>
      <c r="U382">
        <v>278.95</v>
      </c>
      <c r="V382">
        <v>0</v>
      </c>
      <c r="W382">
        <v>12882.9</v>
      </c>
      <c r="X382">
        <v>6272</v>
      </c>
      <c r="Y382">
        <v>9407</v>
      </c>
      <c r="Z382">
        <v>24053</v>
      </c>
      <c r="AA382">
        <v>66949.850000000006</v>
      </c>
      <c r="AB382">
        <v>221572.94</v>
      </c>
      <c r="AC382">
        <v>28779.55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28779.55</v>
      </c>
      <c r="AL382">
        <v>553856.7300000001</v>
      </c>
      <c r="AM382">
        <v>24749.86</v>
      </c>
      <c r="AN382">
        <v>0</v>
      </c>
      <c r="AO382">
        <v>28749.07</v>
      </c>
      <c r="AP382">
        <v>23071.24</v>
      </c>
      <c r="AQ382">
        <v>23856.449999999997</v>
      </c>
      <c r="AR382">
        <v>110173.85</v>
      </c>
      <c r="AS382">
        <v>279042.45049603144</v>
      </c>
      <c r="AT382">
        <v>1043499.6504960314</v>
      </c>
      <c r="AU382">
        <v>0</v>
      </c>
      <c r="AV382">
        <v>5649</v>
      </c>
      <c r="AW382" t="s">
        <v>835</v>
      </c>
      <c r="AX382" t="s">
        <v>789</v>
      </c>
      <c r="AY382" t="s">
        <v>2389</v>
      </c>
      <c r="AZ382" t="s">
        <v>1010</v>
      </c>
      <c r="BA382" t="s">
        <v>2365</v>
      </c>
      <c r="BB382" t="s">
        <v>1334</v>
      </c>
      <c r="BC382" t="s">
        <v>2390</v>
      </c>
      <c r="BD382">
        <v>1</v>
      </c>
      <c r="BE382">
        <v>2</v>
      </c>
    </row>
    <row r="383" spans="1:57" x14ac:dyDescent="0.25">
      <c r="A383" t="s">
        <v>10</v>
      </c>
      <c r="B383">
        <v>20883.29</v>
      </c>
      <c r="C383">
        <v>8223</v>
      </c>
      <c r="D383">
        <v>0</v>
      </c>
      <c r="E383">
        <v>3633.79</v>
      </c>
      <c r="F383">
        <v>10368</v>
      </c>
      <c r="G383">
        <v>63858.68</v>
      </c>
      <c r="H383">
        <v>10179.200000000001</v>
      </c>
      <c r="I383">
        <v>149382.57999999999</v>
      </c>
      <c r="J383">
        <v>266528.53999999998</v>
      </c>
      <c r="K383">
        <v>23978.890000000003</v>
      </c>
      <c r="L383">
        <v>5540.14</v>
      </c>
      <c r="M383">
        <v>0</v>
      </c>
      <c r="N383">
        <v>3029.62</v>
      </c>
      <c r="O383">
        <v>550</v>
      </c>
      <c r="P383">
        <v>8834.24</v>
      </c>
      <c r="Q383">
        <v>3945.01</v>
      </c>
      <c r="R383">
        <v>37872.051980365381</v>
      </c>
      <c r="S383">
        <v>83749.951980365382</v>
      </c>
      <c r="T383">
        <v>82599.909999999989</v>
      </c>
      <c r="U383">
        <v>16994.75</v>
      </c>
      <c r="V383">
        <v>0</v>
      </c>
      <c r="W383">
        <v>9825.2000000000007</v>
      </c>
      <c r="X383">
        <v>25150.68230908069</v>
      </c>
      <c r="Y383">
        <v>12209</v>
      </c>
      <c r="Z383">
        <v>14520.03</v>
      </c>
      <c r="AA383">
        <v>67225.549999999988</v>
      </c>
      <c r="AB383">
        <v>228525.12230908067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127462.09</v>
      </c>
      <c r="AM383">
        <v>30757.89</v>
      </c>
      <c r="AN383">
        <v>0</v>
      </c>
      <c r="AO383">
        <v>16488.61</v>
      </c>
      <c r="AP383">
        <v>36068.682309080687</v>
      </c>
      <c r="AQ383">
        <v>84901.92</v>
      </c>
      <c r="AR383">
        <v>28644.240000000002</v>
      </c>
      <c r="AS383">
        <v>254480.18198036536</v>
      </c>
      <c r="AT383">
        <v>578803.61428944604</v>
      </c>
      <c r="AU383">
        <v>787.48791059788573</v>
      </c>
      <c r="AV383">
        <v>735</v>
      </c>
      <c r="AW383" t="s">
        <v>9</v>
      </c>
      <c r="AX383" t="s">
        <v>757</v>
      </c>
      <c r="AY383" t="s">
        <v>2352</v>
      </c>
      <c r="AZ383" t="s">
        <v>943</v>
      </c>
      <c r="BA383" t="s">
        <v>2353</v>
      </c>
      <c r="BB383" t="s">
        <v>953</v>
      </c>
      <c r="BC383" t="s">
        <v>2355</v>
      </c>
      <c r="BD383">
        <v>1</v>
      </c>
      <c r="BE383">
        <v>2</v>
      </c>
    </row>
    <row r="384" spans="1:57" x14ac:dyDescent="0.25">
      <c r="A384" t="s">
        <v>2522</v>
      </c>
      <c r="B384">
        <v>3915.3300000000004</v>
      </c>
      <c r="C384">
        <v>0</v>
      </c>
      <c r="D384">
        <v>14007.86</v>
      </c>
      <c r="E384">
        <v>0</v>
      </c>
      <c r="F384">
        <v>0</v>
      </c>
      <c r="G384">
        <v>570</v>
      </c>
      <c r="H384">
        <v>0</v>
      </c>
      <c r="I384">
        <v>2613</v>
      </c>
      <c r="J384">
        <v>21106.190000000002</v>
      </c>
      <c r="K384">
        <v>3466.33</v>
      </c>
      <c r="L384">
        <v>0</v>
      </c>
      <c r="M384">
        <v>1555.6</v>
      </c>
      <c r="N384">
        <v>465.25</v>
      </c>
      <c r="O384">
        <v>0</v>
      </c>
      <c r="P384">
        <v>115</v>
      </c>
      <c r="Q384">
        <v>0</v>
      </c>
      <c r="R384">
        <v>4447.8809271196296</v>
      </c>
      <c r="S384">
        <v>10050.06092711963</v>
      </c>
      <c r="T384">
        <v>1660.64</v>
      </c>
      <c r="U384">
        <v>0</v>
      </c>
      <c r="V384">
        <v>3570.75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5231.3900000000003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9042.2999999999993</v>
      </c>
      <c r="AM384">
        <v>0</v>
      </c>
      <c r="AN384">
        <v>19134.21</v>
      </c>
      <c r="AO384">
        <v>465.25</v>
      </c>
      <c r="AP384">
        <v>0</v>
      </c>
      <c r="AQ384">
        <v>685</v>
      </c>
      <c r="AR384">
        <v>0</v>
      </c>
      <c r="AS384">
        <v>7060.8809271196296</v>
      </c>
      <c r="AT384">
        <v>36387.640927119632</v>
      </c>
      <c r="AU384">
        <v>1.8370174135258295</v>
      </c>
      <c r="AV384">
        <v>19808</v>
      </c>
      <c r="AW384" t="s">
        <v>649</v>
      </c>
      <c r="AX384" t="s">
        <v>769</v>
      </c>
      <c r="AY384" t="s">
        <v>2444</v>
      </c>
      <c r="AZ384" t="s">
        <v>2045</v>
      </c>
      <c r="BA384" t="s">
        <v>2435</v>
      </c>
      <c r="BB384" t="s">
        <v>2064</v>
      </c>
      <c r="BC384" t="s">
        <v>2440</v>
      </c>
      <c r="BD384">
        <v>2</v>
      </c>
      <c r="BE384">
        <v>2</v>
      </c>
    </row>
    <row r="385" spans="1:57" x14ac:dyDescent="0.25">
      <c r="A385" t="s">
        <v>472</v>
      </c>
      <c r="B385">
        <v>880.79000000000008</v>
      </c>
      <c r="C385">
        <v>0</v>
      </c>
      <c r="D385">
        <v>0</v>
      </c>
      <c r="E385">
        <v>65</v>
      </c>
      <c r="F385">
        <v>1144</v>
      </c>
      <c r="G385">
        <v>0</v>
      </c>
      <c r="H385">
        <v>0</v>
      </c>
      <c r="I385">
        <v>1412</v>
      </c>
      <c r="J385">
        <v>3501.79</v>
      </c>
      <c r="K385">
        <v>1313.87</v>
      </c>
      <c r="L385">
        <v>103</v>
      </c>
      <c r="M385">
        <v>0</v>
      </c>
      <c r="N385">
        <v>68.5</v>
      </c>
      <c r="O385">
        <v>1032.9000000000001</v>
      </c>
      <c r="P385">
        <v>25.3</v>
      </c>
      <c r="Q385">
        <v>242.45</v>
      </c>
      <c r="R385">
        <v>2401.8171556253292</v>
      </c>
      <c r="S385">
        <v>5187.8371556253296</v>
      </c>
      <c r="T385">
        <v>5000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5000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7194.66</v>
      </c>
      <c r="AM385">
        <v>103</v>
      </c>
      <c r="AN385">
        <v>0</v>
      </c>
      <c r="AO385">
        <v>133.5</v>
      </c>
      <c r="AP385">
        <v>2176.9</v>
      </c>
      <c r="AQ385">
        <v>25.3</v>
      </c>
      <c r="AR385">
        <v>242.45</v>
      </c>
      <c r="AS385">
        <v>3813.8171556253292</v>
      </c>
      <c r="AT385">
        <v>13689.627155625329</v>
      </c>
      <c r="AU385">
        <v>1.0152497148936019</v>
      </c>
      <c r="AV385">
        <v>13484</v>
      </c>
      <c r="AW385" t="s">
        <v>471</v>
      </c>
      <c r="AZ385" t="s">
        <v>1696</v>
      </c>
      <c r="BA385" t="s">
        <v>2415</v>
      </c>
      <c r="BB385" t="s">
        <v>1740</v>
      </c>
      <c r="BC385" t="s">
        <v>2421</v>
      </c>
      <c r="BD385">
        <v>2</v>
      </c>
      <c r="BE385">
        <v>1</v>
      </c>
    </row>
    <row r="386" spans="1:57" x14ac:dyDescent="0.25">
      <c r="A386" t="s">
        <v>312</v>
      </c>
      <c r="B386">
        <v>860.12</v>
      </c>
      <c r="C386">
        <v>310</v>
      </c>
      <c r="D386">
        <v>0</v>
      </c>
      <c r="E386">
        <v>655</v>
      </c>
      <c r="F386">
        <v>780</v>
      </c>
      <c r="G386">
        <v>0</v>
      </c>
      <c r="H386">
        <v>1535</v>
      </c>
      <c r="I386">
        <v>2417</v>
      </c>
      <c r="J386">
        <v>6557.12</v>
      </c>
      <c r="K386">
        <v>1143.3700000000001</v>
      </c>
      <c r="L386">
        <v>135.1</v>
      </c>
      <c r="M386">
        <v>0</v>
      </c>
      <c r="N386">
        <v>120.6</v>
      </c>
      <c r="O386">
        <v>9239.35</v>
      </c>
      <c r="P386">
        <v>105.8</v>
      </c>
      <c r="Q386">
        <v>190.35</v>
      </c>
      <c r="R386">
        <v>2451.0258103635106</v>
      </c>
      <c r="S386">
        <v>13385.595810363509</v>
      </c>
      <c r="T386">
        <v>0</v>
      </c>
      <c r="U386">
        <v>0</v>
      </c>
      <c r="V386">
        <v>0</v>
      </c>
      <c r="W386">
        <v>750</v>
      </c>
      <c r="X386">
        <v>10000</v>
      </c>
      <c r="Y386">
        <v>0</v>
      </c>
      <c r="Z386">
        <v>0</v>
      </c>
      <c r="AA386">
        <v>0</v>
      </c>
      <c r="AB386">
        <v>10750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2003.4900000000002</v>
      </c>
      <c r="AM386">
        <v>445.1</v>
      </c>
      <c r="AN386">
        <v>0</v>
      </c>
      <c r="AO386">
        <v>1525.6</v>
      </c>
      <c r="AP386">
        <v>20019.349999999999</v>
      </c>
      <c r="AQ386">
        <v>105.8</v>
      </c>
      <c r="AR386">
        <v>1725.35</v>
      </c>
      <c r="AS386">
        <v>4868.0258103635106</v>
      </c>
      <c r="AT386">
        <v>30692.715810363505</v>
      </c>
      <c r="AU386">
        <v>17.409368014953774</v>
      </c>
      <c r="AV386">
        <v>1763</v>
      </c>
      <c r="AW386" t="s">
        <v>311</v>
      </c>
      <c r="AZ386" t="s">
        <v>1357</v>
      </c>
      <c r="BA386" t="s">
        <v>2391</v>
      </c>
      <c r="BB386" t="s">
        <v>1412</v>
      </c>
      <c r="BC386" t="s">
        <v>2398</v>
      </c>
      <c r="BD386">
        <v>2</v>
      </c>
      <c r="BE386">
        <v>1</v>
      </c>
    </row>
    <row r="387" spans="1:57" x14ac:dyDescent="0.25">
      <c r="A387" t="s">
        <v>548</v>
      </c>
      <c r="B387">
        <v>2782.4199999999996</v>
      </c>
      <c r="C387">
        <v>858.65</v>
      </c>
      <c r="D387">
        <v>0</v>
      </c>
      <c r="E387">
        <v>1180</v>
      </c>
      <c r="F387">
        <v>9811.84</v>
      </c>
      <c r="G387">
        <v>1115</v>
      </c>
      <c r="H387">
        <v>635</v>
      </c>
      <c r="I387">
        <v>3761</v>
      </c>
      <c r="J387">
        <v>20143.91</v>
      </c>
      <c r="K387">
        <v>2842.41</v>
      </c>
      <c r="L387">
        <v>1600.25</v>
      </c>
      <c r="M387">
        <v>0</v>
      </c>
      <c r="N387">
        <v>0</v>
      </c>
      <c r="O387">
        <v>492.44</v>
      </c>
      <c r="P387">
        <v>344.7</v>
      </c>
      <c r="Q387">
        <v>306</v>
      </c>
      <c r="R387">
        <v>5752.2725213250696</v>
      </c>
      <c r="S387">
        <v>11338.07252132507</v>
      </c>
      <c r="T387">
        <v>4375</v>
      </c>
      <c r="U387">
        <v>5375</v>
      </c>
      <c r="V387">
        <v>0</v>
      </c>
      <c r="W387">
        <v>191.2</v>
      </c>
      <c r="X387">
        <v>6375</v>
      </c>
      <c r="Y387">
        <v>0</v>
      </c>
      <c r="Z387">
        <v>0</v>
      </c>
      <c r="AA387">
        <v>1000</v>
      </c>
      <c r="AB387">
        <v>17316.2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9999.83</v>
      </c>
      <c r="AM387">
        <v>7833.9</v>
      </c>
      <c r="AN387">
        <v>0</v>
      </c>
      <c r="AO387">
        <v>1371.2</v>
      </c>
      <c r="AP387">
        <v>16679.28</v>
      </c>
      <c r="AQ387">
        <v>1459.7</v>
      </c>
      <c r="AR387">
        <v>941</v>
      </c>
      <c r="AS387">
        <v>10513.272521325071</v>
      </c>
      <c r="AT387">
        <v>48798.18252132507</v>
      </c>
      <c r="AU387">
        <v>38.575638356778711</v>
      </c>
      <c r="AV387">
        <v>1265</v>
      </c>
      <c r="AW387" t="s">
        <v>547</v>
      </c>
      <c r="AZ387" t="s">
        <v>1870</v>
      </c>
      <c r="BA387" t="s">
        <v>2424</v>
      </c>
      <c r="BB387" t="s">
        <v>1897</v>
      </c>
      <c r="BC387" t="s">
        <v>2428</v>
      </c>
      <c r="BD387">
        <v>2</v>
      </c>
      <c r="BE387">
        <v>1</v>
      </c>
    </row>
    <row r="388" spans="1:57" x14ac:dyDescent="0.25">
      <c r="A388" t="s">
        <v>2325</v>
      </c>
      <c r="B388">
        <v>0</v>
      </c>
      <c r="C388">
        <v>0</v>
      </c>
      <c r="D388">
        <v>0</v>
      </c>
      <c r="E388">
        <v>0</v>
      </c>
      <c r="F388">
        <v>0</v>
      </c>
      <c r="G388">
        <v>190</v>
      </c>
      <c r="H388">
        <v>0</v>
      </c>
      <c r="I388">
        <v>0</v>
      </c>
      <c r="J388">
        <v>190</v>
      </c>
      <c r="K388">
        <v>0</v>
      </c>
      <c r="L388">
        <v>0</v>
      </c>
      <c r="M388">
        <v>0</v>
      </c>
      <c r="N388">
        <v>0</v>
      </c>
      <c r="O388">
        <v>1000</v>
      </c>
      <c r="P388">
        <v>1000</v>
      </c>
      <c r="Q388">
        <v>0</v>
      </c>
      <c r="R388">
        <v>0</v>
      </c>
      <c r="S388">
        <v>2000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1000</v>
      </c>
      <c r="AQ388">
        <v>1190</v>
      </c>
      <c r="AR388">
        <v>0</v>
      </c>
      <c r="AS388">
        <v>0</v>
      </c>
      <c r="AT388">
        <v>2190</v>
      </c>
      <c r="AW388">
        <v>917</v>
      </c>
    </row>
    <row r="389" spans="1:57" x14ac:dyDescent="0.25">
      <c r="A389" t="s">
        <v>14</v>
      </c>
      <c r="B389">
        <v>11034.039999999999</v>
      </c>
      <c r="C389">
        <v>661.84</v>
      </c>
      <c r="D389">
        <v>0</v>
      </c>
      <c r="E389">
        <v>618</v>
      </c>
      <c r="F389">
        <v>41613.81</v>
      </c>
      <c r="G389">
        <v>37342.839999999997</v>
      </c>
      <c r="H389">
        <v>13417</v>
      </c>
      <c r="I389">
        <v>71520.040000000008</v>
      </c>
      <c r="J389">
        <v>176207.57</v>
      </c>
      <c r="K389">
        <v>14066.890000000001</v>
      </c>
      <c r="L389">
        <v>270.86</v>
      </c>
      <c r="M389">
        <v>0</v>
      </c>
      <c r="N389">
        <v>5369.01</v>
      </c>
      <c r="O389">
        <v>2282.9899999999998</v>
      </c>
      <c r="P389">
        <v>2333.0500000000002</v>
      </c>
      <c r="Q389">
        <v>3694.13</v>
      </c>
      <c r="R389">
        <v>19528.371492832703</v>
      </c>
      <c r="S389">
        <v>47545.301492832703</v>
      </c>
      <c r="T389">
        <v>55228.130000000005</v>
      </c>
      <c r="U389">
        <v>4890.45</v>
      </c>
      <c r="V389">
        <v>0</v>
      </c>
      <c r="W389">
        <v>5922.71</v>
      </c>
      <c r="X389">
        <v>36214.798067835771</v>
      </c>
      <c r="Y389">
        <v>32020</v>
      </c>
      <c r="Z389">
        <v>24479.34</v>
      </c>
      <c r="AA389">
        <v>17685.060000000001</v>
      </c>
      <c r="AB389">
        <v>176440.48806783577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18725.41</v>
      </c>
      <c r="AI389">
        <v>0</v>
      </c>
      <c r="AJ389">
        <v>0</v>
      </c>
      <c r="AK389">
        <v>18725.41</v>
      </c>
      <c r="AL389">
        <v>80329.06</v>
      </c>
      <c r="AM389">
        <v>5823.15</v>
      </c>
      <c r="AN389">
        <v>0</v>
      </c>
      <c r="AO389">
        <v>11909.720000000001</v>
      </c>
      <c r="AP389">
        <v>80111.598067835759</v>
      </c>
      <c r="AQ389">
        <v>90421.3</v>
      </c>
      <c r="AR389">
        <v>41590.47</v>
      </c>
      <c r="AS389">
        <v>108733.4714928327</v>
      </c>
      <c r="AT389">
        <v>418918.76956066844</v>
      </c>
      <c r="AU389">
        <v>91.948808068627841</v>
      </c>
      <c r="AV389">
        <v>4556</v>
      </c>
      <c r="AW389" t="s">
        <v>13</v>
      </c>
      <c r="AX389" t="s">
        <v>795</v>
      </c>
      <c r="AY389" t="s">
        <v>2358</v>
      </c>
      <c r="AZ389" t="s">
        <v>931</v>
      </c>
      <c r="BA389" t="s">
        <v>2350</v>
      </c>
      <c r="BB389" t="s">
        <v>963</v>
      </c>
      <c r="BC389" t="s">
        <v>2359</v>
      </c>
      <c r="BD389">
        <v>1</v>
      </c>
      <c r="BE389">
        <v>2</v>
      </c>
    </row>
    <row r="390" spans="1:57" x14ac:dyDescent="0.25">
      <c r="A390" t="s">
        <v>390</v>
      </c>
      <c r="B390">
        <v>2541.9900000000007</v>
      </c>
      <c r="C390">
        <v>720</v>
      </c>
      <c r="D390">
        <v>0</v>
      </c>
      <c r="E390">
        <v>180.76</v>
      </c>
      <c r="F390">
        <v>3013</v>
      </c>
      <c r="G390">
        <v>0</v>
      </c>
      <c r="H390">
        <v>950</v>
      </c>
      <c r="I390">
        <v>4664</v>
      </c>
      <c r="J390">
        <v>12069.75</v>
      </c>
      <c r="K390">
        <v>8709.7699999999986</v>
      </c>
      <c r="L390">
        <v>129.9</v>
      </c>
      <c r="M390">
        <v>0</v>
      </c>
      <c r="N390">
        <v>275.14999999999998</v>
      </c>
      <c r="O390">
        <v>13561.98</v>
      </c>
      <c r="P390">
        <v>40.35</v>
      </c>
      <c r="Q390">
        <v>2382.6999999999998</v>
      </c>
      <c r="R390">
        <v>6042.8944984349664</v>
      </c>
      <c r="S390">
        <v>31142.74449843496</v>
      </c>
      <c r="T390">
        <v>4750</v>
      </c>
      <c r="U390">
        <v>0</v>
      </c>
      <c r="V390">
        <v>0</v>
      </c>
      <c r="W390">
        <v>1050</v>
      </c>
      <c r="X390">
        <v>2850</v>
      </c>
      <c r="Y390">
        <v>0</v>
      </c>
      <c r="Z390">
        <v>1050</v>
      </c>
      <c r="AA390">
        <v>850</v>
      </c>
      <c r="AB390">
        <v>10550</v>
      </c>
      <c r="AC390">
        <v>24898.19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24898.19</v>
      </c>
      <c r="AL390">
        <v>40899.949999999997</v>
      </c>
      <c r="AM390">
        <v>849.9</v>
      </c>
      <c r="AN390">
        <v>0</v>
      </c>
      <c r="AO390">
        <v>1505.9099999999999</v>
      </c>
      <c r="AP390">
        <v>19424.98</v>
      </c>
      <c r="AQ390">
        <v>40.35</v>
      </c>
      <c r="AR390">
        <v>4382.7</v>
      </c>
      <c r="AS390">
        <v>11556.894498434965</v>
      </c>
      <c r="AT390">
        <v>78660.684498434959</v>
      </c>
      <c r="AU390">
        <v>1.9045248292681942</v>
      </c>
      <c r="AV390">
        <v>41302</v>
      </c>
      <c r="AW390" t="s">
        <v>389</v>
      </c>
      <c r="AZ390" t="s">
        <v>1481</v>
      </c>
      <c r="BA390" t="s">
        <v>2402</v>
      </c>
      <c r="BB390" t="s">
        <v>1630</v>
      </c>
      <c r="BC390" t="s">
        <v>2410</v>
      </c>
      <c r="BD390">
        <v>2</v>
      </c>
      <c r="BE390">
        <v>1</v>
      </c>
    </row>
    <row r="391" spans="1:57" x14ac:dyDescent="0.25">
      <c r="A391" t="s">
        <v>314</v>
      </c>
      <c r="B391">
        <v>3572.92</v>
      </c>
      <c r="C391">
        <v>1553.14</v>
      </c>
      <c r="D391">
        <v>0</v>
      </c>
      <c r="E391">
        <v>1476</v>
      </c>
      <c r="F391">
        <v>470</v>
      </c>
      <c r="G391">
        <v>1465</v>
      </c>
      <c r="H391">
        <v>2218.86</v>
      </c>
      <c r="I391">
        <v>5543</v>
      </c>
      <c r="J391">
        <v>16298.920000000002</v>
      </c>
      <c r="K391">
        <v>2178.8200000000002</v>
      </c>
      <c r="L391">
        <v>3271.12</v>
      </c>
      <c r="M391">
        <v>0</v>
      </c>
      <c r="N391">
        <v>2548.6999999999998</v>
      </c>
      <c r="O391">
        <v>229.3</v>
      </c>
      <c r="P391">
        <v>2265.23</v>
      </c>
      <c r="Q391">
        <v>2110.4699999999998</v>
      </c>
      <c r="R391">
        <v>5421.9660092108288</v>
      </c>
      <c r="S391">
        <v>18025.606009210827</v>
      </c>
      <c r="T391">
        <v>2000</v>
      </c>
      <c r="U391">
        <v>13300</v>
      </c>
      <c r="V391">
        <v>0</v>
      </c>
      <c r="W391">
        <v>2800</v>
      </c>
      <c r="X391">
        <v>2000</v>
      </c>
      <c r="Y391">
        <v>11400</v>
      </c>
      <c r="Z391">
        <v>7000</v>
      </c>
      <c r="AA391">
        <v>1500</v>
      </c>
      <c r="AB391">
        <v>40000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7751.74</v>
      </c>
      <c r="AM391">
        <v>18124.260000000002</v>
      </c>
      <c r="AN391">
        <v>0</v>
      </c>
      <c r="AO391">
        <v>6824.7</v>
      </c>
      <c r="AP391">
        <v>2699.3</v>
      </c>
      <c r="AQ391">
        <v>15130.23</v>
      </c>
      <c r="AR391">
        <v>11329.33</v>
      </c>
      <c r="AS391">
        <v>12464.966009210828</v>
      </c>
      <c r="AT391">
        <v>74324.526009210822</v>
      </c>
      <c r="AU391">
        <v>5.4291107384376058</v>
      </c>
      <c r="AV391">
        <v>13690</v>
      </c>
      <c r="AW391" t="s">
        <v>313</v>
      </c>
      <c r="AZ391" t="s">
        <v>1357</v>
      </c>
      <c r="BA391" t="s">
        <v>2391</v>
      </c>
      <c r="BB391" t="s">
        <v>1383</v>
      </c>
      <c r="BC391" t="s">
        <v>2395</v>
      </c>
      <c r="BD391">
        <v>2</v>
      </c>
      <c r="BE391">
        <v>1</v>
      </c>
    </row>
    <row r="392" spans="1:57" x14ac:dyDescent="0.25">
      <c r="A392" t="s">
        <v>550</v>
      </c>
      <c r="B392">
        <v>1153.3799999999999</v>
      </c>
      <c r="C392">
        <v>0</v>
      </c>
      <c r="D392">
        <v>0</v>
      </c>
      <c r="E392">
        <v>10</v>
      </c>
      <c r="F392">
        <v>75</v>
      </c>
      <c r="G392">
        <v>600</v>
      </c>
      <c r="H392">
        <v>100</v>
      </c>
      <c r="I392">
        <v>3142</v>
      </c>
      <c r="J392">
        <v>5080.38</v>
      </c>
      <c r="K392">
        <v>2079.7999999999997</v>
      </c>
      <c r="L392">
        <v>184.55</v>
      </c>
      <c r="M392">
        <v>0</v>
      </c>
      <c r="N392">
        <v>-152.69999999999999</v>
      </c>
      <c r="O392">
        <v>62.45</v>
      </c>
      <c r="P392">
        <v>3446.92</v>
      </c>
      <c r="Q392">
        <v>3203.12</v>
      </c>
      <c r="R392">
        <v>3486.4734616470359</v>
      </c>
      <c r="S392">
        <v>12310.613461647035</v>
      </c>
      <c r="T392">
        <v>2700</v>
      </c>
      <c r="U392">
        <v>0</v>
      </c>
      <c r="V392">
        <v>0</v>
      </c>
      <c r="W392">
        <v>300</v>
      </c>
      <c r="X392">
        <v>0</v>
      </c>
      <c r="Y392">
        <v>0</v>
      </c>
      <c r="Z392">
        <v>1500</v>
      </c>
      <c r="AA392">
        <v>300</v>
      </c>
      <c r="AB392">
        <v>4800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5933.1799999999994</v>
      </c>
      <c r="AM392">
        <v>184.55</v>
      </c>
      <c r="AN392">
        <v>0</v>
      </c>
      <c r="AO392">
        <v>157.30000000000001</v>
      </c>
      <c r="AP392">
        <v>137.44999999999999</v>
      </c>
      <c r="AQ392">
        <v>4046.92</v>
      </c>
      <c r="AR392">
        <v>4803.12</v>
      </c>
      <c r="AS392">
        <v>6928.4734616470359</v>
      </c>
      <c r="AT392">
        <v>22190.993461647035</v>
      </c>
      <c r="AU392">
        <v>8.0606587219931107</v>
      </c>
      <c r="AV392">
        <v>2753</v>
      </c>
      <c r="AW392" t="s">
        <v>549</v>
      </c>
      <c r="AZ392" t="s">
        <v>1870</v>
      </c>
      <c r="BA392" t="s">
        <v>2424</v>
      </c>
      <c r="BB392" t="s">
        <v>1930</v>
      </c>
      <c r="BC392" t="s">
        <v>2431</v>
      </c>
      <c r="BD392">
        <v>2</v>
      </c>
      <c r="BE392">
        <v>1</v>
      </c>
    </row>
    <row r="393" spans="1:57" x14ac:dyDescent="0.25">
      <c r="A393" t="s">
        <v>316</v>
      </c>
      <c r="B393">
        <v>5388.6699999999992</v>
      </c>
      <c r="C393">
        <v>2860</v>
      </c>
      <c r="D393">
        <v>0</v>
      </c>
      <c r="E393">
        <v>714</v>
      </c>
      <c r="F393">
        <v>450</v>
      </c>
      <c r="G393">
        <v>100</v>
      </c>
      <c r="H393">
        <v>212.71</v>
      </c>
      <c r="I393">
        <v>17463.349999999999</v>
      </c>
      <c r="J393">
        <v>27188.729999999996</v>
      </c>
      <c r="K393">
        <v>8681.4699999999993</v>
      </c>
      <c r="L393">
        <v>2386.8000000000002</v>
      </c>
      <c r="M393">
        <v>0</v>
      </c>
      <c r="N393">
        <v>1870.74</v>
      </c>
      <c r="O393">
        <v>3081.51</v>
      </c>
      <c r="P393">
        <v>3848.82</v>
      </c>
      <c r="Q393">
        <v>590.52</v>
      </c>
      <c r="R393">
        <v>5725.7876737347442</v>
      </c>
      <c r="S393">
        <v>26185.647673734744</v>
      </c>
      <c r="T393">
        <v>9000</v>
      </c>
      <c r="U393">
        <v>2200</v>
      </c>
      <c r="V393">
        <v>0</v>
      </c>
      <c r="W393">
        <v>2000</v>
      </c>
      <c r="X393">
        <v>18800</v>
      </c>
      <c r="Y393">
        <v>6000</v>
      </c>
      <c r="Z393">
        <v>5200</v>
      </c>
      <c r="AA393">
        <v>6000</v>
      </c>
      <c r="AB393">
        <v>49200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23070.14</v>
      </c>
      <c r="AM393">
        <v>7446.8</v>
      </c>
      <c r="AN393">
        <v>0</v>
      </c>
      <c r="AO393">
        <v>4584.74</v>
      </c>
      <c r="AP393">
        <v>22331.510000000002</v>
      </c>
      <c r="AQ393">
        <v>9948.82</v>
      </c>
      <c r="AR393">
        <v>6003.23</v>
      </c>
      <c r="AS393">
        <v>29189.137673734742</v>
      </c>
      <c r="AT393">
        <v>102574.37767373475</v>
      </c>
      <c r="AU393">
        <v>16.55493506677449</v>
      </c>
      <c r="AV393">
        <v>6196</v>
      </c>
      <c r="AW393" t="s">
        <v>315</v>
      </c>
      <c r="AZ393" t="s">
        <v>1357</v>
      </c>
      <c r="BA393" t="s">
        <v>2391</v>
      </c>
      <c r="BB393" t="s">
        <v>1412</v>
      </c>
      <c r="BC393" t="s">
        <v>2398</v>
      </c>
      <c r="BD393">
        <v>1</v>
      </c>
      <c r="BE393">
        <v>1</v>
      </c>
    </row>
    <row r="394" spans="1:57" x14ac:dyDescent="0.25">
      <c r="A394" t="s">
        <v>698</v>
      </c>
      <c r="B394">
        <v>21111.769999999997</v>
      </c>
      <c r="C394">
        <v>3061.92</v>
      </c>
      <c r="D394">
        <v>0</v>
      </c>
      <c r="E394">
        <v>840</v>
      </c>
      <c r="F394">
        <v>1631.35</v>
      </c>
      <c r="G394">
        <v>14993.35</v>
      </c>
      <c r="H394">
        <v>7265.09</v>
      </c>
      <c r="I394">
        <v>63801.95</v>
      </c>
      <c r="J394">
        <v>112705.43</v>
      </c>
      <c r="K394">
        <v>15730.720000000003</v>
      </c>
      <c r="L394">
        <v>1985.03</v>
      </c>
      <c r="M394">
        <v>0</v>
      </c>
      <c r="N394">
        <v>731.52</v>
      </c>
      <c r="O394">
        <v>3994.41</v>
      </c>
      <c r="P394">
        <v>2649.35</v>
      </c>
      <c r="Q394">
        <v>1024.1300000000001</v>
      </c>
      <c r="R394">
        <v>9668.6698799340429</v>
      </c>
      <c r="S394">
        <v>35783.829879934048</v>
      </c>
      <c r="T394">
        <v>54925.85</v>
      </c>
      <c r="U394">
        <v>7089.94</v>
      </c>
      <c r="V394">
        <v>0</v>
      </c>
      <c r="W394">
        <v>3435.24</v>
      </c>
      <c r="X394">
        <v>5728.2934593735117</v>
      </c>
      <c r="Y394">
        <v>5874</v>
      </c>
      <c r="Z394">
        <v>8664.57</v>
      </c>
      <c r="AA394">
        <v>54526.91</v>
      </c>
      <c r="AB394">
        <v>140244.80345937351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91768.34</v>
      </c>
      <c r="AM394">
        <v>12136.89</v>
      </c>
      <c r="AN394">
        <v>0</v>
      </c>
      <c r="AO394">
        <v>5006.76</v>
      </c>
      <c r="AP394">
        <v>11354.053459373512</v>
      </c>
      <c r="AQ394">
        <v>23516.7</v>
      </c>
      <c r="AR394">
        <v>16953.79</v>
      </c>
      <c r="AS394">
        <v>127997.52987993404</v>
      </c>
      <c r="AT394">
        <v>288734.06333930755</v>
      </c>
      <c r="AU394">
        <v>20.461630170739674</v>
      </c>
      <c r="AV394">
        <v>14111</v>
      </c>
      <c r="AW394" t="s">
        <v>697</v>
      </c>
      <c r="AX394" t="s">
        <v>777</v>
      </c>
      <c r="AY394" t="s">
        <v>2396</v>
      </c>
      <c r="AZ394" t="s">
        <v>1357</v>
      </c>
      <c r="BA394" t="s">
        <v>2391</v>
      </c>
      <c r="BB394" t="s">
        <v>1390</v>
      </c>
      <c r="BC394" t="s">
        <v>2397</v>
      </c>
      <c r="BD394">
        <v>1</v>
      </c>
      <c r="BE394">
        <v>2</v>
      </c>
    </row>
    <row r="395" spans="1:57" x14ac:dyDescent="0.25">
      <c r="A395" t="s">
        <v>2477</v>
      </c>
      <c r="B395">
        <v>8213.2999999999993</v>
      </c>
      <c r="C395">
        <v>5327</v>
      </c>
      <c r="D395">
        <v>0</v>
      </c>
      <c r="E395">
        <v>3938.51</v>
      </c>
      <c r="F395">
        <v>13236.490000000002</v>
      </c>
      <c r="G395">
        <v>4065</v>
      </c>
      <c r="H395">
        <v>2175</v>
      </c>
      <c r="I395">
        <v>27329</v>
      </c>
      <c r="J395">
        <v>64284.3</v>
      </c>
      <c r="K395">
        <v>11457.090000000002</v>
      </c>
      <c r="L395">
        <v>130.87</v>
      </c>
      <c r="M395">
        <v>0</v>
      </c>
      <c r="N395">
        <v>2214.1999999999998</v>
      </c>
      <c r="O395">
        <v>5709.4500000000007</v>
      </c>
      <c r="P395">
        <v>1807</v>
      </c>
      <c r="Q395">
        <v>436.31</v>
      </c>
      <c r="R395">
        <v>9197.9288783364045</v>
      </c>
      <c r="S395">
        <v>30952.848878336408</v>
      </c>
      <c r="T395">
        <v>21153</v>
      </c>
      <c r="U395">
        <v>0</v>
      </c>
      <c r="V395">
        <v>0</v>
      </c>
      <c r="W395">
        <v>1630</v>
      </c>
      <c r="X395">
        <v>8384</v>
      </c>
      <c r="Y395">
        <v>2252</v>
      </c>
      <c r="Z395">
        <v>5396</v>
      </c>
      <c r="AA395">
        <v>16634</v>
      </c>
      <c r="AB395">
        <v>55449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40823.39</v>
      </c>
      <c r="AM395">
        <v>5457.87</v>
      </c>
      <c r="AN395">
        <v>0</v>
      </c>
      <c r="AO395">
        <v>7782.71</v>
      </c>
      <c r="AP395">
        <v>27329.940000000002</v>
      </c>
      <c r="AQ395">
        <v>8124</v>
      </c>
      <c r="AR395">
        <v>8007.3099999999995</v>
      </c>
      <c r="AS395">
        <v>53160.928878336403</v>
      </c>
      <c r="AT395">
        <v>150686.14887833642</v>
      </c>
      <c r="AU395">
        <v>41.227400513908734</v>
      </c>
      <c r="AV395">
        <v>3655</v>
      </c>
      <c r="AW395" t="s">
        <v>131</v>
      </c>
      <c r="AX395" t="s">
        <v>791</v>
      </c>
      <c r="AY395" t="s">
        <v>2380</v>
      </c>
      <c r="AZ395" t="s">
        <v>1041</v>
      </c>
      <c r="BA395" t="s">
        <v>2368</v>
      </c>
      <c r="BB395" t="s">
        <v>1132</v>
      </c>
      <c r="BC395" t="s">
        <v>2381</v>
      </c>
      <c r="BD395">
        <v>1</v>
      </c>
      <c r="BE395">
        <v>2</v>
      </c>
    </row>
    <row r="396" spans="1:57" x14ac:dyDescent="0.25">
      <c r="A396" t="s">
        <v>2557</v>
      </c>
      <c r="B396">
        <v>0</v>
      </c>
      <c r="C396">
        <v>0</v>
      </c>
      <c r="D396">
        <v>0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2384.92</v>
      </c>
      <c r="P396">
        <v>199.5</v>
      </c>
      <c r="Q396">
        <v>0</v>
      </c>
      <c r="R396">
        <v>0</v>
      </c>
      <c r="S396">
        <v>2584.42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2384.92</v>
      </c>
      <c r="AQ396">
        <v>199.5</v>
      </c>
      <c r="AR396">
        <v>0</v>
      </c>
      <c r="AS396">
        <v>0</v>
      </c>
      <c r="AT396">
        <v>2584.42</v>
      </c>
      <c r="AU396">
        <v>8.8313969382176061E-2</v>
      </c>
      <c r="AV396">
        <v>29264</v>
      </c>
      <c r="AW396" t="s">
        <v>791</v>
      </c>
      <c r="AX396" t="s">
        <v>791</v>
      </c>
      <c r="AY396" t="s">
        <v>2380</v>
      </c>
      <c r="AZ396" t="s">
        <v>1041</v>
      </c>
      <c r="BA396" t="s">
        <v>2368</v>
      </c>
      <c r="BB396" t="s">
        <v>1132</v>
      </c>
      <c r="BC396" t="s">
        <v>2381</v>
      </c>
      <c r="BD396">
        <v>1</v>
      </c>
      <c r="BE396">
        <v>2</v>
      </c>
    </row>
    <row r="397" spans="1:57" x14ac:dyDescent="0.25">
      <c r="A397" t="s">
        <v>2478</v>
      </c>
      <c r="B397">
        <v>4267.66</v>
      </c>
      <c r="C397">
        <v>2864.9</v>
      </c>
      <c r="D397">
        <v>0</v>
      </c>
      <c r="E397">
        <v>1095</v>
      </c>
      <c r="F397">
        <v>10955</v>
      </c>
      <c r="G397">
        <v>1358</v>
      </c>
      <c r="H397">
        <v>5434</v>
      </c>
      <c r="I397">
        <v>34857</v>
      </c>
      <c r="J397">
        <v>60831.56</v>
      </c>
      <c r="K397">
        <v>4321.17</v>
      </c>
      <c r="L397">
        <v>992.1</v>
      </c>
      <c r="M397">
        <v>0</v>
      </c>
      <c r="N397">
        <v>482.52</v>
      </c>
      <c r="O397">
        <v>5102.4500000000007</v>
      </c>
      <c r="P397">
        <v>444.24</v>
      </c>
      <c r="Q397">
        <v>1082.79</v>
      </c>
      <c r="R397">
        <v>10732.779337177366</v>
      </c>
      <c r="S397">
        <v>23158.049337177366</v>
      </c>
      <c r="T397">
        <v>21318.15</v>
      </c>
      <c r="U397">
        <v>0</v>
      </c>
      <c r="V397">
        <v>0</v>
      </c>
      <c r="W397">
        <v>1630</v>
      </c>
      <c r="X397">
        <v>8384</v>
      </c>
      <c r="Y397">
        <v>2252</v>
      </c>
      <c r="Z397">
        <v>3198</v>
      </c>
      <c r="AA397">
        <v>16634</v>
      </c>
      <c r="AB397">
        <v>53416.15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29906.980000000003</v>
      </c>
      <c r="AM397">
        <v>3857</v>
      </c>
      <c r="AN397">
        <v>0</v>
      </c>
      <c r="AO397">
        <v>3207.52</v>
      </c>
      <c r="AP397">
        <v>24441.45</v>
      </c>
      <c r="AQ397">
        <v>4054.24</v>
      </c>
      <c r="AR397">
        <v>9714.7900000000009</v>
      </c>
      <c r="AS397">
        <v>62223.779337177366</v>
      </c>
      <c r="AT397">
        <v>137405.75933717735</v>
      </c>
      <c r="AU397">
        <v>112.99815734965243</v>
      </c>
      <c r="AV397">
        <v>1216</v>
      </c>
      <c r="AW397" t="s">
        <v>133</v>
      </c>
      <c r="AX397" t="s">
        <v>791</v>
      </c>
      <c r="AY397" t="s">
        <v>2380</v>
      </c>
      <c r="AZ397" t="s">
        <v>1041</v>
      </c>
      <c r="BA397" t="s">
        <v>2368</v>
      </c>
      <c r="BB397" t="s">
        <v>1132</v>
      </c>
      <c r="BC397" t="s">
        <v>2381</v>
      </c>
      <c r="BD397">
        <v>1</v>
      </c>
      <c r="BE397">
        <v>2</v>
      </c>
    </row>
    <row r="398" spans="1:57" x14ac:dyDescent="0.25">
      <c r="A398" t="s">
        <v>2475</v>
      </c>
      <c r="B398">
        <v>14182.52</v>
      </c>
      <c r="C398">
        <v>3475</v>
      </c>
      <c r="D398">
        <v>0</v>
      </c>
      <c r="E398">
        <v>3370</v>
      </c>
      <c r="F398">
        <v>4457.2</v>
      </c>
      <c r="G398">
        <v>3027.98</v>
      </c>
      <c r="H398">
        <v>9344.6</v>
      </c>
      <c r="I398">
        <v>41199</v>
      </c>
      <c r="J398">
        <v>79056.3</v>
      </c>
      <c r="K398">
        <v>21130.69</v>
      </c>
      <c r="L398">
        <v>2594.23</v>
      </c>
      <c r="M398">
        <v>0</v>
      </c>
      <c r="N398">
        <v>326.97000000000003</v>
      </c>
      <c r="O398">
        <v>5492.9</v>
      </c>
      <c r="P398">
        <v>4877.32</v>
      </c>
      <c r="Q398">
        <v>8098.4</v>
      </c>
      <c r="R398">
        <v>9160.7748627684432</v>
      </c>
      <c r="S398">
        <v>51681.284862768443</v>
      </c>
      <c r="T398">
        <v>24999</v>
      </c>
      <c r="U398">
        <v>0</v>
      </c>
      <c r="V398">
        <v>0</v>
      </c>
      <c r="W398">
        <v>1926</v>
      </c>
      <c r="X398">
        <v>9908</v>
      </c>
      <c r="Y398">
        <v>6010</v>
      </c>
      <c r="Z398">
        <v>6376</v>
      </c>
      <c r="AA398">
        <v>19658</v>
      </c>
      <c r="AB398">
        <v>68877</v>
      </c>
      <c r="AC398">
        <v>21652.17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21652.17</v>
      </c>
      <c r="AL398">
        <v>81964.38</v>
      </c>
      <c r="AM398">
        <v>6069.23</v>
      </c>
      <c r="AN398">
        <v>0</v>
      </c>
      <c r="AO398">
        <v>5622.97</v>
      </c>
      <c r="AP398">
        <v>19858.099999999999</v>
      </c>
      <c r="AQ398">
        <v>13915.3</v>
      </c>
      <c r="AR398">
        <v>23819</v>
      </c>
      <c r="AS398">
        <v>70017.774862768449</v>
      </c>
      <c r="AT398">
        <v>221266.75486276843</v>
      </c>
      <c r="AU398">
        <v>13.198136287668859</v>
      </c>
      <c r="AV398">
        <v>16765</v>
      </c>
      <c r="AW398" t="s">
        <v>127</v>
      </c>
      <c r="AX398" t="s">
        <v>791</v>
      </c>
      <c r="AY398" t="s">
        <v>2380</v>
      </c>
      <c r="AZ398" t="s">
        <v>1041</v>
      </c>
      <c r="BA398" t="s">
        <v>2368</v>
      </c>
      <c r="BB398" t="s">
        <v>1132</v>
      </c>
      <c r="BC398" t="s">
        <v>2381</v>
      </c>
      <c r="BD398">
        <v>1</v>
      </c>
      <c r="BE398">
        <v>2</v>
      </c>
    </row>
    <row r="399" spans="1:57" x14ac:dyDescent="0.25">
      <c r="A399" t="s">
        <v>2476</v>
      </c>
      <c r="B399">
        <v>44512.299999999996</v>
      </c>
      <c r="C399">
        <v>556.91999999999996</v>
      </c>
      <c r="D399">
        <v>0</v>
      </c>
      <c r="E399">
        <v>1204.53</v>
      </c>
      <c r="F399">
        <v>2024.66</v>
      </c>
      <c r="G399">
        <v>1428.25</v>
      </c>
      <c r="H399">
        <v>4089</v>
      </c>
      <c r="I399">
        <v>104056.19</v>
      </c>
      <c r="J399">
        <v>157871.85</v>
      </c>
      <c r="K399">
        <v>28996.369999999995</v>
      </c>
      <c r="L399">
        <v>2605</v>
      </c>
      <c r="M399">
        <v>0</v>
      </c>
      <c r="N399">
        <v>414.45</v>
      </c>
      <c r="O399">
        <v>10263.599999999999</v>
      </c>
      <c r="P399">
        <v>6222</v>
      </c>
      <c r="Q399">
        <v>3366.21</v>
      </c>
      <c r="R399">
        <v>9804.4056323061177</v>
      </c>
      <c r="S399">
        <v>61672.035632306113</v>
      </c>
      <c r="T399">
        <v>26922</v>
      </c>
      <c r="U399">
        <v>0</v>
      </c>
      <c r="V399">
        <v>0</v>
      </c>
      <c r="W399">
        <v>2074</v>
      </c>
      <c r="X399">
        <v>12956</v>
      </c>
      <c r="Y399">
        <v>2866</v>
      </c>
      <c r="Z399">
        <v>6955</v>
      </c>
      <c r="AA399">
        <v>21171</v>
      </c>
      <c r="AB399">
        <v>72944</v>
      </c>
      <c r="AC399">
        <v>9156.92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3150.28</v>
      </c>
      <c r="AJ399">
        <v>0</v>
      </c>
      <c r="AK399">
        <v>12307.2</v>
      </c>
      <c r="AL399">
        <v>109587.58999999998</v>
      </c>
      <c r="AM399">
        <v>3161.92</v>
      </c>
      <c r="AN399">
        <v>0</v>
      </c>
      <c r="AO399">
        <v>3692.98</v>
      </c>
      <c r="AP399">
        <v>25244.26</v>
      </c>
      <c r="AQ399">
        <v>10516.25</v>
      </c>
      <c r="AR399">
        <v>17560.489999999998</v>
      </c>
      <c r="AS399">
        <v>135031.59563230613</v>
      </c>
      <c r="AT399">
        <v>304795.08563230606</v>
      </c>
      <c r="AU399">
        <v>48.751613184949782</v>
      </c>
      <c r="AV399">
        <v>6252</v>
      </c>
      <c r="AW399" t="s">
        <v>129</v>
      </c>
      <c r="AX399" t="s">
        <v>791</v>
      </c>
      <c r="AY399" t="s">
        <v>2380</v>
      </c>
      <c r="AZ399" t="s">
        <v>1041</v>
      </c>
      <c r="BA399" t="s">
        <v>2368</v>
      </c>
      <c r="BB399" t="s">
        <v>1132</v>
      </c>
      <c r="BC399" t="s">
        <v>2381</v>
      </c>
      <c r="BD399">
        <v>1</v>
      </c>
      <c r="BE399">
        <v>2</v>
      </c>
    </row>
    <row r="400" spans="1:57" x14ac:dyDescent="0.25">
      <c r="A400" t="s">
        <v>2474</v>
      </c>
      <c r="B400">
        <v>8859.4</v>
      </c>
      <c r="C400">
        <v>42194.04</v>
      </c>
      <c r="D400">
        <v>0</v>
      </c>
      <c r="E400">
        <v>2840</v>
      </c>
      <c r="F400">
        <v>14605.67</v>
      </c>
      <c r="G400">
        <v>2170</v>
      </c>
      <c r="H400">
        <v>6502</v>
      </c>
      <c r="I400">
        <v>33762.5</v>
      </c>
      <c r="J400">
        <v>110933.61</v>
      </c>
      <c r="K400">
        <v>34175.360000000001</v>
      </c>
      <c r="L400">
        <v>1244.74</v>
      </c>
      <c r="M400">
        <v>0</v>
      </c>
      <c r="N400">
        <v>3695.22</v>
      </c>
      <c r="O400">
        <v>7198.45</v>
      </c>
      <c r="P400">
        <v>463.15</v>
      </c>
      <c r="Q400">
        <v>7414.66</v>
      </c>
      <c r="R400">
        <v>19108.827587633656</v>
      </c>
      <c r="S400">
        <v>73300.407587633657</v>
      </c>
      <c r="T400">
        <v>17307</v>
      </c>
      <c r="U400">
        <v>3200</v>
      </c>
      <c r="V400">
        <v>0</v>
      </c>
      <c r="W400">
        <v>1334</v>
      </c>
      <c r="X400">
        <v>9146</v>
      </c>
      <c r="Y400">
        <v>1842</v>
      </c>
      <c r="Z400">
        <v>2207</v>
      </c>
      <c r="AA400">
        <v>13610</v>
      </c>
      <c r="AB400">
        <v>48646</v>
      </c>
      <c r="AC400">
        <v>2121.1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2121.1</v>
      </c>
      <c r="AL400">
        <v>62462.86</v>
      </c>
      <c r="AM400">
        <v>46638.78</v>
      </c>
      <c r="AN400">
        <v>0</v>
      </c>
      <c r="AO400">
        <v>7869.2199999999993</v>
      </c>
      <c r="AP400">
        <v>30950.12</v>
      </c>
      <c r="AQ400">
        <v>4475.1499999999996</v>
      </c>
      <c r="AR400">
        <v>16123.66</v>
      </c>
      <c r="AS400">
        <v>66481.327587633656</v>
      </c>
      <c r="AT400">
        <v>235001.11758763366</v>
      </c>
      <c r="AU400">
        <v>27.180328196580344</v>
      </c>
      <c r="AV400">
        <v>8646</v>
      </c>
      <c r="AW400" t="s">
        <v>125</v>
      </c>
      <c r="AX400" t="s">
        <v>791</v>
      </c>
      <c r="AY400" t="s">
        <v>2380</v>
      </c>
      <c r="AZ400" t="s">
        <v>1041</v>
      </c>
      <c r="BA400" t="s">
        <v>2368</v>
      </c>
      <c r="BB400" t="s">
        <v>1132</v>
      </c>
      <c r="BC400" t="s">
        <v>2381</v>
      </c>
      <c r="BD400">
        <v>1</v>
      </c>
      <c r="BE400">
        <v>2</v>
      </c>
    </row>
    <row r="401" spans="1:57" x14ac:dyDescent="0.25">
      <c r="A401" t="s">
        <v>212</v>
      </c>
      <c r="B401">
        <v>7036.4</v>
      </c>
      <c r="C401">
        <v>0</v>
      </c>
      <c r="D401">
        <v>0</v>
      </c>
      <c r="E401">
        <v>605</v>
      </c>
      <c r="F401">
        <v>0</v>
      </c>
      <c r="G401">
        <v>0</v>
      </c>
      <c r="H401">
        <v>75</v>
      </c>
      <c r="I401">
        <v>3078</v>
      </c>
      <c r="J401">
        <v>10794.4</v>
      </c>
      <c r="K401">
        <v>1267.2399999999998</v>
      </c>
      <c r="L401">
        <v>111.4</v>
      </c>
      <c r="M401">
        <v>0</v>
      </c>
      <c r="N401">
        <v>80.55</v>
      </c>
      <c r="O401">
        <v>62.4</v>
      </c>
      <c r="P401">
        <v>19.45</v>
      </c>
      <c r="Q401">
        <v>120.35</v>
      </c>
      <c r="R401">
        <v>1917.8026273373148</v>
      </c>
      <c r="S401">
        <v>3579.1926273373147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7.35</v>
      </c>
      <c r="AB401">
        <v>7.35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8303.64</v>
      </c>
      <c r="AM401">
        <v>111.4</v>
      </c>
      <c r="AN401">
        <v>0</v>
      </c>
      <c r="AO401">
        <v>685.55</v>
      </c>
      <c r="AP401">
        <v>62.4</v>
      </c>
      <c r="AQ401">
        <v>19.45</v>
      </c>
      <c r="AR401">
        <v>195.35</v>
      </c>
      <c r="AS401">
        <v>5003.1526273373147</v>
      </c>
      <c r="AT401">
        <v>14380.942627337314</v>
      </c>
      <c r="AU401">
        <v>1.3443902615067134</v>
      </c>
      <c r="AV401">
        <v>10697</v>
      </c>
      <c r="AW401" t="s">
        <v>211</v>
      </c>
      <c r="AX401" t="s">
        <v>859</v>
      </c>
      <c r="AY401" t="s">
        <v>2385</v>
      </c>
      <c r="AZ401" t="s">
        <v>1010</v>
      </c>
      <c r="BA401" t="s">
        <v>2365</v>
      </c>
      <c r="BB401" t="s">
        <v>1225</v>
      </c>
      <c r="BC401" t="s">
        <v>2384</v>
      </c>
      <c r="BD401">
        <v>1</v>
      </c>
      <c r="BE401">
        <v>2</v>
      </c>
    </row>
    <row r="402" spans="1:57" x14ac:dyDescent="0.25">
      <c r="A402" t="s">
        <v>46</v>
      </c>
      <c r="B402">
        <v>18126.28</v>
      </c>
      <c r="C402">
        <v>6962.9</v>
      </c>
      <c r="D402">
        <v>0</v>
      </c>
      <c r="E402">
        <v>1700</v>
      </c>
      <c r="F402">
        <v>10817</v>
      </c>
      <c r="G402">
        <v>2375</v>
      </c>
      <c r="H402">
        <v>2720.5</v>
      </c>
      <c r="I402">
        <v>52491</v>
      </c>
      <c r="J402">
        <v>95192.68</v>
      </c>
      <c r="K402">
        <v>13654.769999999999</v>
      </c>
      <c r="L402">
        <v>893.51</v>
      </c>
      <c r="M402">
        <v>0</v>
      </c>
      <c r="N402">
        <v>1773</v>
      </c>
      <c r="O402">
        <v>7074.83</v>
      </c>
      <c r="P402">
        <v>562.27</v>
      </c>
      <c r="Q402">
        <v>1377.39</v>
      </c>
      <c r="R402">
        <v>11338.760372228771</v>
      </c>
      <c r="S402">
        <v>36674.530372228772</v>
      </c>
      <c r="T402">
        <v>84077</v>
      </c>
      <c r="U402">
        <v>5939</v>
      </c>
      <c r="V402">
        <v>0</v>
      </c>
      <c r="W402">
        <v>14258</v>
      </c>
      <c r="X402">
        <v>53429</v>
      </c>
      <c r="Y402">
        <v>2339</v>
      </c>
      <c r="Z402">
        <v>16767</v>
      </c>
      <c r="AA402">
        <v>41830</v>
      </c>
      <c r="AB402">
        <v>218639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115858.04999999999</v>
      </c>
      <c r="AM402">
        <v>13795.41</v>
      </c>
      <c r="AN402">
        <v>0</v>
      </c>
      <c r="AO402">
        <v>17731</v>
      </c>
      <c r="AP402">
        <v>71320.83</v>
      </c>
      <c r="AQ402">
        <v>5276.27</v>
      </c>
      <c r="AR402">
        <v>20864.89</v>
      </c>
      <c r="AS402">
        <v>105659.76037222877</v>
      </c>
      <c r="AT402">
        <v>350506.21037222876</v>
      </c>
      <c r="AU402">
        <v>46.8403328039862</v>
      </c>
      <c r="AV402">
        <v>7483</v>
      </c>
      <c r="AW402" t="s">
        <v>45</v>
      </c>
      <c r="AZ402" t="s">
        <v>943</v>
      </c>
      <c r="BA402" t="s">
        <v>2353</v>
      </c>
      <c r="BB402" t="s">
        <v>974</v>
      </c>
      <c r="BC402" t="s">
        <v>2361</v>
      </c>
      <c r="BD402">
        <v>2</v>
      </c>
      <c r="BE402">
        <v>1</v>
      </c>
    </row>
    <row r="403" spans="1:57" x14ac:dyDescent="0.25">
      <c r="A403" t="s">
        <v>320</v>
      </c>
      <c r="B403">
        <v>5984.69</v>
      </c>
      <c r="C403">
        <v>480</v>
      </c>
      <c r="D403">
        <v>0</v>
      </c>
      <c r="E403">
        <v>80</v>
      </c>
      <c r="F403">
        <v>480</v>
      </c>
      <c r="G403">
        <v>1660</v>
      </c>
      <c r="H403">
        <v>120</v>
      </c>
      <c r="I403">
        <v>4157</v>
      </c>
      <c r="J403">
        <v>12961.689999999999</v>
      </c>
      <c r="K403">
        <v>2233.7600000000002</v>
      </c>
      <c r="L403">
        <v>169.45</v>
      </c>
      <c r="M403">
        <v>0</v>
      </c>
      <c r="N403">
        <v>4759.3599999999997</v>
      </c>
      <c r="O403">
        <v>193.71</v>
      </c>
      <c r="P403">
        <v>638.45000000000005</v>
      </c>
      <c r="Q403">
        <v>265.39999999999998</v>
      </c>
      <c r="R403">
        <v>7023.1171467311488</v>
      </c>
      <c r="S403">
        <v>15283.247146731148</v>
      </c>
      <c r="T403">
        <v>9300</v>
      </c>
      <c r="U403">
        <v>0</v>
      </c>
      <c r="V403">
        <v>0</v>
      </c>
      <c r="W403">
        <v>0</v>
      </c>
      <c r="X403">
        <v>1400</v>
      </c>
      <c r="Y403">
        <v>5500</v>
      </c>
      <c r="Z403">
        <v>5400</v>
      </c>
      <c r="AA403">
        <v>5000</v>
      </c>
      <c r="AB403">
        <v>26600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17518.45</v>
      </c>
      <c r="AM403">
        <v>649.45000000000005</v>
      </c>
      <c r="AN403">
        <v>0</v>
      </c>
      <c r="AO403">
        <v>4839.3599999999997</v>
      </c>
      <c r="AP403">
        <v>2073.71</v>
      </c>
      <c r="AQ403">
        <v>7798.45</v>
      </c>
      <c r="AR403">
        <v>5785.4</v>
      </c>
      <c r="AS403">
        <v>16180.117146731149</v>
      </c>
      <c r="AT403">
        <v>54844.93714673115</v>
      </c>
      <c r="AU403">
        <v>4.5110163798923466</v>
      </c>
      <c r="AV403">
        <v>12158</v>
      </c>
      <c r="AW403" t="s">
        <v>319</v>
      </c>
      <c r="AZ403" t="s">
        <v>1357</v>
      </c>
      <c r="BA403" t="s">
        <v>2391</v>
      </c>
      <c r="BB403" t="s">
        <v>1378</v>
      </c>
      <c r="BC403" t="s">
        <v>2394</v>
      </c>
      <c r="BD403">
        <v>2</v>
      </c>
      <c r="BE403">
        <v>1</v>
      </c>
    </row>
    <row r="404" spans="1:57" x14ac:dyDescent="0.25">
      <c r="A404" t="s">
        <v>2526</v>
      </c>
      <c r="B404">
        <v>324.38999999999993</v>
      </c>
      <c r="C404">
        <v>0</v>
      </c>
      <c r="D404">
        <v>0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324.38999999999993</v>
      </c>
      <c r="K404">
        <v>1196.99</v>
      </c>
      <c r="L404">
        <v>0</v>
      </c>
      <c r="M404">
        <v>73.849999999999994</v>
      </c>
      <c r="N404">
        <v>374.61</v>
      </c>
      <c r="O404">
        <v>0</v>
      </c>
      <c r="P404">
        <v>0</v>
      </c>
      <c r="Q404">
        <v>0</v>
      </c>
      <c r="R404">
        <v>3376.1887174851936</v>
      </c>
      <c r="S404">
        <v>5021.6387174851934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1521.3799999999999</v>
      </c>
      <c r="AM404">
        <v>0</v>
      </c>
      <c r="AN404">
        <v>73.849999999999994</v>
      </c>
      <c r="AO404">
        <v>374.61</v>
      </c>
      <c r="AP404">
        <v>0</v>
      </c>
      <c r="AQ404">
        <v>0</v>
      </c>
      <c r="AR404">
        <v>0</v>
      </c>
      <c r="AS404">
        <v>3376.1887174851936</v>
      </c>
      <c r="AT404">
        <v>5346.0287174851928</v>
      </c>
      <c r="AU404">
        <v>0.80102318212244428</v>
      </c>
      <c r="AV404">
        <v>6674</v>
      </c>
      <c r="AW404" t="s">
        <v>657</v>
      </c>
      <c r="AZ404" t="s">
        <v>2045</v>
      </c>
      <c r="BA404" t="s">
        <v>2435</v>
      </c>
      <c r="BB404" t="s">
        <v>2177</v>
      </c>
      <c r="BC404" t="s">
        <v>2449</v>
      </c>
      <c r="BD404">
        <v>1</v>
      </c>
      <c r="BE404">
        <v>1</v>
      </c>
    </row>
    <row r="405" spans="1:57" x14ac:dyDescent="0.25">
      <c r="A405" t="s">
        <v>738</v>
      </c>
      <c r="B405">
        <v>17931.25</v>
      </c>
      <c r="C405">
        <v>7461</v>
      </c>
      <c r="D405">
        <v>0</v>
      </c>
      <c r="E405">
        <v>3904.92</v>
      </c>
      <c r="F405">
        <v>3874.5</v>
      </c>
      <c r="G405">
        <v>3520</v>
      </c>
      <c r="H405">
        <v>6631.1</v>
      </c>
      <c r="I405">
        <v>114926.90999999999</v>
      </c>
      <c r="J405">
        <v>158249.68</v>
      </c>
      <c r="K405">
        <v>36089.480000000003</v>
      </c>
      <c r="L405">
        <v>643.69000000000005</v>
      </c>
      <c r="M405">
        <v>0</v>
      </c>
      <c r="N405">
        <v>18108.23</v>
      </c>
      <c r="O405">
        <v>0</v>
      </c>
      <c r="P405">
        <v>181.1</v>
      </c>
      <c r="Q405">
        <v>213.45</v>
      </c>
      <c r="R405">
        <v>13309.164150448505</v>
      </c>
      <c r="S405">
        <v>68545.114150448513</v>
      </c>
      <c r="T405">
        <v>88623.34</v>
      </c>
      <c r="U405">
        <v>0</v>
      </c>
      <c r="V405">
        <v>0</v>
      </c>
      <c r="W405">
        <v>7052.84</v>
      </c>
      <c r="X405">
        <v>0</v>
      </c>
      <c r="Y405">
        <v>0</v>
      </c>
      <c r="Z405">
        <v>0</v>
      </c>
      <c r="AA405">
        <v>26239.81</v>
      </c>
      <c r="AB405">
        <v>121915.98999999999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142644.07</v>
      </c>
      <c r="AM405">
        <v>8104.6900000000005</v>
      </c>
      <c r="AN405">
        <v>0</v>
      </c>
      <c r="AO405">
        <v>29065.99</v>
      </c>
      <c r="AP405">
        <v>3874.5</v>
      </c>
      <c r="AQ405">
        <v>3701.1</v>
      </c>
      <c r="AR405">
        <v>6844.55</v>
      </c>
      <c r="AS405">
        <v>154475.88415044849</v>
      </c>
      <c r="AT405">
        <v>348710.78415044851</v>
      </c>
      <c r="AU405">
        <v>184.01624493427363</v>
      </c>
      <c r="AV405">
        <v>1895</v>
      </c>
      <c r="AW405" t="s">
        <v>737</v>
      </c>
      <c r="AX405" t="s">
        <v>761</v>
      </c>
      <c r="AY405" t="s">
        <v>2452</v>
      </c>
      <c r="AZ405" t="s">
        <v>931</v>
      </c>
      <c r="BA405" t="s">
        <v>2350</v>
      </c>
      <c r="BB405" t="s">
        <v>2227</v>
      </c>
      <c r="BC405" t="s">
        <v>2454</v>
      </c>
      <c r="BD405">
        <v>1</v>
      </c>
      <c r="BE405">
        <v>2</v>
      </c>
    </row>
    <row r="406" spans="1:57" x14ac:dyDescent="0.25">
      <c r="A406" t="s">
        <v>2323</v>
      </c>
      <c r="B406">
        <v>61895.5</v>
      </c>
      <c r="C406">
        <v>27633.64</v>
      </c>
      <c r="D406">
        <v>5042.57</v>
      </c>
      <c r="E406">
        <v>0</v>
      </c>
      <c r="F406">
        <v>5843.27</v>
      </c>
      <c r="G406">
        <v>60600.35</v>
      </c>
      <c r="H406">
        <v>350</v>
      </c>
      <c r="I406">
        <v>0</v>
      </c>
      <c r="J406">
        <v>161365.32999999999</v>
      </c>
      <c r="K406">
        <v>789.73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789.73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62685.23</v>
      </c>
      <c r="AM406">
        <v>27633.64</v>
      </c>
      <c r="AN406">
        <v>5042.57</v>
      </c>
      <c r="AO406">
        <v>0</v>
      </c>
      <c r="AP406">
        <v>5843.27</v>
      </c>
      <c r="AQ406">
        <v>60600.35</v>
      </c>
      <c r="AR406">
        <v>350</v>
      </c>
      <c r="AS406">
        <v>0</v>
      </c>
      <c r="AT406">
        <v>162155.06</v>
      </c>
      <c r="AW406">
        <v>916</v>
      </c>
    </row>
    <row r="407" spans="1:57" x14ac:dyDescent="0.25">
      <c r="A407" t="s">
        <v>138</v>
      </c>
      <c r="B407">
        <v>9350.2799999999988</v>
      </c>
      <c r="C407">
        <v>1814</v>
      </c>
      <c r="D407">
        <v>0</v>
      </c>
      <c r="E407">
        <v>1110</v>
      </c>
      <c r="F407">
        <v>11848.460000000001</v>
      </c>
      <c r="G407">
        <v>2720</v>
      </c>
      <c r="H407">
        <v>2440</v>
      </c>
      <c r="I407">
        <v>13133.5</v>
      </c>
      <c r="J407">
        <v>42416.24</v>
      </c>
      <c r="K407">
        <v>5768.59</v>
      </c>
      <c r="L407">
        <v>3898.39</v>
      </c>
      <c r="M407">
        <v>0</v>
      </c>
      <c r="N407">
        <v>409.2</v>
      </c>
      <c r="O407">
        <v>5888.0199999999995</v>
      </c>
      <c r="P407">
        <v>548.15</v>
      </c>
      <c r="Q407">
        <v>370.24</v>
      </c>
      <c r="R407">
        <v>7662.0385611973506</v>
      </c>
      <c r="S407">
        <v>24544.628561197354</v>
      </c>
      <c r="T407">
        <v>12335.2</v>
      </c>
      <c r="U407">
        <v>4688.6000000000004</v>
      </c>
      <c r="V407">
        <v>0</v>
      </c>
      <c r="W407">
        <v>741.2</v>
      </c>
      <c r="X407">
        <v>11352.6</v>
      </c>
      <c r="Y407">
        <v>2580.6</v>
      </c>
      <c r="Z407">
        <v>2465.8000000000002</v>
      </c>
      <c r="AA407">
        <v>22000</v>
      </c>
      <c r="AB407">
        <v>56164.000000000007</v>
      </c>
      <c r="AC407">
        <v>7141.15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7141.15</v>
      </c>
      <c r="AL407">
        <v>34595.22</v>
      </c>
      <c r="AM407">
        <v>10400.99</v>
      </c>
      <c r="AN407">
        <v>0</v>
      </c>
      <c r="AO407">
        <v>2260.4</v>
      </c>
      <c r="AP407">
        <v>29089.08</v>
      </c>
      <c r="AQ407">
        <v>5848.75</v>
      </c>
      <c r="AR407">
        <v>5276.04</v>
      </c>
      <c r="AS407">
        <v>42795.538561197347</v>
      </c>
      <c r="AT407">
        <v>130266.01856119734</v>
      </c>
      <c r="AU407">
        <v>3.2352171504084772</v>
      </c>
      <c r="AV407">
        <v>40265</v>
      </c>
      <c r="AW407" t="s">
        <v>137</v>
      </c>
      <c r="AZ407" t="s">
        <v>1041</v>
      </c>
      <c r="BA407" t="s">
        <v>2368</v>
      </c>
      <c r="BB407" t="s">
        <v>1068</v>
      </c>
      <c r="BC407" t="s">
        <v>2372</v>
      </c>
      <c r="BD407">
        <v>1</v>
      </c>
      <c r="BE407">
        <v>1</v>
      </c>
    </row>
    <row r="408" spans="1:57" x14ac:dyDescent="0.25">
      <c r="A408" t="s">
        <v>214</v>
      </c>
      <c r="B408">
        <v>1339.8</v>
      </c>
      <c r="C408">
        <v>3</v>
      </c>
      <c r="D408">
        <v>0</v>
      </c>
      <c r="E408">
        <v>446</v>
      </c>
      <c r="F408">
        <v>677.49</v>
      </c>
      <c r="G408">
        <v>1327.59</v>
      </c>
      <c r="H408">
        <v>430</v>
      </c>
      <c r="I408">
        <v>3441</v>
      </c>
      <c r="J408">
        <v>7664.88</v>
      </c>
      <c r="K408">
        <v>3992.3100000000009</v>
      </c>
      <c r="L408">
        <v>104.1</v>
      </c>
      <c r="M408">
        <v>0</v>
      </c>
      <c r="N408">
        <v>393.2</v>
      </c>
      <c r="O408">
        <v>665.8</v>
      </c>
      <c r="P408">
        <v>273</v>
      </c>
      <c r="Q408">
        <v>465.14</v>
      </c>
      <c r="R408">
        <v>4841.8197745331181</v>
      </c>
      <c r="S408">
        <v>10735.369774533119</v>
      </c>
      <c r="T408">
        <v>6800</v>
      </c>
      <c r="U408">
        <v>0</v>
      </c>
      <c r="V408">
        <v>0</v>
      </c>
      <c r="W408">
        <v>3200</v>
      </c>
      <c r="X408">
        <v>400</v>
      </c>
      <c r="Y408">
        <v>0</v>
      </c>
      <c r="Z408">
        <v>400</v>
      </c>
      <c r="AA408">
        <v>4000</v>
      </c>
      <c r="AB408">
        <v>14800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12132.11</v>
      </c>
      <c r="AM408">
        <v>107.1</v>
      </c>
      <c r="AN408">
        <v>0</v>
      </c>
      <c r="AO408">
        <v>4039.2</v>
      </c>
      <c r="AP408">
        <v>1743.29</v>
      </c>
      <c r="AQ408">
        <v>1600.59</v>
      </c>
      <c r="AR408">
        <v>1295.1399999999999</v>
      </c>
      <c r="AS408">
        <v>12282.819774533118</v>
      </c>
      <c r="AT408">
        <v>33200.24977453312</v>
      </c>
      <c r="AU408">
        <v>9.4722538586399772</v>
      </c>
      <c r="AV408">
        <v>3505</v>
      </c>
      <c r="AW408" t="s">
        <v>213</v>
      </c>
      <c r="AZ408" t="s">
        <v>1010</v>
      </c>
      <c r="BA408" t="s">
        <v>2365</v>
      </c>
      <c r="BB408" t="s">
        <v>1211</v>
      </c>
      <c r="BC408" t="s">
        <v>2382</v>
      </c>
      <c r="BD408">
        <v>2</v>
      </c>
      <c r="BE408">
        <v>1</v>
      </c>
    </row>
    <row r="409" spans="1:57" x14ac:dyDescent="0.25">
      <c r="A409" t="s">
        <v>322</v>
      </c>
      <c r="B409">
        <v>7011.22</v>
      </c>
      <c r="C409">
        <v>720</v>
      </c>
      <c r="D409">
        <v>0</v>
      </c>
      <c r="E409">
        <v>480</v>
      </c>
      <c r="F409">
        <v>40</v>
      </c>
      <c r="G409">
        <v>30</v>
      </c>
      <c r="H409">
        <v>1250</v>
      </c>
      <c r="I409">
        <v>1532</v>
      </c>
      <c r="J409">
        <v>11063.220000000001</v>
      </c>
      <c r="K409">
        <v>4569.8700000000008</v>
      </c>
      <c r="L409">
        <v>145.55000000000001</v>
      </c>
      <c r="M409">
        <v>0</v>
      </c>
      <c r="N409">
        <v>148.25</v>
      </c>
      <c r="O409">
        <v>87.75</v>
      </c>
      <c r="P409">
        <v>122.2</v>
      </c>
      <c r="Q409">
        <v>77.099999999999994</v>
      </c>
      <c r="R409">
        <v>4921.9693399761954</v>
      </c>
      <c r="S409">
        <v>10072.689339976198</v>
      </c>
      <c r="T409">
        <v>6200</v>
      </c>
      <c r="U409">
        <v>850</v>
      </c>
      <c r="V409">
        <v>0</v>
      </c>
      <c r="W409">
        <v>400</v>
      </c>
      <c r="X409">
        <v>0</v>
      </c>
      <c r="Y409">
        <v>0</v>
      </c>
      <c r="Z409">
        <v>400</v>
      </c>
      <c r="AA409">
        <v>1900</v>
      </c>
      <c r="AB409">
        <v>9750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17781.09</v>
      </c>
      <c r="AM409">
        <v>1715.55</v>
      </c>
      <c r="AN409">
        <v>0</v>
      </c>
      <c r="AO409">
        <v>1028.25</v>
      </c>
      <c r="AP409">
        <v>127.75</v>
      </c>
      <c r="AQ409">
        <v>152.19999999999999</v>
      </c>
      <c r="AR409">
        <v>1727.1</v>
      </c>
      <c r="AS409">
        <v>8353.9693399761964</v>
      </c>
      <c r="AT409">
        <v>30885.909339976195</v>
      </c>
      <c r="AU409">
        <v>2.4598526075164222</v>
      </c>
      <c r="AV409">
        <v>12556</v>
      </c>
      <c r="AW409" t="s">
        <v>321</v>
      </c>
      <c r="AZ409" t="s">
        <v>1357</v>
      </c>
      <c r="BA409" t="s">
        <v>2391</v>
      </c>
      <c r="BB409" t="s">
        <v>1378</v>
      </c>
      <c r="BC409" t="s">
        <v>2394</v>
      </c>
      <c r="BD409">
        <v>2</v>
      </c>
      <c r="BE409">
        <v>1</v>
      </c>
    </row>
    <row r="410" spans="1:57" x14ac:dyDescent="0.25">
      <c r="A410" t="s">
        <v>324</v>
      </c>
      <c r="B410">
        <v>1531.28</v>
      </c>
      <c r="C410">
        <v>3250</v>
      </c>
      <c r="D410">
        <v>0</v>
      </c>
      <c r="E410">
        <v>104</v>
      </c>
      <c r="F410">
        <v>1670</v>
      </c>
      <c r="G410">
        <v>110</v>
      </c>
      <c r="H410">
        <v>157.19999999999999</v>
      </c>
      <c r="I410">
        <v>1867</v>
      </c>
      <c r="J410">
        <v>8689.48</v>
      </c>
      <c r="K410">
        <v>1523.3799999999999</v>
      </c>
      <c r="L410">
        <v>3050.9</v>
      </c>
      <c r="M410">
        <v>0</v>
      </c>
      <c r="N410">
        <v>627.75</v>
      </c>
      <c r="O410">
        <v>258.05</v>
      </c>
      <c r="P410">
        <v>3447.34</v>
      </c>
      <c r="Q410">
        <v>9.6199999999999992</v>
      </c>
      <c r="R410">
        <v>1461.7277037734484</v>
      </c>
      <c r="S410">
        <v>10378.76770377345</v>
      </c>
      <c r="T410">
        <v>0</v>
      </c>
      <c r="U410">
        <v>0</v>
      </c>
      <c r="V410">
        <v>0</v>
      </c>
      <c r="W410">
        <v>0</v>
      </c>
      <c r="X410">
        <v>2878.1</v>
      </c>
      <c r="Y410">
        <v>0</v>
      </c>
      <c r="Z410">
        <v>0</v>
      </c>
      <c r="AA410">
        <v>0</v>
      </c>
      <c r="AB410">
        <v>2878.1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3054.66</v>
      </c>
      <c r="AM410">
        <v>6300.9</v>
      </c>
      <c r="AN410">
        <v>0</v>
      </c>
      <c r="AO410">
        <v>731.75</v>
      </c>
      <c r="AP410">
        <v>4806.1499999999996</v>
      </c>
      <c r="AQ410">
        <v>3557.34</v>
      </c>
      <c r="AR410">
        <v>166.82</v>
      </c>
      <c r="AS410">
        <v>3328.7277037734484</v>
      </c>
      <c r="AT410">
        <v>21946.347703773448</v>
      </c>
      <c r="AU410">
        <v>11.353516659996611</v>
      </c>
      <c r="AV410">
        <v>1933</v>
      </c>
      <c r="AW410" t="s">
        <v>323</v>
      </c>
      <c r="AZ410" t="s">
        <v>1357</v>
      </c>
      <c r="BA410" t="s">
        <v>2391</v>
      </c>
      <c r="BB410" t="s">
        <v>1364</v>
      </c>
      <c r="BC410" t="s">
        <v>2393</v>
      </c>
      <c r="BD410">
        <v>2</v>
      </c>
      <c r="BE410">
        <v>1</v>
      </c>
    </row>
    <row r="411" spans="1:57" x14ac:dyDescent="0.25">
      <c r="A411" t="s">
        <v>552</v>
      </c>
      <c r="B411">
        <v>2598.1800000000003</v>
      </c>
      <c r="C411">
        <v>0</v>
      </c>
      <c r="D411">
        <v>0</v>
      </c>
      <c r="E411">
        <v>240</v>
      </c>
      <c r="F411">
        <v>263.54000000000002</v>
      </c>
      <c r="G411">
        <v>600</v>
      </c>
      <c r="H411">
        <v>620</v>
      </c>
      <c r="I411">
        <v>12817</v>
      </c>
      <c r="J411">
        <v>17138.72</v>
      </c>
      <c r="K411">
        <v>5395</v>
      </c>
      <c r="L411">
        <v>56.75</v>
      </c>
      <c r="M411">
        <v>0</v>
      </c>
      <c r="N411">
        <v>1196.5999999999999</v>
      </c>
      <c r="O411">
        <v>1666.35</v>
      </c>
      <c r="P411">
        <v>205.4</v>
      </c>
      <c r="Q411">
        <v>94.65</v>
      </c>
      <c r="R411">
        <v>3912.6837320535815</v>
      </c>
      <c r="S411">
        <v>12527.433732053581</v>
      </c>
      <c r="T411">
        <v>6500</v>
      </c>
      <c r="U411">
        <v>1000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7500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416.95</v>
      </c>
      <c r="AK411">
        <v>416.95</v>
      </c>
      <c r="AL411">
        <v>14493.18</v>
      </c>
      <c r="AM411">
        <v>1056.75</v>
      </c>
      <c r="AN411">
        <v>0</v>
      </c>
      <c r="AO411">
        <v>1436.6</v>
      </c>
      <c r="AP411">
        <v>1929.8899999999999</v>
      </c>
      <c r="AQ411">
        <v>805.4</v>
      </c>
      <c r="AR411">
        <v>714.65</v>
      </c>
      <c r="AS411">
        <v>17146.633732053582</v>
      </c>
      <c r="AT411">
        <v>37583.103732053583</v>
      </c>
      <c r="AU411">
        <v>0.39313692474794015</v>
      </c>
      <c r="AV411">
        <v>95598</v>
      </c>
      <c r="AW411" t="s">
        <v>551</v>
      </c>
      <c r="AZ411" t="s">
        <v>1870</v>
      </c>
      <c r="BA411" t="s">
        <v>2424</v>
      </c>
      <c r="BB411" t="s">
        <v>1930</v>
      </c>
      <c r="BC411" t="s">
        <v>2431</v>
      </c>
      <c r="BD411">
        <v>2</v>
      </c>
      <c r="BE411">
        <v>1</v>
      </c>
    </row>
    <row r="412" spans="1:57" x14ac:dyDescent="0.25">
      <c r="A412" t="s">
        <v>140</v>
      </c>
      <c r="B412">
        <v>10303.109999999997</v>
      </c>
      <c r="C412">
        <v>920</v>
      </c>
      <c r="D412">
        <v>0</v>
      </c>
      <c r="E412">
        <v>1695</v>
      </c>
      <c r="F412">
        <v>7010</v>
      </c>
      <c r="G412">
        <v>1755</v>
      </c>
      <c r="H412">
        <v>5802.43</v>
      </c>
      <c r="I412">
        <v>15005.04</v>
      </c>
      <c r="J412">
        <v>42490.58</v>
      </c>
      <c r="K412">
        <v>22648.68</v>
      </c>
      <c r="L412">
        <v>2390.3200000000002</v>
      </c>
      <c r="M412">
        <v>0</v>
      </c>
      <c r="N412">
        <v>688.72</v>
      </c>
      <c r="O412">
        <v>317.75</v>
      </c>
      <c r="P412">
        <v>97.3</v>
      </c>
      <c r="Q412">
        <v>2530.5300000000002</v>
      </c>
      <c r="R412">
        <v>9410.269900910971</v>
      </c>
      <c r="S412">
        <v>38083.569900910967</v>
      </c>
      <c r="T412">
        <v>13090</v>
      </c>
      <c r="U412">
        <v>2000</v>
      </c>
      <c r="V412">
        <v>0</v>
      </c>
      <c r="W412">
        <v>1000</v>
      </c>
      <c r="X412">
        <v>0</v>
      </c>
      <c r="Y412">
        <v>0</v>
      </c>
      <c r="Z412">
        <v>4000</v>
      </c>
      <c r="AA412">
        <v>6000</v>
      </c>
      <c r="AB412">
        <v>26090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46041.789999999994</v>
      </c>
      <c r="AM412">
        <v>5310.32</v>
      </c>
      <c r="AN412">
        <v>0</v>
      </c>
      <c r="AO412">
        <v>3383.7200000000003</v>
      </c>
      <c r="AP412">
        <v>7327.75</v>
      </c>
      <c r="AQ412">
        <v>1852.3</v>
      </c>
      <c r="AR412">
        <v>12332.960000000001</v>
      </c>
      <c r="AS412">
        <v>30415.309900910972</v>
      </c>
      <c r="AT412">
        <v>106664.14990091097</v>
      </c>
      <c r="AU412">
        <v>63.339756473225037</v>
      </c>
      <c r="AV412">
        <v>1684</v>
      </c>
      <c r="AW412" t="s">
        <v>139</v>
      </c>
      <c r="AZ412" t="s">
        <v>1041</v>
      </c>
      <c r="BA412" t="s">
        <v>2368</v>
      </c>
      <c r="BB412" t="s">
        <v>2375</v>
      </c>
      <c r="BC412" t="s">
        <v>2376</v>
      </c>
      <c r="BD412">
        <v>1</v>
      </c>
      <c r="BE412">
        <v>1</v>
      </c>
    </row>
    <row r="413" spans="1:57" x14ac:dyDescent="0.25">
      <c r="A413" t="s">
        <v>474</v>
      </c>
      <c r="B413">
        <v>1818.04</v>
      </c>
      <c r="C413">
        <v>330</v>
      </c>
      <c r="D413">
        <v>0</v>
      </c>
      <c r="E413">
        <v>298</v>
      </c>
      <c r="F413">
        <v>275</v>
      </c>
      <c r="G413">
        <v>4240</v>
      </c>
      <c r="H413">
        <v>415</v>
      </c>
      <c r="I413">
        <v>1464</v>
      </c>
      <c r="J413">
        <v>8840.0400000000009</v>
      </c>
      <c r="K413">
        <v>4998.0100000000011</v>
      </c>
      <c r="L413">
        <v>303.39999999999998</v>
      </c>
      <c r="M413">
        <v>0</v>
      </c>
      <c r="N413">
        <v>129.30000000000001</v>
      </c>
      <c r="O413">
        <v>1342.8</v>
      </c>
      <c r="P413">
        <v>151.80000000000001</v>
      </c>
      <c r="Q413">
        <v>254.75</v>
      </c>
      <c r="R413">
        <v>2172.3715028632241</v>
      </c>
      <c r="S413">
        <v>9352.4315028632263</v>
      </c>
      <c r="T413">
        <v>4000</v>
      </c>
      <c r="U413">
        <v>0</v>
      </c>
      <c r="V413">
        <v>0</v>
      </c>
      <c r="W413">
        <v>0</v>
      </c>
      <c r="X413">
        <v>1000</v>
      </c>
      <c r="Y413">
        <v>0</v>
      </c>
      <c r="Z413">
        <v>0</v>
      </c>
      <c r="AA413">
        <v>0</v>
      </c>
      <c r="AB413">
        <v>5000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10816.050000000001</v>
      </c>
      <c r="AM413">
        <v>633.4</v>
      </c>
      <c r="AN413">
        <v>0</v>
      </c>
      <c r="AO413">
        <v>427.3</v>
      </c>
      <c r="AP413">
        <v>2617.8000000000002</v>
      </c>
      <c r="AQ413">
        <v>4391.8</v>
      </c>
      <c r="AR413">
        <v>669.75</v>
      </c>
      <c r="AS413">
        <v>3636.3715028632241</v>
      </c>
      <c r="AT413">
        <v>23192.471502863224</v>
      </c>
      <c r="AU413">
        <v>9.4393453410106734</v>
      </c>
      <c r="AV413">
        <v>2457</v>
      </c>
      <c r="AW413" t="s">
        <v>473</v>
      </c>
      <c r="AZ413" t="s">
        <v>1696</v>
      </c>
      <c r="BA413" t="s">
        <v>2415</v>
      </c>
      <c r="BB413" t="s">
        <v>1712</v>
      </c>
      <c r="BC413" t="s">
        <v>2418</v>
      </c>
      <c r="BD413">
        <v>2</v>
      </c>
      <c r="BE413">
        <v>1</v>
      </c>
    </row>
    <row r="414" spans="1:57" x14ac:dyDescent="0.25">
      <c r="A414" t="s">
        <v>2535</v>
      </c>
      <c r="B414">
        <v>4189.3099999999995</v>
      </c>
      <c r="C414">
        <v>2592.61</v>
      </c>
      <c r="D414">
        <v>0</v>
      </c>
      <c r="E414">
        <v>235</v>
      </c>
      <c r="F414">
        <v>0</v>
      </c>
      <c r="G414">
        <v>660</v>
      </c>
      <c r="H414">
        <v>281</v>
      </c>
      <c r="I414">
        <v>3231</v>
      </c>
      <c r="J414">
        <v>11188.92</v>
      </c>
      <c r="K414">
        <v>3429.1599999999994</v>
      </c>
      <c r="L414">
        <v>825.53</v>
      </c>
      <c r="M414">
        <v>0</v>
      </c>
      <c r="N414">
        <v>120.65</v>
      </c>
      <c r="O414">
        <v>1343.3200000000002</v>
      </c>
      <c r="P414">
        <v>630.1</v>
      </c>
      <c r="Q414">
        <v>1487.43</v>
      </c>
      <c r="R414">
        <v>4493.919672929529</v>
      </c>
      <c r="S414">
        <v>12330.10967292953</v>
      </c>
      <c r="T414">
        <v>1200</v>
      </c>
      <c r="U414">
        <v>900</v>
      </c>
      <c r="V414">
        <v>0</v>
      </c>
      <c r="W414">
        <v>0</v>
      </c>
      <c r="X414">
        <v>0</v>
      </c>
      <c r="Y414">
        <v>0</v>
      </c>
      <c r="Z414">
        <v>900</v>
      </c>
      <c r="AA414">
        <v>0</v>
      </c>
      <c r="AB414">
        <v>3000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8818.4699999999993</v>
      </c>
      <c r="AM414">
        <v>4318.1400000000003</v>
      </c>
      <c r="AN414">
        <v>0</v>
      </c>
      <c r="AO414">
        <v>355.65</v>
      </c>
      <c r="AP414">
        <v>1343.3200000000002</v>
      </c>
      <c r="AQ414">
        <v>1290.0999999999999</v>
      </c>
      <c r="AR414">
        <v>2668.4300000000003</v>
      </c>
      <c r="AS414">
        <v>7724.919672929529</v>
      </c>
      <c r="AT414">
        <v>26519.02967292953</v>
      </c>
      <c r="AU414">
        <v>0.95881949790040966</v>
      </c>
      <c r="AV414">
        <v>27658</v>
      </c>
      <c r="AW414" t="s">
        <v>707</v>
      </c>
      <c r="AX414" t="s">
        <v>763</v>
      </c>
      <c r="AY414" t="s">
        <v>2414</v>
      </c>
      <c r="AZ414" t="s">
        <v>1696</v>
      </c>
      <c r="BA414" t="s">
        <v>2415</v>
      </c>
      <c r="BB414" t="s">
        <v>1698</v>
      </c>
      <c r="BC414" t="s">
        <v>2416</v>
      </c>
      <c r="BD414">
        <v>1</v>
      </c>
      <c r="BE414">
        <v>2</v>
      </c>
    </row>
    <row r="415" spans="1:57" x14ac:dyDescent="0.25">
      <c r="A415" t="s">
        <v>2558</v>
      </c>
      <c r="B415">
        <v>0</v>
      </c>
      <c r="C415">
        <v>0</v>
      </c>
      <c r="D415">
        <v>0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900</v>
      </c>
      <c r="Q415">
        <v>0</v>
      </c>
      <c r="R415">
        <v>0</v>
      </c>
      <c r="S415">
        <v>900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900</v>
      </c>
      <c r="AR415">
        <v>0</v>
      </c>
      <c r="AS415">
        <v>0</v>
      </c>
      <c r="AT415">
        <v>900</v>
      </c>
      <c r="AU415">
        <v>7.0660281070895808E-2</v>
      </c>
      <c r="AV415">
        <v>12737</v>
      </c>
      <c r="AW415" t="s">
        <v>793</v>
      </c>
      <c r="AX415" t="s">
        <v>793</v>
      </c>
      <c r="AY415" t="s">
        <v>2433</v>
      </c>
      <c r="AZ415" t="s">
        <v>1870</v>
      </c>
      <c r="BA415" t="s">
        <v>2424</v>
      </c>
      <c r="BB415" t="s">
        <v>1902</v>
      </c>
      <c r="BC415" t="s">
        <v>2429</v>
      </c>
      <c r="BD415">
        <v>1</v>
      </c>
      <c r="BE415">
        <v>2</v>
      </c>
    </row>
    <row r="416" spans="1:57" x14ac:dyDescent="0.25">
      <c r="A416" t="s">
        <v>2500</v>
      </c>
      <c r="B416">
        <v>15301.07</v>
      </c>
      <c r="C416">
        <v>12575.33</v>
      </c>
      <c r="D416">
        <v>0</v>
      </c>
      <c r="E416">
        <v>1740</v>
      </c>
      <c r="F416">
        <v>44000.54</v>
      </c>
      <c r="G416">
        <v>16365</v>
      </c>
      <c r="H416">
        <v>9392</v>
      </c>
      <c r="I416">
        <v>41763.799999999996</v>
      </c>
      <c r="J416">
        <v>141137.74</v>
      </c>
      <c r="K416">
        <v>29695.040000000001</v>
      </c>
      <c r="L416">
        <v>5023.6099999999997</v>
      </c>
      <c r="M416">
        <v>0</v>
      </c>
      <c r="N416">
        <v>985.83</v>
      </c>
      <c r="O416">
        <v>1833.87</v>
      </c>
      <c r="P416">
        <v>13310.2</v>
      </c>
      <c r="Q416">
        <v>6811.99</v>
      </c>
      <c r="R416">
        <v>11803.182379916238</v>
      </c>
      <c r="S416">
        <v>69463.722379916231</v>
      </c>
      <c r="T416">
        <v>46645</v>
      </c>
      <c r="U416">
        <v>4050</v>
      </c>
      <c r="V416">
        <v>0</v>
      </c>
      <c r="W416">
        <v>0</v>
      </c>
      <c r="X416">
        <v>26280</v>
      </c>
      <c r="Y416">
        <v>12800</v>
      </c>
      <c r="Z416">
        <v>1600</v>
      </c>
      <c r="AA416">
        <v>21660</v>
      </c>
      <c r="AB416">
        <v>113035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91641.11</v>
      </c>
      <c r="AM416">
        <v>21648.94</v>
      </c>
      <c r="AN416">
        <v>0</v>
      </c>
      <c r="AO416">
        <v>2725.83</v>
      </c>
      <c r="AP416">
        <v>72114.41</v>
      </c>
      <c r="AQ416">
        <v>42475.199999999997</v>
      </c>
      <c r="AR416">
        <v>17803.989999999998</v>
      </c>
      <c r="AS416">
        <v>75226.98237991624</v>
      </c>
      <c r="AT416">
        <v>323636.46237991622</v>
      </c>
      <c r="AU416">
        <v>7.4843083664010965</v>
      </c>
      <c r="AV416">
        <v>43242</v>
      </c>
      <c r="AW416" t="s">
        <v>553</v>
      </c>
      <c r="AX416" t="s">
        <v>793</v>
      </c>
      <c r="AY416" t="s">
        <v>2433</v>
      </c>
      <c r="AZ416" t="s">
        <v>1870</v>
      </c>
      <c r="BA416" t="s">
        <v>2424</v>
      </c>
      <c r="BB416" t="s">
        <v>1902</v>
      </c>
      <c r="BC416" t="s">
        <v>2429</v>
      </c>
      <c r="BD416">
        <v>1</v>
      </c>
      <c r="BE416">
        <v>2</v>
      </c>
    </row>
    <row r="417" spans="1:57" x14ac:dyDescent="0.25">
      <c r="A417" t="s">
        <v>392</v>
      </c>
      <c r="B417">
        <v>3617.13</v>
      </c>
      <c r="C417">
        <v>400</v>
      </c>
      <c r="D417">
        <v>0</v>
      </c>
      <c r="E417">
        <v>1180</v>
      </c>
      <c r="F417">
        <v>1731.98</v>
      </c>
      <c r="G417">
        <v>3905</v>
      </c>
      <c r="H417">
        <v>1605</v>
      </c>
      <c r="I417">
        <v>6933</v>
      </c>
      <c r="J417">
        <v>19372.11</v>
      </c>
      <c r="K417">
        <v>13841.369999999997</v>
      </c>
      <c r="L417">
        <v>279.70999999999998</v>
      </c>
      <c r="M417">
        <v>0</v>
      </c>
      <c r="N417">
        <v>5259.66</v>
      </c>
      <c r="O417">
        <v>3252.08</v>
      </c>
      <c r="P417">
        <v>4545.5</v>
      </c>
      <c r="Q417">
        <v>907.11</v>
      </c>
      <c r="R417">
        <v>5342.7784816309832</v>
      </c>
      <c r="S417">
        <v>33428.20848163098</v>
      </c>
      <c r="T417">
        <v>18100</v>
      </c>
      <c r="U417">
        <v>0</v>
      </c>
      <c r="V417">
        <v>0</v>
      </c>
      <c r="W417">
        <v>0</v>
      </c>
      <c r="X417">
        <v>5430</v>
      </c>
      <c r="Y417">
        <v>5430</v>
      </c>
      <c r="Z417">
        <v>5567.27</v>
      </c>
      <c r="AA417">
        <v>1500</v>
      </c>
      <c r="AB417">
        <v>36027.270000000004</v>
      </c>
      <c r="AC417">
        <v>0</v>
      </c>
      <c r="AD417">
        <v>0</v>
      </c>
      <c r="AE417">
        <v>0</v>
      </c>
      <c r="AF417">
        <v>37852.230000000003</v>
      </c>
      <c r="AG417">
        <v>0</v>
      </c>
      <c r="AH417">
        <v>0</v>
      </c>
      <c r="AI417">
        <v>0</v>
      </c>
      <c r="AJ417">
        <v>0</v>
      </c>
      <c r="AK417">
        <v>37852.230000000003</v>
      </c>
      <c r="AL417">
        <v>35558.5</v>
      </c>
      <c r="AM417">
        <v>679.71</v>
      </c>
      <c r="AN417">
        <v>0</v>
      </c>
      <c r="AO417">
        <v>44291.89</v>
      </c>
      <c r="AP417">
        <v>10414.06</v>
      </c>
      <c r="AQ417">
        <v>13880.5</v>
      </c>
      <c r="AR417">
        <v>8079.380000000001</v>
      </c>
      <c r="AS417">
        <v>13775.778481630983</v>
      </c>
      <c r="AT417">
        <v>126679.81848163099</v>
      </c>
      <c r="AU417">
        <v>14.737065900608538</v>
      </c>
      <c r="AV417">
        <v>8596</v>
      </c>
      <c r="AW417" t="s">
        <v>391</v>
      </c>
      <c r="AX417" t="s">
        <v>853</v>
      </c>
      <c r="AY417" t="s">
        <v>2405</v>
      </c>
      <c r="AZ417" t="s">
        <v>1481</v>
      </c>
      <c r="BA417" t="s">
        <v>2402</v>
      </c>
      <c r="BB417" t="s">
        <v>1587</v>
      </c>
      <c r="BC417" t="s">
        <v>2406</v>
      </c>
      <c r="BD417">
        <v>1</v>
      </c>
      <c r="BE417">
        <v>2</v>
      </c>
    </row>
    <row r="418" spans="1:57" x14ac:dyDescent="0.25">
      <c r="A418" t="s">
        <v>476</v>
      </c>
      <c r="B418">
        <v>819.36</v>
      </c>
      <c r="C418">
        <v>0</v>
      </c>
      <c r="D418">
        <v>0</v>
      </c>
      <c r="E418">
        <v>140</v>
      </c>
      <c r="F418">
        <v>273</v>
      </c>
      <c r="G418">
        <v>600</v>
      </c>
      <c r="H418">
        <v>500</v>
      </c>
      <c r="I418">
        <v>1889</v>
      </c>
      <c r="J418">
        <v>4221.3600000000006</v>
      </c>
      <c r="K418">
        <v>1050.24</v>
      </c>
      <c r="L418">
        <v>74.099999999999994</v>
      </c>
      <c r="M418">
        <v>0</v>
      </c>
      <c r="N418">
        <v>181.03</v>
      </c>
      <c r="O418">
        <v>346.6</v>
      </c>
      <c r="P418">
        <v>60</v>
      </c>
      <c r="Q418">
        <v>82.75</v>
      </c>
      <c r="R418">
        <v>1425.7877291629286</v>
      </c>
      <c r="S418">
        <v>3220.5077291629286</v>
      </c>
      <c r="T418">
        <v>3556.9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3556.9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5426.5</v>
      </c>
      <c r="AM418">
        <v>74.099999999999994</v>
      </c>
      <c r="AN418">
        <v>0</v>
      </c>
      <c r="AO418">
        <v>321.02999999999997</v>
      </c>
      <c r="AP418">
        <v>619.6</v>
      </c>
      <c r="AQ418">
        <v>660</v>
      </c>
      <c r="AR418">
        <v>582.75</v>
      </c>
      <c r="AS418">
        <v>3314.7877291629284</v>
      </c>
      <c r="AT418">
        <v>10998.76772916293</v>
      </c>
      <c r="AU418">
        <v>6.0102555897065191</v>
      </c>
      <c r="AV418">
        <v>1830</v>
      </c>
      <c r="AW418" t="s">
        <v>475</v>
      </c>
      <c r="AZ418" t="s">
        <v>1696</v>
      </c>
      <c r="BA418" t="s">
        <v>2415</v>
      </c>
      <c r="BB418" t="s">
        <v>1698</v>
      </c>
      <c r="BC418" t="s">
        <v>2416</v>
      </c>
      <c r="BD418">
        <v>2</v>
      </c>
      <c r="BE418">
        <v>1</v>
      </c>
    </row>
    <row r="419" spans="1:57" x14ac:dyDescent="0.25">
      <c r="A419" t="s">
        <v>2505</v>
      </c>
      <c r="B419">
        <v>3068.49</v>
      </c>
      <c r="C419">
        <v>0</v>
      </c>
      <c r="D419">
        <v>911.65</v>
      </c>
      <c r="E419">
        <v>0</v>
      </c>
      <c r="F419">
        <v>0</v>
      </c>
      <c r="G419">
        <v>1260</v>
      </c>
      <c r="H419">
        <v>0</v>
      </c>
      <c r="I419">
        <v>3855.5</v>
      </c>
      <c r="J419">
        <v>9095.64</v>
      </c>
      <c r="K419">
        <v>1240.0700000000002</v>
      </c>
      <c r="L419">
        <v>0</v>
      </c>
      <c r="M419">
        <v>252.5</v>
      </c>
      <c r="N419">
        <v>181.63</v>
      </c>
      <c r="O419">
        <v>0</v>
      </c>
      <c r="P419">
        <v>0</v>
      </c>
      <c r="Q419">
        <v>0</v>
      </c>
      <c r="R419">
        <v>2297.1980941385427</v>
      </c>
      <c r="S419">
        <v>3971.398094138543</v>
      </c>
      <c r="T419">
        <v>26514.2</v>
      </c>
      <c r="U419">
        <v>0</v>
      </c>
      <c r="V419">
        <v>1950</v>
      </c>
      <c r="W419">
        <v>691.59</v>
      </c>
      <c r="X419">
        <v>0</v>
      </c>
      <c r="Y419">
        <v>0</v>
      </c>
      <c r="Z419">
        <v>1103.6600000000001</v>
      </c>
      <c r="AA419">
        <v>2323.58</v>
      </c>
      <c r="AB419">
        <v>32583.03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30822.760000000002</v>
      </c>
      <c r="AM419">
        <v>0</v>
      </c>
      <c r="AN419">
        <v>3114.15</v>
      </c>
      <c r="AO419">
        <v>873.22</v>
      </c>
      <c r="AP419">
        <v>0</v>
      </c>
      <c r="AQ419">
        <v>1260</v>
      </c>
      <c r="AR419">
        <v>1103.6600000000001</v>
      </c>
      <c r="AS419">
        <v>8476.2780941385427</v>
      </c>
      <c r="AT419">
        <v>45650.068094138551</v>
      </c>
      <c r="AU419">
        <v>7.3368801179907663</v>
      </c>
      <c r="AV419">
        <v>6222</v>
      </c>
      <c r="AW419" t="s">
        <v>585</v>
      </c>
      <c r="AX419" t="s">
        <v>795</v>
      </c>
      <c r="AY419" t="s">
        <v>2358</v>
      </c>
      <c r="AZ419" t="s">
        <v>2045</v>
      </c>
      <c r="BA419" t="s">
        <v>2435</v>
      </c>
      <c r="BB419" t="s">
        <v>2061</v>
      </c>
      <c r="BC419" t="s">
        <v>2439</v>
      </c>
      <c r="BD419">
        <v>1</v>
      </c>
      <c r="BE419">
        <v>2</v>
      </c>
    </row>
    <row r="420" spans="1:57" x14ac:dyDescent="0.25">
      <c r="A420" t="s">
        <v>2559</v>
      </c>
      <c r="B420">
        <v>0</v>
      </c>
      <c r="C420">
        <v>0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2093.71</v>
      </c>
      <c r="P420">
        <v>0</v>
      </c>
      <c r="Q420">
        <v>0</v>
      </c>
      <c r="R420">
        <v>0</v>
      </c>
      <c r="S420">
        <v>2093.71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62839</v>
      </c>
      <c r="Z420">
        <v>0</v>
      </c>
      <c r="AA420">
        <v>0</v>
      </c>
      <c r="AB420">
        <v>62839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90000</v>
      </c>
      <c r="AK420">
        <v>90000</v>
      </c>
      <c r="AL420">
        <v>0</v>
      </c>
      <c r="AM420">
        <v>0</v>
      </c>
      <c r="AN420">
        <v>0</v>
      </c>
      <c r="AO420">
        <v>0</v>
      </c>
      <c r="AP420">
        <v>2093.71</v>
      </c>
      <c r="AQ420">
        <v>62839</v>
      </c>
      <c r="AR420">
        <v>0</v>
      </c>
      <c r="AS420">
        <v>90000</v>
      </c>
      <c r="AT420">
        <v>154932.71</v>
      </c>
      <c r="AU420">
        <v>14.70647460844803</v>
      </c>
      <c r="AV420">
        <v>10535</v>
      </c>
      <c r="AW420" t="s">
        <v>795</v>
      </c>
      <c r="AX420" t="s">
        <v>795</v>
      </c>
      <c r="AY420" t="s">
        <v>2358</v>
      </c>
      <c r="AZ420" t="s">
        <v>931</v>
      </c>
      <c r="BA420" t="s">
        <v>2350</v>
      </c>
      <c r="BB420" t="s">
        <v>963</v>
      </c>
      <c r="BC420" t="s">
        <v>2359</v>
      </c>
      <c r="BD420">
        <v>1</v>
      </c>
      <c r="BE420">
        <v>2</v>
      </c>
    </row>
    <row r="421" spans="1:57" x14ac:dyDescent="0.25">
      <c r="A421" t="s">
        <v>662</v>
      </c>
      <c r="B421">
        <v>24025.090000000004</v>
      </c>
      <c r="C421">
        <v>3636</v>
      </c>
      <c r="D421">
        <v>0</v>
      </c>
      <c r="E421">
        <v>3175</v>
      </c>
      <c r="F421">
        <v>17173.23</v>
      </c>
      <c r="G421">
        <v>17030.7</v>
      </c>
      <c r="H421">
        <v>9056</v>
      </c>
      <c r="I421">
        <v>92352.1</v>
      </c>
      <c r="J421">
        <v>166448.12</v>
      </c>
      <c r="K421">
        <v>20561.72</v>
      </c>
      <c r="L421">
        <v>483.05</v>
      </c>
      <c r="M421">
        <v>0</v>
      </c>
      <c r="N421">
        <v>1810.91</v>
      </c>
      <c r="O421">
        <v>4289.03</v>
      </c>
      <c r="P421">
        <v>4527.8900000000003</v>
      </c>
      <c r="Q421">
        <v>1272.6300000000001</v>
      </c>
      <c r="R421">
        <v>26612.413766151185</v>
      </c>
      <c r="S421">
        <v>59557.643766151181</v>
      </c>
      <c r="T421">
        <v>52196.81</v>
      </c>
      <c r="U421">
        <v>2571.8200000000002</v>
      </c>
      <c r="V421">
        <v>0</v>
      </c>
      <c r="W421">
        <v>9017.2999999999993</v>
      </c>
      <c r="X421">
        <v>22862.50786516854</v>
      </c>
      <c r="Y421">
        <v>14830</v>
      </c>
      <c r="Z421">
        <v>11396.6</v>
      </c>
      <c r="AA421">
        <v>13425.15</v>
      </c>
      <c r="AB421">
        <v>126300.18786516853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15359.49</v>
      </c>
      <c r="AK421">
        <v>15359.49</v>
      </c>
      <c r="AL421">
        <v>96783.62</v>
      </c>
      <c r="AM421">
        <v>6690.8700000000008</v>
      </c>
      <c r="AN421">
        <v>0</v>
      </c>
      <c r="AO421">
        <v>14003.21</v>
      </c>
      <c r="AP421">
        <v>44324.767865168542</v>
      </c>
      <c r="AQ421">
        <v>36388.589999999997</v>
      </c>
      <c r="AR421">
        <v>21725.230000000003</v>
      </c>
      <c r="AS421">
        <v>147749.15376615117</v>
      </c>
      <c r="AT421">
        <v>367665.4416313197</v>
      </c>
      <c r="AU421">
        <v>23.093112344156754</v>
      </c>
      <c r="AV421">
        <v>15921</v>
      </c>
      <c r="AW421" t="s">
        <v>661</v>
      </c>
      <c r="AX421" t="s">
        <v>795</v>
      </c>
      <c r="AY421" t="s">
        <v>2358</v>
      </c>
      <c r="AZ421" t="s">
        <v>931</v>
      </c>
      <c r="BA421" t="s">
        <v>2350</v>
      </c>
      <c r="BB421" t="s">
        <v>963</v>
      </c>
      <c r="BC421" t="s">
        <v>2359</v>
      </c>
      <c r="BD421">
        <v>1</v>
      </c>
      <c r="BE421">
        <v>2</v>
      </c>
    </row>
    <row r="422" spans="1:57" x14ac:dyDescent="0.25">
      <c r="A422" t="s">
        <v>478</v>
      </c>
      <c r="B422">
        <v>7576.59</v>
      </c>
      <c r="C422">
        <v>477.9</v>
      </c>
      <c r="D422">
        <v>0</v>
      </c>
      <c r="E422">
        <v>809</v>
      </c>
      <c r="F422">
        <v>805.6</v>
      </c>
      <c r="G422">
        <v>1150</v>
      </c>
      <c r="H422">
        <v>1600</v>
      </c>
      <c r="I422">
        <v>19133</v>
      </c>
      <c r="J422">
        <v>31552.09</v>
      </c>
      <c r="K422">
        <v>18538.810000000005</v>
      </c>
      <c r="L422">
        <v>260.95</v>
      </c>
      <c r="M422">
        <v>0</v>
      </c>
      <c r="N422">
        <v>616.70000000000005</v>
      </c>
      <c r="O422">
        <v>401.9</v>
      </c>
      <c r="P422">
        <v>0</v>
      </c>
      <c r="Q422">
        <v>701.3</v>
      </c>
      <c r="R422">
        <v>5538.1718149783592</v>
      </c>
      <c r="S422">
        <v>26057.831814978366</v>
      </c>
      <c r="T422">
        <v>39540</v>
      </c>
      <c r="U422">
        <v>0</v>
      </c>
      <c r="V422">
        <v>0</v>
      </c>
      <c r="W422">
        <v>2500</v>
      </c>
      <c r="X422">
        <v>0</v>
      </c>
      <c r="Y422">
        <v>0</v>
      </c>
      <c r="Z422">
        <v>3500</v>
      </c>
      <c r="AA422">
        <v>1000</v>
      </c>
      <c r="AB422">
        <v>46540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65655.400000000009</v>
      </c>
      <c r="AM422">
        <v>738.84999999999991</v>
      </c>
      <c r="AN422">
        <v>0</v>
      </c>
      <c r="AO422">
        <v>3925.7</v>
      </c>
      <c r="AP422">
        <v>1207.5</v>
      </c>
      <c r="AQ422">
        <v>1150</v>
      </c>
      <c r="AR422">
        <v>5801.3</v>
      </c>
      <c r="AS422">
        <v>25671.171814978359</v>
      </c>
      <c r="AT422">
        <v>104149.92181497837</v>
      </c>
      <c r="AU422">
        <v>25.735093109705552</v>
      </c>
      <c r="AV422">
        <v>4047</v>
      </c>
      <c r="AW422" t="s">
        <v>477</v>
      </c>
      <c r="AZ422" t="s">
        <v>1696</v>
      </c>
      <c r="BA422" t="s">
        <v>2415</v>
      </c>
      <c r="BB422" t="s">
        <v>1703</v>
      </c>
      <c r="BC422" t="s">
        <v>2417</v>
      </c>
      <c r="BD422">
        <v>1</v>
      </c>
      <c r="BE422">
        <v>1</v>
      </c>
    </row>
    <row r="423" spans="1:57" x14ac:dyDescent="0.25">
      <c r="A423" t="s">
        <v>480</v>
      </c>
      <c r="B423">
        <v>996.08</v>
      </c>
      <c r="C423">
        <v>30</v>
      </c>
      <c r="D423">
        <v>0</v>
      </c>
      <c r="E423">
        <v>0</v>
      </c>
      <c r="F423">
        <v>0</v>
      </c>
      <c r="G423">
        <v>0</v>
      </c>
      <c r="H423">
        <v>370</v>
      </c>
      <c r="I423">
        <v>2648</v>
      </c>
      <c r="J423">
        <v>4044.08</v>
      </c>
      <c r="K423">
        <v>1560.09</v>
      </c>
      <c r="L423">
        <v>85.5</v>
      </c>
      <c r="M423">
        <v>0</v>
      </c>
      <c r="N423">
        <v>151.44999999999999</v>
      </c>
      <c r="O423">
        <v>174.65</v>
      </c>
      <c r="P423">
        <v>177.6</v>
      </c>
      <c r="Q423">
        <v>60.23</v>
      </c>
      <c r="R423">
        <v>1999.3323408351143</v>
      </c>
      <c r="S423">
        <v>4208.8523408351139</v>
      </c>
      <c r="T423">
        <v>5710.35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800</v>
      </c>
      <c r="AB423">
        <v>6510.35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8266.52</v>
      </c>
      <c r="AM423">
        <v>115.5</v>
      </c>
      <c r="AN423">
        <v>0</v>
      </c>
      <c r="AO423">
        <v>151.44999999999999</v>
      </c>
      <c r="AP423">
        <v>174.65</v>
      </c>
      <c r="AQ423">
        <v>177.6</v>
      </c>
      <c r="AR423">
        <v>430.23</v>
      </c>
      <c r="AS423">
        <v>5447.3323408351143</v>
      </c>
      <c r="AT423">
        <v>14763.282340835114</v>
      </c>
      <c r="AU423">
        <v>0.77713756597542316</v>
      </c>
      <c r="AV423">
        <v>18997</v>
      </c>
      <c r="AW423" t="s">
        <v>479</v>
      </c>
      <c r="AX423" t="s">
        <v>863</v>
      </c>
      <c r="AY423" t="s">
        <v>2419</v>
      </c>
      <c r="AZ423" t="s">
        <v>1696</v>
      </c>
      <c r="BA423" t="s">
        <v>2415</v>
      </c>
      <c r="BB423" t="s">
        <v>1718</v>
      </c>
      <c r="BC423" t="s">
        <v>2420</v>
      </c>
      <c r="BD423">
        <v>2</v>
      </c>
      <c r="BE423">
        <v>2</v>
      </c>
    </row>
    <row r="424" spans="1:57" x14ac:dyDescent="0.25">
      <c r="A424" t="s">
        <v>740</v>
      </c>
      <c r="B424">
        <v>7166.89</v>
      </c>
      <c r="C424">
        <v>1040</v>
      </c>
      <c r="D424">
        <v>0</v>
      </c>
      <c r="E424">
        <v>1955</v>
      </c>
      <c r="F424">
        <v>26502</v>
      </c>
      <c r="G424">
        <v>11000</v>
      </c>
      <c r="H424">
        <v>5018</v>
      </c>
      <c r="I424">
        <v>34920.039999999994</v>
      </c>
      <c r="J424">
        <v>87601.93</v>
      </c>
      <c r="K424">
        <v>8954.5799999999981</v>
      </c>
      <c r="L424">
        <v>191.52</v>
      </c>
      <c r="M424">
        <v>0</v>
      </c>
      <c r="N424">
        <v>3517.66</v>
      </c>
      <c r="O424">
        <v>0</v>
      </c>
      <c r="P424">
        <v>578.07000000000005</v>
      </c>
      <c r="Q424">
        <v>116.46</v>
      </c>
      <c r="R424">
        <v>13914.034922682944</v>
      </c>
      <c r="S424">
        <v>27272.324922682943</v>
      </c>
      <c r="T424">
        <v>51375.54</v>
      </c>
      <c r="U424">
        <v>0</v>
      </c>
      <c r="V424">
        <v>0</v>
      </c>
      <c r="W424">
        <v>4191</v>
      </c>
      <c r="X424">
        <v>0</v>
      </c>
      <c r="Y424">
        <v>0</v>
      </c>
      <c r="Z424">
        <v>0</v>
      </c>
      <c r="AA424">
        <v>16452.009999999998</v>
      </c>
      <c r="AB424">
        <v>72018.55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67497.009999999995</v>
      </c>
      <c r="AM424">
        <v>1231.52</v>
      </c>
      <c r="AN424">
        <v>0</v>
      </c>
      <c r="AO424">
        <v>9663.66</v>
      </c>
      <c r="AP424">
        <v>26502</v>
      </c>
      <c r="AQ424">
        <v>11578.07</v>
      </c>
      <c r="AR424">
        <v>5134.46</v>
      </c>
      <c r="AS424">
        <v>65286.08492268293</v>
      </c>
      <c r="AT424">
        <v>186892.80492268293</v>
      </c>
      <c r="AU424">
        <v>74.667520943940445</v>
      </c>
      <c r="AV424">
        <v>2503</v>
      </c>
      <c r="AW424" t="s">
        <v>739</v>
      </c>
      <c r="AX424" t="s">
        <v>761</v>
      </c>
      <c r="AY424" t="s">
        <v>2452</v>
      </c>
      <c r="AZ424" t="s">
        <v>931</v>
      </c>
      <c r="BA424" t="s">
        <v>2350</v>
      </c>
      <c r="BB424" t="s">
        <v>2225</v>
      </c>
      <c r="BC424" t="s">
        <v>2453</v>
      </c>
      <c r="BD424">
        <v>1</v>
      </c>
      <c r="BE424">
        <v>2</v>
      </c>
    </row>
    <row r="425" spans="1:57" x14ac:dyDescent="0.25">
      <c r="A425" t="s">
        <v>2523</v>
      </c>
      <c r="B425">
        <v>13931.5</v>
      </c>
      <c r="C425">
        <v>0</v>
      </c>
      <c r="D425">
        <v>31030.79</v>
      </c>
      <c r="E425">
        <v>0</v>
      </c>
      <c r="F425">
        <v>2847.5</v>
      </c>
      <c r="G425">
        <v>1300</v>
      </c>
      <c r="H425">
        <v>0</v>
      </c>
      <c r="I425">
        <v>23698</v>
      </c>
      <c r="J425">
        <v>72807.790000000008</v>
      </c>
      <c r="K425">
        <v>16689.829999999998</v>
      </c>
      <c r="L425">
        <v>0</v>
      </c>
      <c r="M425">
        <v>3936.8199999999997</v>
      </c>
      <c r="N425">
        <v>705.61</v>
      </c>
      <c r="O425">
        <v>0</v>
      </c>
      <c r="P425">
        <v>0</v>
      </c>
      <c r="Q425">
        <v>0</v>
      </c>
      <c r="R425">
        <v>9192.071315347499</v>
      </c>
      <c r="S425">
        <v>30524.331315347496</v>
      </c>
      <c r="T425">
        <v>36860</v>
      </c>
      <c r="U425">
        <v>0</v>
      </c>
      <c r="V425">
        <v>15623.19</v>
      </c>
      <c r="W425">
        <v>0</v>
      </c>
      <c r="X425">
        <v>0</v>
      </c>
      <c r="Y425">
        <v>0</v>
      </c>
      <c r="Z425">
        <v>0</v>
      </c>
      <c r="AA425">
        <v>10830</v>
      </c>
      <c r="AB425">
        <v>63313.19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67481.33</v>
      </c>
      <c r="AM425">
        <v>0</v>
      </c>
      <c r="AN425">
        <v>50590.8</v>
      </c>
      <c r="AO425">
        <v>705.61</v>
      </c>
      <c r="AP425">
        <v>2847.5</v>
      </c>
      <c r="AQ425">
        <v>1300</v>
      </c>
      <c r="AR425">
        <v>0</v>
      </c>
      <c r="AS425">
        <v>43720.071315347501</v>
      </c>
      <c r="AT425">
        <v>166645.3113153475</v>
      </c>
      <c r="AU425">
        <v>29.184818093756128</v>
      </c>
      <c r="AV425">
        <v>5710</v>
      </c>
      <c r="AW425" t="s">
        <v>651</v>
      </c>
      <c r="AX425" t="s">
        <v>793</v>
      </c>
      <c r="AY425" t="s">
        <v>2433</v>
      </c>
      <c r="AZ425" t="s">
        <v>2045</v>
      </c>
      <c r="BA425" t="s">
        <v>2435</v>
      </c>
      <c r="BB425" t="s">
        <v>2047</v>
      </c>
      <c r="BC425" t="s">
        <v>2447</v>
      </c>
      <c r="BD425">
        <v>1</v>
      </c>
      <c r="BE425">
        <v>2</v>
      </c>
    </row>
    <row r="426" spans="1:57" x14ac:dyDescent="0.25">
      <c r="A426" t="s">
        <v>142</v>
      </c>
      <c r="B426">
        <v>1499.12</v>
      </c>
      <c r="C426">
        <v>0</v>
      </c>
      <c r="D426">
        <v>0</v>
      </c>
      <c r="E426">
        <v>150</v>
      </c>
      <c r="F426">
        <v>975.03</v>
      </c>
      <c r="G426">
        <v>1000</v>
      </c>
      <c r="H426">
        <v>260</v>
      </c>
      <c r="I426">
        <v>1438.9</v>
      </c>
      <c r="J426">
        <v>5323.0499999999993</v>
      </c>
      <c r="K426">
        <v>8540.31</v>
      </c>
      <c r="L426">
        <v>94.25</v>
      </c>
      <c r="M426">
        <v>0</v>
      </c>
      <c r="N426">
        <v>38.6</v>
      </c>
      <c r="O426">
        <v>4322.55</v>
      </c>
      <c r="P426">
        <v>679.1</v>
      </c>
      <c r="Q426">
        <v>161.5</v>
      </c>
      <c r="R426">
        <v>1802.4195736674392</v>
      </c>
      <c r="S426">
        <v>15638.729573667439</v>
      </c>
      <c r="T426">
        <v>5000</v>
      </c>
      <c r="U426">
        <v>0</v>
      </c>
      <c r="V426">
        <v>0</v>
      </c>
      <c r="W426">
        <v>0</v>
      </c>
      <c r="X426">
        <v>3500</v>
      </c>
      <c r="Y426">
        <v>1000</v>
      </c>
      <c r="Z426">
        <v>0</v>
      </c>
      <c r="AA426">
        <v>0</v>
      </c>
      <c r="AB426">
        <v>9500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15039.43</v>
      </c>
      <c r="AM426">
        <v>94.25</v>
      </c>
      <c r="AN426">
        <v>0</v>
      </c>
      <c r="AO426">
        <v>188.6</v>
      </c>
      <c r="AP426">
        <v>8797.58</v>
      </c>
      <c r="AQ426">
        <v>2679.1</v>
      </c>
      <c r="AR426">
        <v>421.5</v>
      </c>
      <c r="AS426">
        <v>3241.3195736674393</v>
      </c>
      <c r="AT426">
        <v>30461.779573667438</v>
      </c>
      <c r="AU426">
        <v>38.706200220670191</v>
      </c>
      <c r="AV426">
        <v>787</v>
      </c>
      <c r="AW426" t="s">
        <v>141</v>
      </c>
      <c r="AZ426" t="s">
        <v>1041</v>
      </c>
      <c r="BA426" t="s">
        <v>2368</v>
      </c>
      <c r="BB426" t="s">
        <v>2375</v>
      </c>
      <c r="BC426" t="s">
        <v>2376</v>
      </c>
      <c r="BD426">
        <v>2</v>
      </c>
      <c r="BE426">
        <v>1</v>
      </c>
    </row>
    <row r="427" spans="1:57" x14ac:dyDescent="0.25">
      <c r="A427" t="s">
        <v>482</v>
      </c>
      <c r="B427">
        <v>1779.0700000000002</v>
      </c>
      <c r="C427">
        <v>0</v>
      </c>
      <c r="D427">
        <v>0</v>
      </c>
      <c r="E427">
        <v>70</v>
      </c>
      <c r="F427">
        <v>50</v>
      </c>
      <c r="G427">
        <v>420</v>
      </c>
      <c r="H427">
        <v>200</v>
      </c>
      <c r="I427">
        <v>2059.3000000000002</v>
      </c>
      <c r="J427">
        <v>4578.3700000000008</v>
      </c>
      <c r="K427">
        <v>11157.4</v>
      </c>
      <c r="L427">
        <v>40.25</v>
      </c>
      <c r="M427">
        <v>0</v>
      </c>
      <c r="N427">
        <v>607.01</v>
      </c>
      <c r="O427">
        <v>134.30000000000001</v>
      </c>
      <c r="P427">
        <v>57.15</v>
      </c>
      <c r="Q427">
        <v>114.4</v>
      </c>
      <c r="R427">
        <v>2886.704020969597</v>
      </c>
      <c r="S427">
        <v>14997.214020969595</v>
      </c>
      <c r="T427">
        <v>2500</v>
      </c>
      <c r="U427">
        <v>0</v>
      </c>
      <c r="V427">
        <v>0</v>
      </c>
      <c r="W427">
        <v>1000</v>
      </c>
      <c r="X427">
        <v>0</v>
      </c>
      <c r="Y427">
        <v>0</v>
      </c>
      <c r="Z427">
        <v>0</v>
      </c>
      <c r="AA427">
        <v>0</v>
      </c>
      <c r="AB427">
        <v>3500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15436.47</v>
      </c>
      <c r="AM427">
        <v>40.25</v>
      </c>
      <c r="AN427">
        <v>0</v>
      </c>
      <c r="AO427">
        <v>1677.01</v>
      </c>
      <c r="AP427">
        <v>184.3</v>
      </c>
      <c r="AQ427">
        <v>477.15</v>
      </c>
      <c r="AR427">
        <v>314.39999999999998</v>
      </c>
      <c r="AS427">
        <v>4946.0040209695971</v>
      </c>
      <c r="AT427">
        <v>23075.5840209696</v>
      </c>
      <c r="AU427">
        <v>2.9324671522391155</v>
      </c>
      <c r="AV427">
        <v>7869</v>
      </c>
      <c r="AW427" t="s">
        <v>481</v>
      </c>
      <c r="AZ427" t="s">
        <v>1696</v>
      </c>
      <c r="BA427" t="s">
        <v>2415</v>
      </c>
      <c r="BB427" t="s">
        <v>1740</v>
      </c>
      <c r="BC427" t="s">
        <v>2421</v>
      </c>
      <c r="BD427">
        <v>2</v>
      </c>
      <c r="BE427">
        <v>1</v>
      </c>
    </row>
    <row r="428" spans="1:57" x14ac:dyDescent="0.25">
      <c r="A428" t="s">
        <v>216</v>
      </c>
      <c r="B428">
        <v>894.68000000000006</v>
      </c>
      <c r="C428">
        <v>120</v>
      </c>
      <c r="D428">
        <v>0</v>
      </c>
      <c r="E428">
        <v>80</v>
      </c>
      <c r="F428">
        <v>50</v>
      </c>
      <c r="G428">
        <v>710</v>
      </c>
      <c r="H428">
        <v>220</v>
      </c>
      <c r="I428">
        <v>4683</v>
      </c>
      <c r="J428">
        <v>6757.68</v>
      </c>
      <c r="K428">
        <v>1498.9300000000003</v>
      </c>
      <c r="L428">
        <v>407.8</v>
      </c>
      <c r="M428">
        <v>0</v>
      </c>
      <c r="N428">
        <v>137.19999999999999</v>
      </c>
      <c r="O428">
        <v>593.20000000000005</v>
      </c>
      <c r="P428">
        <v>85.95</v>
      </c>
      <c r="Q428">
        <v>391.85</v>
      </c>
      <c r="R428">
        <v>1868.8454419441057</v>
      </c>
      <c r="S428">
        <v>4983.7754419441053</v>
      </c>
      <c r="T428">
        <v>5900</v>
      </c>
      <c r="U428">
        <v>5900</v>
      </c>
      <c r="V428">
        <v>0</v>
      </c>
      <c r="W428">
        <v>500</v>
      </c>
      <c r="X428">
        <v>0</v>
      </c>
      <c r="Y428">
        <v>500</v>
      </c>
      <c r="Z428">
        <v>4500</v>
      </c>
      <c r="AA428">
        <v>2000</v>
      </c>
      <c r="AB428">
        <v>19300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8293.61</v>
      </c>
      <c r="AM428">
        <v>6427.8</v>
      </c>
      <c r="AN428">
        <v>0</v>
      </c>
      <c r="AO428">
        <v>717.2</v>
      </c>
      <c r="AP428">
        <v>643.20000000000005</v>
      </c>
      <c r="AQ428">
        <v>1295.95</v>
      </c>
      <c r="AR428">
        <v>5111.8500000000004</v>
      </c>
      <c r="AS428">
        <v>8551.8454419441059</v>
      </c>
      <c r="AT428">
        <v>31041.455441944105</v>
      </c>
      <c r="AU428">
        <v>2.4040780236945558</v>
      </c>
      <c r="AV428">
        <v>12912</v>
      </c>
      <c r="AW428" t="s">
        <v>215</v>
      </c>
      <c r="AZ428" t="s">
        <v>1010</v>
      </c>
      <c r="BA428" t="s">
        <v>2365</v>
      </c>
      <c r="BB428" t="s">
        <v>1211</v>
      </c>
      <c r="BC428" t="s">
        <v>2382</v>
      </c>
      <c r="BD428">
        <v>2</v>
      </c>
      <c r="BE428">
        <v>1</v>
      </c>
    </row>
    <row r="429" spans="1:57" x14ac:dyDescent="0.25">
      <c r="A429" t="s">
        <v>326</v>
      </c>
      <c r="B429">
        <v>1567.3899999999999</v>
      </c>
      <c r="C429">
        <v>17613.400000000001</v>
      </c>
      <c r="D429">
        <v>0</v>
      </c>
      <c r="E429">
        <v>1320</v>
      </c>
      <c r="F429">
        <v>100</v>
      </c>
      <c r="G429">
        <v>0</v>
      </c>
      <c r="H429">
        <v>1440</v>
      </c>
      <c r="I429">
        <v>4908</v>
      </c>
      <c r="J429">
        <v>26948.79</v>
      </c>
      <c r="K429">
        <v>6285.83</v>
      </c>
      <c r="L429">
        <v>5973.85</v>
      </c>
      <c r="M429">
        <v>0</v>
      </c>
      <c r="N429">
        <v>670.67</v>
      </c>
      <c r="O429">
        <v>2910.26</v>
      </c>
      <c r="P429">
        <v>319.61</v>
      </c>
      <c r="Q429">
        <v>571.91</v>
      </c>
      <c r="R429">
        <v>5671.1049464859861</v>
      </c>
      <c r="S429">
        <v>22403.234946485987</v>
      </c>
      <c r="T429">
        <v>3003.61</v>
      </c>
      <c r="U429">
        <v>7659.59</v>
      </c>
      <c r="V429">
        <v>0</v>
      </c>
      <c r="W429">
        <v>721.47</v>
      </c>
      <c r="X429">
        <v>1367.68</v>
      </c>
      <c r="Y429">
        <v>212.15</v>
      </c>
      <c r="Z429">
        <v>535.5</v>
      </c>
      <c r="AA429">
        <v>0</v>
      </c>
      <c r="AB429">
        <v>13500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10856.83</v>
      </c>
      <c r="AM429">
        <v>31246.84</v>
      </c>
      <c r="AN429">
        <v>0</v>
      </c>
      <c r="AO429">
        <v>2712.1400000000003</v>
      </c>
      <c r="AP429">
        <v>4377.9400000000005</v>
      </c>
      <c r="AQ429">
        <v>531.76</v>
      </c>
      <c r="AR429">
        <v>2547.41</v>
      </c>
      <c r="AS429">
        <v>10579.104946485986</v>
      </c>
      <c r="AT429">
        <v>62852.024946485981</v>
      </c>
      <c r="AU429">
        <v>7.3700779721489189</v>
      </c>
      <c r="AV429">
        <v>8528</v>
      </c>
      <c r="AW429" t="s">
        <v>325</v>
      </c>
      <c r="AZ429" t="s">
        <v>1357</v>
      </c>
      <c r="BA429" t="s">
        <v>2391</v>
      </c>
      <c r="BB429" t="s">
        <v>1383</v>
      </c>
      <c r="BC429" t="s">
        <v>2395</v>
      </c>
      <c r="BD429">
        <v>2</v>
      </c>
      <c r="BE429">
        <v>1</v>
      </c>
    </row>
    <row r="430" spans="1:57" x14ac:dyDescent="0.25">
      <c r="A430" t="s">
        <v>484</v>
      </c>
      <c r="B430">
        <v>6529.9800000000005</v>
      </c>
      <c r="C430">
        <v>0</v>
      </c>
      <c r="D430">
        <v>0</v>
      </c>
      <c r="E430">
        <v>80.239999999999995</v>
      </c>
      <c r="F430">
        <v>400</v>
      </c>
      <c r="G430">
        <v>1050</v>
      </c>
      <c r="H430">
        <v>0</v>
      </c>
      <c r="I430">
        <v>1312</v>
      </c>
      <c r="J430">
        <v>9372.2200000000012</v>
      </c>
      <c r="K430">
        <v>6157.0499999999993</v>
      </c>
      <c r="L430">
        <v>379.05</v>
      </c>
      <c r="M430">
        <v>0</v>
      </c>
      <c r="N430">
        <v>39.6</v>
      </c>
      <c r="O430">
        <v>33.85</v>
      </c>
      <c r="P430">
        <v>45.11</v>
      </c>
      <c r="Q430">
        <v>21.4</v>
      </c>
      <c r="R430">
        <v>4601.8633573727202</v>
      </c>
      <c r="S430">
        <v>11277.92335737272</v>
      </c>
      <c r="T430">
        <v>0</v>
      </c>
      <c r="U430">
        <v>0</v>
      </c>
      <c r="V430">
        <v>0</v>
      </c>
      <c r="W430">
        <v>448</v>
      </c>
      <c r="X430">
        <v>0</v>
      </c>
      <c r="Y430">
        <v>0</v>
      </c>
      <c r="Z430">
        <v>0</v>
      </c>
      <c r="AA430">
        <v>0</v>
      </c>
      <c r="AB430">
        <v>448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12687.029999999999</v>
      </c>
      <c r="AM430">
        <v>379.05</v>
      </c>
      <c r="AN430">
        <v>0</v>
      </c>
      <c r="AO430">
        <v>567.84</v>
      </c>
      <c r="AP430">
        <v>433.85</v>
      </c>
      <c r="AQ430">
        <v>1095.1099999999999</v>
      </c>
      <c r="AR430">
        <v>21.4</v>
      </c>
      <c r="AS430">
        <v>5913.8633573727202</v>
      </c>
      <c r="AT430">
        <v>21098.143357372719</v>
      </c>
      <c r="AU430">
        <v>7.1982747722186007</v>
      </c>
      <c r="AV430">
        <v>2931</v>
      </c>
      <c r="AW430" t="s">
        <v>483</v>
      </c>
      <c r="AZ430" t="s">
        <v>1696</v>
      </c>
      <c r="BA430" t="s">
        <v>2415</v>
      </c>
      <c r="BB430" t="s">
        <v>1718</v>
      </c>
      <c r="BC430" t="s">
        <v>2420</v>
      </c>
      <c r="BD430">
        <v>2</v>
      </c>
      <c r="BE430">
        <v>1</v>
      </c>
    </row>
    <row r="431" spans="1:57" x14ac:dyDescent="0.25">
      <c r="A431" t="s">
        <v>48</v>
      </c>
      <c r="B431">
        <v>36339.31</v>
      </c>
      <c r="C431">
        <v>400</v>
      </c>
      <c r="D431">
        <v>0</v>
      </c>
      <c r="E431">
        <v>1245</v>
      </c>
      <c r="F431">
        <v>5337.6</v>
      </c>
      <c r="G431">
        <v>7238</v>
      </c>
      <c r="H431">
        <v>4111</v>
      </c>
      <c r="I431">
        <v>35937</v>
      </c>
      <c r="J431">
        <v>90607.91</v>
      </c>
      <c r="K431">
        <v>23205.269999999986</v>
      </c>
      <c r="L431">
        <v>4093.66</v>
      </c>
      <c r="M431">
        <v>0</v>
      </c>
      <c r="N431">
        <v>9135.89</v>
      </c>
      <c r="O431">
        <v>1183.1500000000001</v>
      </c>
      <c r="P431">
        <v>3248.1</v>
      </c>
      <c r="Q431">
        <v>7619.66</v>
      </c>
      <c r="R431">
        <v>9915.2527658667132</v>
      </c>
      <c r="S431">
        <v>58400.982765866691</v>
      </c>
      <c r="T431">
        <v>32000</v>
      </c>
      <c r="U431">
        <v>15000</v>
      </c>
      <c r="V431">
        <v>0</v>
      </c>
      <c r="W431">
        <v>5000</v>
      </c>
      <c r="X431">
        <v>5000</v>
      </c>
      <c r="Y431">
        <v>15000</v>
      </c>
      <c r="Z431">
        <v>16310</v>
      </c>
      <c r="AA431">
        <v>10600</v>
      </c>
      <c r="AB431">
        <v>98910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91544.579999999987</v>
      </c>
      <c r="AM431">
        <v>19493.66</v>
      </c>
      <c r="AN431">
        <v>0</v>
      </c>
      <c r="AO431">
        <v>15380.89</v>
      </c>
      <c r="AP431">
        <v>11520.75</v>
      </c>
      <c r="AQ431">
        <v>25486.1</v>
      </c>
      <c r="AR431">
        <v>28040.66</v>
      </c>
      <c r="AS431">
        <v>56452.25276586671</v>
      </c>
      <c r="AT431">
        <v>247918.89276586671</v>
      </c>
      <c r="AU431">
        <v>88.796165030754551</v>
      </c>
      <c r="AV431">
        <v>2792</v>
      </c>
      <c r="AW431" t="s">
        <v>47</v>
      </c>
      <c r="AZ431" t="s">
        <v>943</v>
      </c>
      <c r="BA431" t="s">
        <v>2353</v>
      </c>
      <c r="BB431" t="s">
        <v>957</v>
      </c>
      <c r="BC431" t="s">
        <v>2364</v>
      </c>
      <c r="BD431">
        <v>2</v>
      </c>
      <c r="BE431">
        <v>1</v>
      </c>
    </row>
    <row r="432" spans="1:57" x14ac:dyDescent="0.25">
      <c r="A432" t="s">
        <v>556</v>
      </c>
      <c r="B432">
        <v>6144.5900000000011</v>
      </c>
      <c r="C432">
        <v>50</v>
      </c>
      <c r="D432">
        <v>0</v>
      </c>
      <c r="E432">
        <v>325</v>
      </c>
      <c r="F432">
        <v>2000</v>
      </c>
      <c r="G432">
        <v>80</v>
      </c>
      <c r="H432">
        <v>527</v>
      </c>
      <c r="I432">
        <v>7964.05</v>
      </c>
      <c r="J432">
        <v>17090.64</v>
      </c>
      <c r="K432">
        <v>13370.769999999999</v>
      </c>
      <c r="L432">
        <v>370.45</v>
      </c>
      <c r="M432">
        <v>0</v>
      </c>
      <c r="N432">
        <v>410.27</v>
      </c>
      <c r="O432">
        <v>285.81</v>
      </c>
      <c r="P432">
        <v>768.75</v>
      </c>
      <c r="Q432">
        <v>365.42</v>
      </c>
      <c r="R432">
        <v>5129.4736895210444</v>
      </c>
      <c r="S432">
        <v>20700.943689521046</v>
      </c>
      <c r="T432">
        <v>26800</v>
      </c>
      <c r="U432">
        <v>1700</v>
      </c>
      <c r="V432">
        <v>0</v>
      </c>
      <c r="W432">
        <v>500</v>
      </c>
      <c r="X432">
        <v>0</v>
      </c>
      <c r="Y432">
        <v>0</v>
      </c>
      <c r="Z432">
        <v>1000</v>
      </c>
      <c r="AA432">
        <v>0</v>
      </c>
      <c r="AB432">
        <v>30000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46315.360000000001</v>
      </c>
      <c r="AM432">
        <v>2120.4499999999998</v>
      </c>
      <c r="AN432">
        <v>0</v>
      </c>
      <c r="AO432">
        <v>1235.27</v>
      </c>
      <c r="AP432">
        <v>2285.81</v>
      </c>
      <c r="AQ432">
        <v>848.75</v>
      </c>
      <c r="AR432">
        <v>1892.42</v>
      </c>
      <c r="AS432">
        <v>13093.523689521044</v>
      </c>
      <c r="AT432">
        <v>67791.583689521038</v>
      </c>
      <c r="AU432">
        <v>6.1628712445019129</v>
      </c>
      <c r="AV432">
        <v>11000</v>
      </c>
      <c r="AW432" t="s">
        <v>555</v>
      </c>
      <c r="AZ432" t="s">
        <v>1870</v>
      </c>
      <c r="BA432" t="s">
        <v>2424</v>
      </c>
      <c r="BB432" t="s">
        <v>1912</v>
      </c>
      <c r="BC432" t="s">
        <v>2430</v>
      </c>
      <c r="BD432">
        <v>1</v>
      </c>
      <c r="BE432">
        <v>1</v>
      </c>
    </row>
    <row r="433" spans="1:57" x14ac:dyDescent="0.25">
      <c r="A433" t="s">
        <v>558</v>
      </c>
      <c r="B433">
        <v>3258.65</v>
      </c>
      <c r="C433">
        <v>0</v>
      </c>
      <c r="D433">
        <v>0</v>
      </c>
      <c r="E433">
        <v>430</v>
      </c>
      <c r="F433">
        <v>1683.5</v>
      </c>
      <c r="G433">
        <v>4101.95</v>
      </c>
      <c r="H433">
        <v>215</v>
      </c>
      <c r="I433">
        <v>3472</v>
      </c>
      <c r="J433">
        <v>13161.099999999999</v>
      </c>
      <c r="K433">
        <v>2429.67</v>
      </c>
      <c r="L433">
        <v>121.25</v>
      </c>
      <c r="M433">
        <v>0</v>
      </c>
      <c r="N433">
        <v>156.69999999999999</v>
      </c>
      <c r="O433">
        <v>1169.22</v>
      </c>
      <c r="P433">
        <v>147.30000000000001</v>
      </c>
      <c r="Q433">
        <v>138.44999999999999</v>
      </c>
      <c r="R433">
        <v>1981.4178190189659</v>
      </c>
      <c r="S433">
        <v>6144.0078190189661</v>
      </c>
      <c r="T433">
        <v>4500</v>
      </c>
      <c r="U433">
        <v>0</v>
      </c>
      <c r="V433">
        <v>0</v>
      </c>
      <c r="W433">
        <v>750</v>
      </c>
      <c r="X433">
        <v>4500</v>
      </c>
      <c r="Y433">
        <v>0</v>
      </c>
      <c r="Z433">
        <v>0</v>
      </c>
      <c r="AA433">
        <v>309.35000000000002</v>
      </c>
      <c r="AB433">
        <v>10059.35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10188.32</v>
      </c>
      <c r="AM433">
        <v>121.25</v>
      </c>
      <c r="AN433">
        <v>0</v>
      </c>
      <c r="AO433">
        <v>1336.7</v>
      </c>
      <c r="AP433">
        <v>7352.72</v>
      </c>
      <c r="AQ433">
        <v>4249.25</v>
      </c>
      <c r="AR433">
        <v>353.45</v>
      </c>
      <c r="AS433">
        <v>5762.7678190189663</v>
      </c>
      <c r="AT433">
        <v>29364.457819018968</v>
      </c>
      <c r="AU433">
        <v>3.1456301895039065</v>
      </c>
      <c r="AV433">
        <v>9335</v>
      </c>
      <c r="AW433" t="s">
        <v>557</v>
      </c>
      <c r="AZ433" t="s">
        <v>1870</v>
      </c>
      <c r="BA433" t="s">
        <v>2424</v>
      </c>
      <c r="BB433" t="s">
        <v>1872</v>
      </c>
      <c r="BC433" t="s">
        <v>2425</v>
      </c>
      <c r="BD433">
        <v>2</v>
      </c>
      <c r="BE433">
        <v>1</v>
      </c>
    </row>
    <row r="434" spans="1:57" x14ac:dyDescent="0.25">
      <c r="A434" t="s">
        <v>560</v>
      </c>
      <c r="B434">
        <v>1930.39</v>
      </c>
      <c r="C434">
        <v>24614.19</v>
      </c>
      <c r="D434">
        <v>0</v>
      </c>
      <c r="E434">
        <v>1871</v>
      </c>
      <c r="F434">
        <v>4176.7</v>
      </c>
      <c r="G434">
        <v>3496.4</v>
      </c>
      <c r="H434">
        <v>2095</v>
      </c>
      <c r="I434">
        <v>8515</v>
      </c>
      <c r="J434">
        <v>46698.68</v>
      </c>
      <c r="K434">
        <v>3808.7499999999991</v>
      </c>
      <c r="L434">
        <v>4226.1899999999996</v>
      </c>
      <c r="M434">
        <v>0</v>
      </c>
      <c r="N434">
        <v>701.12</v>
      </c>
      <c r="O434">
        <v>1394.38</v>
      </c>
      <c r="P434">
        <v>1407.77</v>
      </c>
      <c r="Q434">
        <v>1131.44</v>
      </c>
      <c r="R434">
        <v>6475.8026002332672</v>
      </c>
      <c r="S434">
        <v>19145.452600233268</v>
      </c>
      <c r="T434">
        <v>8000</v>
      </c>
      <c r="U434">
        <v>5000</v>
      </c>
      <c r="V434">
        <v>0</v>
      </c>
      <c r="W434">
        <v>500</v>
      </c>
      <c r="X434">
        <v>5900</v>
      </c>
      <c r="Y434">
        <v>5700</v>
      </c>
      <c r="Z434">
        <v>2400</v>
      </c>
      <c r="AA434">
        <v>0</v>
      </c>
      <c r="AB434">
        <v>27500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13739.14</v>
      </c>
      <c r="AM434">
        <v>33840.379999999997</v>
      </c>
      <c r="AN434">
        <v>0</v>
      </c>
      <c r="AO434">
        <v>3072.12</v>
      </c>
      <c r="AP434">
        <v>11471.08</v>
      </c>
      <c r="AQ434">
        <v>10604.17</v>
      </c>
      <c r="AR434">
        <v>5626.4400000000005</v>
      </c>
      <c r="AS434">
        <v>14990.802600233266</v>
      </c>
      <c r="AT434">
        <v>93344.132600233264</v>
      </c>
      <c r="AU434">
        <v>16.483159562110764</v>
      </c>
      <c r="AV434">
        <v>5663</v>
      </c>
      <c r="AW434" t="s">
        <v>559</v>
      </c>
      <c r="AZ434" t="s">
        <v>1870</v>
      </c>
      <c r="BA434" t="s">
        <v>2424</v>
      </c>
      <c r="BB434" t="s">
        <v>1888</v>
      </c>
      <c r="BC434" t="s">
        <v>2427</v>
      </c>
      <c r="BD434">
        <v>1</v>
      </c>
      <c r="BE434">
        <v>1</v>
      </c>
    </row>
    <row r="435" spans="1:57" x14ac:dyDescent="0.25">
      <c r="A435" t="s">
        <v>742</v>
      </c>
      <c r="B435">
        <v>14164.519999999999</v>
      </c>
      <c r="C435">
        <v>1290</v>
      </c>
      <c r="D435">
        <v>0</v>
      </c>
      <c r="E435">
        <v>1728</v>
      </c>
      <c r="F435">
        <v>4533.54</v>
      </c>
      <c r="G435">
        <v>11181.01</v>
      </c>
      <c r="H435">
        <v>4921.3500000000004</v>
      </c>
      <c r="I435">
        <v>52245.26</v>
      </c>
      <c r="J435">
        <v>90063.679999999993</v>
      </c>
      <c r="K435">
        <v>8376.82</v>
      </c>
      <c r="L435">
        <v>286.75</v>
      </c>
      <c r="M435">
        <v>0</v>
      </c>
      <c r="N435">
        <v>7493.74</v>
      </c>
      <c r="O435">
        <v>2875.5299999999997</v>
      </c>
      <c r="P435">
        <v>291.91000000000003</v>
      </c>
      <c r="Q435">
        <v>2859.91</v>
      </c>
      <c r="R435">
        <v>13111.5825291412</v>
      </c>
      <c r="S435">
        <v>35296.2425291412</v>
      </c>
      <c r="T435">
        <v>101634.44</v>
      </c>
      <c r="U435">
        <v>0</v>
      </c>
      <c r="V435">
        <v>0</v>
      </c>
      <c r="W435">
        <v>8200.6</v>
      </c>
      <c r="X435">
        <v>0</v>
      </c>
      <c r="Y435">
        <v>1000</v>
      </c>
      <c r="Z435">
        <v>0</v>
      </c>
      <c r="AA435">
        <v>31213.760000000002</v>
      </c>
      <c r="AB435">
        <v>142048.80000000002</v>
      </c>
      <c r="AC435">
        <v>107318.63</v>
      </c>
      <c r="AD435">
        <v>0</v>
      </c>
      <c r="AE435">
        <v>0</v>
      </c>
      <c r="AF435">
        <v>50909.32</v>
      </c>
      <c r="AG435">
        <v>0</v>
      </c>
      <c r="AH435">
        <v>0</v>
      </c>
      <c r="AI435">
        <v>0</v>
      </c>
      <c r="AJ435">
        <v>0</v>
      </c>
      <c r="AK435">
        <v>158227.95000000001</v>
      </c>
      <c r="AL435">
        <v>231494.41</v>
      </c>
      <c r="AM435">
        <v>1576.75</v>
      </c>
      <c r="AN435">
        <v>0</v>
      </c>
      <c r="AO435">
        <v>68331.66</v>
      </c>
      <c r="AP435">
        <v>7409.07</v>
      </c>
      <c r="AQ435">
        <v>12472.92</v>
      </c>
      <c r="AR435">
        <v>7781.26</v>
      </c>
      <c r="AS435">
        <v>96570.602529141208</v>
      </c>
      <c r="AT435">
        <v>425636.67252914119</v>
      </c>
      <c r="AU435">
        <v>176.75941550213506</v>
      </c>
      <c r="AV435">
        <v>2408</v>
      </c>
      <c r="AW435" t="s">
        <v>741</v>
      </c>
      <c r="AX435" t="s">
        <v>761</v>
      </c>
      <c r="AY435" t="s">
        <v>2452</v>
      </c>
      <c r="AZ435" t="s">
        <v>931</v>
      </c>
      <c r="BA435" t="s">
        <v>2350</v>
      </c>
      <c r="BB435" t="s">
        <v>2225</v>
      </c>
      <c r="BC435" t="s">
        <v>2453</v>
      </c>
      <c r="BD435">
        <v>1</v>
      </c>
      <c r="BE435">
        <v>2</v>
      </c>
    </row>
    <row r="436" spans="1:57" x14ac:dyDescent="0.25">
      <c r="A436" t="s">
        <v>562</v>
      </c>
      <c r="B436">
        <v>1747.3799999999999</v>
      </c>
      <c r="C436">
        <v>3840.75</v>
      </c>
      <c r="D436">
        <v>0</v>
      </c>
      <c r="E436">
        <v>180</v>
      </c>
      <c r="F436">
        <v>800</v>
      </c>
      <c r="G436">
        <v>210</v>
      </c>
      <c r="H436">
        <v>96</v>
      </c>
      <c r="I436">
        <v>2681</v>
      </c>
      <c r="J436">
        <v>9555.130000000001</v>
      </c>
      <c r="K436">
        <v>10758.39</v>
      </c>
      <c r="L436">
        <v>1132.9000000000001</v>
      </c>
      <c r="M436">
        <v>0</v>
      </c>
      <c r="N436">
        <v>205.85</v>
      </c>
      <c r="O436">
        <v>0</v>
      </c>
      <c r="P436">
        <v>0</v>
      </c>
      <c r="Q436">
        <v>3557.32</v>
      </c>
      <c r="R436">
        <v>3004.5046350583466</v>
      </c>
      <c r="S436">
        <v>18658.964635058346</v>
      </c>
      <c r="T436">
        <v>11495</v>
      </c>
      <c r="U436">
        <v>5650</v>
      </c>
      <c r="V436">
        <v>0</v>
      </c>
      <c r="W436">
        <v>1800</v>
      </c>
      <c r="X436">
        <v>0</v>
      </c>
      <c r="Y436">
        <v>0</v>
      </c>
      <c r="Z436">
        <v>2900</v>
      </c>
      <c r="AA436">
        <v>2000</v>
      </c>
      <c r="AB436">
        <v>23845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24000.769999999997</v>
      </c>
      <c r="AM436">
        <v>10623.65</v>
      </c>
      <c r="AN436">
        <v>0</v>
      </c>
      <c r="AO436">
        <v>2185.85</v>
      </c>
      <c r="AP436">
        <v>800</v>
      </c>
      <c r="AQ436">
        <v>210</v>
      </c>
      <c r="AR436">
        <v>6553.32</v>
      </c>
      <c r="AS436">
        <v>7685.504635058347</v>
      </c>
      <c r="AT436">
        <v>52059.09463505834</v>
      </c>
      <c r="AU436">
        <v>7.3240144393723048</v>
      </c>
      <c r="AV436">
        <v>7108</v>
      </c>
      <c r="AW436" t="s">
        <v>561</v>
      </c>
      <c r="AX436" t="s">
        <v>793</v>
      </c>
      <c r="AY436" t="s">
        <v>2433</v>
      </c>
      <c r="AZ436" t="s">
        <v>1870</v>
      </c>
      <c r="BA436" t="s">
        <v>2424</v>
      </c>
      <c r="BB436" t="s">
        <v>1902</v>
      </c>
      <c r="BC436" t="s">
        <v>2429</v>
      </c>
      <c r="BD436">
        <v>1</v>
      </c>
      <c r="BE436">
        <v>2</v>
      </c>
    </row>
    <row r="437" spans="1:57" x14ac:dyDescent="0.25">
      <c r="A437" t="s">
        <v>2562</v>
      </c>
      <c r="B437">
        <v>11954.1</v>
      </c>
      <c r="C437">
        <v>0</v>
      </c>
      <c r="D437">
        <v>503.85</v>
      </c>
      <c r="E437">
        <v>0</v>
      </c>
      <c r="F437">
        <v>50</v>
      </c>
      <c r="G437">
        <v>0</v>
      </c>
      <c r="H437">
        <v>0</v>
      </c>
      <c r="I437">
        <v>30093.919999999998</v>
      </c>
      <c r="J437">
        <v>42601.869999999995</v>
      </c>
      <c r="K437">
        <v>21086.090000000007</v>
      </c>
      <c r="L437">
        <v>0</v>
      </c>
      <c r="M437">
        <v>683.7700000000001</v>
      </c>
      <c r="N437">
        <v>184.27</v>
      </c>
      <c r="O437">
        <v>85.7</v>
      </c>
      <c r="P437">
        <v>0</v>
      </c>
      <c r="Q437">
        <v>0</v>
      </c>
      <c r="R437">
        <v>8029.0384662522447</v>
      </c>
      <c r="S437">
        <v>30068.868466252254</v>
      </c>
      <c r="T437">
        <v>350</v>
      </c>
      <c r="U437">
        <v>0</v>
      </c>
      <c r="V437">
        <v>14500</v>
      </c>
      <c r="W437">
        <v>2000</v>
      </c>
      <c r="X437">
        <v>0</v>
      </c>
      <c r="Y437">
        <v>0</v>
      </c>
      <c r="Z437">
        <v>0</v>
      </c>
      <c r="AA437">
        <v>6000</v>
      </c>
      <c r="AB437">
        <v>22850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33390.19000000001</v>
      </c>
      <c r="AM437">
        <v>0</v>
      </c>
      <c r="AN437">
        <v>15687.62</v>
      </c>
      <c r="AO437">
        <v>2184.27</v>
      </c>
      <c r="AP437">
        <v>135.69999999999999</v>
      </c>
      <c r="AQ437">
        <v>0</v>
      </c>
      <c r="AR437">
        <v>0</v>
      </c>
      <c r="AS437">
        <v>44122.958466252239</v>
      </c>
      <c r="AT437">
        <v>95520.738466252253</v>
      </c>
      <c r="AU437">
        <v>0</v>
      </c>
      <c r="AV437">
        <v>17304</v>
      </c>
      <c r="AW437" t="s">
        <v>821</v>
      </c>
      <c r="AX437" t="s">
        <v>779</v>
      </c>
      <c r="AY437" t="s">
        <v>2458</v>
      </c>
      <c r="AZ437" t="s">
        <v>2045</v>
      </c>
      <c r="BA437" t="s">
        <v>2435</v>
      </c>
      <c r="BB437" t="s">
        <v>2173</v>
      </c>
      <c r="BC437" t="s">
        <v>2448</v>
      </c>
      <c r="BD437">
        <v>1</v>
      </c>
      <c r="BE437">
        <v>2</v>
      </c>
    </row>
    <row r="438" spans="1:57" x14ac:dyDescent="0.25">
      <c r="A438" t="s">
        <v>2524</v>
      </c>
      <c r="B438">
        <v>3141.06</v>
      </c>
      <c r="C438">
        <v>0</v>
      </c>
      <c r="D438">
        <v>19927.349999999999</v>
      </c>
      <c r="E438">
        <v>0</v>
      </c>
      <c r="F438">
        <v>306.25</v>
      </c>
      <c r="G438">
        <v>0</v>
      </c>
      <c r="H438">
        <v>0</v>
      </c>
      <c r="I438">
        <v>3321</v>
      </c>
      <c r="J438">
        <v>26695.66</v>
      </c>
      <c r="K438">
        <v>8123.3799999999974</v>
      </c>
      <c r="L438">
        <v>0</v>
      </c>
      <c r="M438">
        <v>5070.09</v>
      </c>
      <c r="N438">
        <v>207.2</v>
      </c>
      <c r="O438">
        <v>660.47</v>
      </c>
      <c r="P438">
        <v>0</v>
      </c>
      <c r="Q438">
        <v>0</v>
      </c>
      <c r="R438">
        <v>5562.5129131335689</v>
      </c>
      <c r="S438">
        <v>19623.652913133566</v>
      </c>
      <c r="T438">
        <v>2525</v>
      </c>
      <c r="U438">
        <v>0</v>
      </c>
      <c r="V438">
        <v>2832.85</v>
      </c>
      <c r="W438">
        <v>0</v>
      </c>
      <c r="X438">
        <v>0</v>
      </c>
      <c r="Y438">
        <v>0</v>
      </c>
      <c r="Z438">
        <v>0</v>
      </c>
      <c r="AA438">
        <v>2525</v>
      </c>
      <c r="AB438">
        <v>7882.85</v>
      </c>
      <c r="AC438">
        <v>0</v>
      </c>
      <c r="AD438">
        <v>22000</v>
      </c>
      <c r="AE438">
        <v>22000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44000</v>
      </c>
      <c r="AL438">
        <v>13789.439999999997</v>
      </c>
      <c r="AM438">
        <v>22000</v>
      </c>
      <c r="AN438">
        <v>49830.289999999994</v>
      </c>
      <c r="AO438">
        <v>207.2</v>
      </c>
      <c r="AP438">
        <v>966.72</v>
      </c>
      <c r="AQ438">
        <v>0</v>
      </c>
      <c r="AR438">
        <v>0</v>
      </c>
      <c r="AS438">
        <v>11408.512913133569</v>
      </c>
      <c r="AT438">
        <v>98202.16291313355</v>
      </c>
      <c r="AU438">
        <v>14.661415782790915</v>
      </c>
      <c r="AV438">
        <v>6698</v>
      </c>
      <c r="AW438" t="s">
        <v>653</v>
      </c>
      <c r="AZ438" t="s">
        <v>2045</v>
      </c>
      <c r="BA438" t="s">
        <v>2435</v>
      </c>
      <c r="BB438" t="s">
        <v>2047</v>
      </c>
      <c r="BC438" t="s">
        <v>2436</v>
      </c>
      <c r="BD438">
        <v>2</v>
      </c>
      <c r="BE438">
        <v>1</v>
      </c>
    </row>
    <row r="439" spans="1:57" x14ac:dyDescent="0.25">
      <c r="A439" t="s">
        <v>328</v>
      </c>
      <c r="B439">
        <v>2380.9799999999996</v>
      </c>
      <c r="C439">
        <v>0</v>
      </c>
      <c r="D439">
        <v>0</v>
      </c>
      <c r="E439">
        <v>625</v>
      </c>
      <c r="F439">
        <v>620</v>
      </c>
      <c r="G439">
        <v>560</v>
      </c>
      <c r="H439">
        <v>465</v>
      </c>
      <c r="I439">
        <v>4109</v>
      </c>
      <c r="J439">
        <v>8759.98</v>
      </c>
      <c r="K439">
        <v>6004.0399999999981</v>
      </c>
      <c r="L439">
        <v>58.65</v>
      </c>
      <c r="M439">
        <v>0</v>
      </c>
      <c r="N439">
        <v>430.15</v>
      </c>
      <c r="O439">
        <v>1625.24</v>
      </c>
      <c r="P439">
        <v>1843.76</v>
      </c>
      <c r="Q439">
        <v>413.52</v>
      </c>
      <c r="R439">
        <v>5704.2807836447355</v>
      </c>
      <c r="S439">
        <v>16079.640783644732</v>
      </c>
      <c r="T439">
        <v>10500</v>
      </c>
      <c r="U439">
        <v>0</v>
      </c>
      <c r="V439">
        <v>0</v>
      </c>
      <c r="W439">
        <v>0</v>
      </c>
      <c r="X439">
        <v>3000</v>
      </c>
      <c r="Y439">
        <v>3000</v>
      </c>
      <c r="Z439">
        <v>0</v>
      </c>
      <c r="AA439">
        <v>4000</v>
      </c>
      <c r="AB439">
        <v>20500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18885.019999999997</v>
      </c>
      <c r="AM439">
        <v>58.65</v>
      </c>
      <c r="AN439">
        <v>0</v>
      </c>
      <c r="AO439">
        <v>1055.1500000000001</v>
      </c>
      <c r="AP439">
        <v>5245.24</v>
      </c>
      <c r="AQ439">
        <v>5403.76</v>
      </c>
      <c r="AR439">
        <v>878.52</v>
      </c>
      <c r="AS439">
        <v>13813.280783644735</v>
      </c>
      <c r="AT439">
        <v>45339.620783644736</v>
      </c>
      <c r="AU439">
        <v>7.4157050676553382</v>
      </c>
      <c r="AV439">
        <v>6114</v>
      </c>
      <c r="AW439" t="s">
        <v>327</v>
      </c>
      <c r="AZ439" t="s">
        <v>1357</v>
      </c>
      <c r="BA439" t="s">
        <v>2391</v>
      </c>
      <c r="BB439" t="s">
        <v>1412</v>
      </c>
      <c r="BC439" t="s">
        <v>2398</v>
      </c>
      <c r="BD439">
        <v>2</v>
      </c>
      <c r="BE439">
        <v>1</v>
      </c>
    </row>
    <row r="440" spans="1:57" x14ac:dyDescent="0.25">
      <c r="A440" t="s">
        <v>330</v>
      </c>
      <c r="B440">
        <v>19063.009999999995</v>
      </c>
      <c r="C440">
        <v>727.26</v>
      </c>
      <c r="D440">
        <v>0</v>
      </c>
      <c r="E440">
        <v>3126</v>
      </c>
      <c r="F440">
        <v>1720</v>
      </c>
      <c r="G440">
        <v>3560</v>
      </c>
      <c r="H440">
        <v>3440</v>
      </c>
      <c r="I440">
        <v>43799.360000000001</v>
      </c>
      <c r="J440">
        <v>75435.62999999999</v>
      </c>
      <c r="K440">
        <v>15458.220000000001</v>
      </c>
      <c r="L440">
        <v>233.55</v>
      </c>
      <c r="M440">
        <v>0</v>
      </c>
      <c r="N440">
        <v>2595.27</v>
      </c>
      <c r="O440">
        <v>139.35</v>
      </c>
      <c r="P440">
        <v>2659.13</v>
      </c>
      <c r="Q440">
        <v>2740.62</v>
      </c>
      <c r="R440">
        <v>10490.812571461909</v>
      </c>
      <c r="S440">
        <v>34316.952571461909</v>
      </c>
      <c r="T440">
        <v>11510</v>
      </c>
      <c r="U440">
        <v>1050</v>
      </c>
      <c r="V440">
        <v>0</v>
      </c>
      <c r="W440">
        <v>3660</v>
      </c>
      <c r="X440">
        <v>3140</v>
      </c>
      <c r="Y440">
        <v>2620</v>
      </c>
      <c r="Z440">
        <v>0</v>
      </c>
      <c r="AA440">
        <v>3700</v>
      </c>
      <c r="AB440">
        <v>25680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46031.229999999996</v>
      </c>
      <c r="AM440">
        <v>2010.81</v>
      </c>
      <c r="AN440">
        <v>0</v>
      </c>
      <c r="AO440">
        <v>9381.27</v>
      </c>
      <c r="AP440">
        <v>4999.3500000000004</v>
      </c>
      <c r="AQ440">
        <v>8839.130000000001</v>
      </c>
      <c r="AR440">
        <v>6180.62</v>
      </c>
      <c r="AS440">
        <v>57990.17257146191</v>
      </c>
      <c r="AT440">
        <v>135432.58257146191</v>
      </c>
      <c r="AU440">
        <v>30.710336184004969</v>
      </c>
      <c r="AV440">
        <v>4410</v>
      </c>
      <c r="AW440" t="s">
        <v>329</v>
      </c>
      <c r="AZ440" t="s">
        <v>1357</v>
      </c>
      <c r="BA440" t="s">
        <v>2391</v>
      </c>
      <c r="BB440" t="s">
        <v>1359</v>
      </c>
      <c r="BC440" t="s">
        <v>2392</v>
      </c>
      <c r="BD440">
        <v>1</v>
      </c>
      <c r="BE440">
        <v>1</v>
      </c>
    </row>
    <row r="441" spans="1:57" x14ac:dyDescent="0.25">
      <c r="A441" t="s">
        <v>2419</v>
      </c>
      <c r="B441">
        <v>0</v>
      </c>
      <c r="C441">
        <v>0</v>
      </c>
      <c r="D441">
        <v>0</v>
      </c>
      <c r="E441">
        <v>0</v>
      </c>
      <c r="F441">
        <v>0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 t="s">
        <v>863</v>
      </c>
      <c r="AX441" t="s">
        <v>863</v>
      </c>
      <c r="AY441" t="s">
        <v>2419</v>
      </c>
      <c r="AZ441" t="s">
        <v>1696</v>
      </c>
      <c r="BA441" t="s">
        <v>2415</v>
      </c>
      <c r="BB441" t="s">
        <v>1718</v>
      </c>
      <c r="BC441" t="s">
        <v>2420</v>
      </c>
      <c r="BD441">
        <v>1</v>
      </c>
      <c r="BE441">
        <v>2</v>
      </c>
    </row>
    <row r="442" spans="1:57" x14ac:dyDescent="0.25">
      <c r="A442" t="s">
        <v>218</v>
      </c>
      <c r="B442">
        <v>13923.819999999998</v>
      </c>
      <c r="C442">
        <v>0</v>
      </c>
      <c r="D442">
        <v>0</v>
      </c>
      <c r="E442">
        <v>2265.92</v>
      </c>
      <c r="F442">
        <v>4385</v>
      </c>
      <c r="G442">
        <v>6900</v>
      </c>
      <c r="H442">
        <v>4255</v>
      </c>
      <c r="I442">
        <v>22907.759999999995</v>
      </c>
      <c r="J442">
        <v>54637.499999999993</v>
      </c>
      <c r="K442">
        <v>49306.299999999996</v>
      </c>
      <c r="L442">
        <v>532.38</v>
      </c>
      <c r="M442">
        <v>0</v>
      </c>
      <c r="N442">
        <v>1623.2</v>
      </c>
      <c r="O442">
        <v>5172.5</v>
      </c>
      <c r="P442">
        <v>10980.29</v>
      </c>
      <c r="Q442">
        <v>8240.5300000000007</v>
      </c>
      <c r="R442">
        <v>17094.966614175359</v>
      </c>
      <c r="S442">
        <v>92950.166614175338</v>
      </c>
      <c r="T442">
        <v>263163.95999999996</v>
      </c>
      <c r="U442">
        <v>131.5</v>
      </c>
      <c r="V442">
        <v>0</v>
      </c>
      <c r="W442">
        <v>348</v>
      </c>
      <c r="X442">
        <v>1917.5</v>
      </c>
      <c r="Y442">
        <v>27770</v>
      </c>
      <c r="Z442">
        <v>20870.009999999998</v>
      </c>
      <c r="AA442">
        <v>115000</v>
      </c>
      <c r="AB442">
        <v>429200.97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326394.07999999996</v>
      </c>
      <c r="AM442">
        <v>663.88</v>
      </c>
      <c r="AN442">
        <v>0</v>
      </c>
      <c r="AO442">
        <v>4237.12</v>
      </c>
      <c r="AP442">
        <v>11475</v>
      </c>
      <c r="AQ442">
        <v>45650.29</v>
      </c>
      <c r="AR442">
        <v>33365.54</v>
      </c>
      <c r="AS442">
        <v>155002.72661417536</v>
      </c>
      <c r="AT442">
        <v>576788.63661417528</v>
      </c>
      <c r="AU442">
        <v>184.74972345104911</v>
      </c>
      <c r="AV442">
        <v>3122</v>
      </c>
      <c r="AW442" t="s">
        <v>217</v>
      </c>
      <c r="AZ442" t="s">
        <v>1010</v>
      </c>
      <c r="BA442" t="s">
        <v>2365</v>
      </c>
      <c r="BB442" t="s">
        <v>1249</v>
      </c>
      <c r="BC442" t="s">
        <v>2387</v>
      </c>
      <c r="BD442">
        <v>1</v>
      </c>
      <c r="BE442">
        <v>1</v>
      </c>
    </row>
    <row r="443" spans="1:57" x14ac:dyDescent="0.25">
      <c r="A443" t="s">
        <v>220</v>
      </c>
      <c r="B443">
        <v>704.59999999999991</v>
      </c>
      <c r="C443">
        <v>171.53</v>
      </c>
      <c r="D443">
        <v>0</v>
      </c>
      <c r="E443">
        <v>75</v>
      </c>
      <c r="F443">
        <v>840</v>
      </c>
      <c r="G443">
        <v>0</v>
      </c>
      <c r="H443">
        <v>65</v>
      </c>
      <c r="I443">
        <v>1503</v>
      </c>
      <c r="J443">
        <v>3359.13</v>
      </c>
      <c r="K443">
        <v>957.82</v>
      </c>
      <c r="L443">
        <v>2028.18</v>
      </c>
      <c r="M443">
        <v>0</v>
      </c>
      <c r="N443">
        <v>0</v>
      </c>
      <c r="O443">
        <v>0</v>
      </c>
      <c r="P443">
        <v>52.72</v>
      </c>
      <c r="Q443">
        <v>93.9</v>
      </c>
      <c r="R443">
        <v>1708.6040014494622</v>
      </c>
      <c r="S443">
        <v>4841.2240014494619</v>
      </c>
      <c r="T443">
        <v>1500</v>
      </c>
      <c r="U443">
        <v>1500</v>
      </c>
      <c r="V443">
        <v>0</v>
      </c>
      <c r="W443">
        <v>203.5</v>
      </c>
      <c r="X443">
        <v>150</v>
      </c>
      <c r="Y443">
        <v>0</v>
      </c>
      <c r="Z443">
        <v>0</v>
      </c>
      <c r="AA443">
        <v>600</v>
      </c>
      <c r="AB443">
        <v>3953.5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3162.42</v>
      </c>
      <c r="AM443">
        <v>3699.71</v>
      </c>
      <c r="AN443">
        <v>0</v>
      </c>
      <c r="AO443">
        <v>278.5</v>
      </c>
      <c r="AP443">
        <v>990</v>
      </c>
      <c r="AQ443">
        <v>52.72</v>
      </c>
      <c r="AR443">
        <v>158.9</v>
      </c>
      <c r="AS443">
        <v>3811.604001449462</v>
      </c>
      <c r="AT443">
        <v>12153.854001449461</v>
      </c>
      <c r="AU443">
        <v>1.8808192512301858</v>
      </c>
      <c r="AV443">
        <v>6462</v>
      </c>
      <c r="AW443" t="s">
        <v>219</v>
      </c>
      <c r="AZ443" t="s">
        <v>1010</v>
      </c>
      <c r="BA443" t="s">
        <v>2365</v>
      </c>
      <c r="BB443" t="s">
        <v>1220</v>
      </c>
      <c r="BC443" t="s">
        <v>2383</v>
      </c>
      <c r="BD443">
        <v>2</v>
      </c>
      <c r="BE443">
        <v>1</v>
      </c>
    </row>
    <row r="444" spans="1:57" x14ac:dyDescent="0.25">
      <c r="A444" t="s">
        <v>2525</v>
      </c>
      <c r="B444">
        <v>8780.9</v>
      </c>
      <c r="C444">
        <v>0</v>
      </c>
      <c r="D444">
        <v>5058.9400000000005</v>
      </c>
      <c r="E444">
        <v>100</v>
      </c>
      <c r="F444">
        <v>0</v>
      </c>
      <c r="G444">
        <v>0</v>
      </c>
      <c r="H444">
        <v>0</v>
      </c>
      <c r="I444">
        <v>24252.42</v>
      </c>
      <c r="J444">
        <v>38192.259999999995</v>
      </c>
      <c r="K444">
        <v>4873.5700000000006</v>
      </c>
      <c r="L444">
        <v>0</v>
      </c>
      <c r="M444">
        <v>504.82</v>
      </c>
      <c r="N444">
        <v>504.96</v>
      </c>
      <c r="O444">
        <v>0</v>
      </c>
      <c r="P444">
        <v>0</v>
      </c>
      <c r="Q444">
        <v>23.94</v>
      </c>
      <c r="R444">
        <v>11572.161393944951</v>
      </c>
      <c r="S444">
        <v>17479.45139394495</v>
      </c>
      <c r="T444">
        <v>11538</v>
      </c>
      <c r="U444">
        <v>0</v>
      </c>
      <c r="V444">
        <v>0</v>
      </c>
      <c r="W444">
        <v>890</v>
      </c>
      <c r="X444">
        <v>0</v>
      </c>
      <c r="Y444">
        <v>1228</v>
      </c>
      <c r="Z444">
        <v>2964.08</v>
      </c>
      <c r="AA444">
        <v>9073</v>
      </c>
      <c r="AB444">
        <v>25693.08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25192.47</v>
      </c>
      <c r="AM444">
        <v>0</v>
      </c>
      <c r="AN444">
        <v>5563.76</v>
      </c>
      <c r="AO444">
        <v>1494.96</v>
      </c>
      <c r="AP444">
        <v>0</v>
      </c>
      <c r="AQ444">
        <v>1228</v>
      </c>
      <c r="AR444">
        <v>2988.02</v>
      </c>
      <c r="AS444">
        <v>44897.581393944951</v>
      </c>
      <c r="AT444">
        <v>81364.79139394495</v>
      </c>
      <c r="AU444">
        <v>2.5765474332292015</v>
      </c>
      <c r="AV444">
        <v>31579</v>
      </c>
      <c r="AW444" t="s">
        <v>655</v>
      </c>
      <c r="AX444" t="s">
        <v>791</v>
      </c>
      <c r="AY444" t="s">
        <v>2380</v>
      </c>
      <c r="AZ444" t="s">
        <v>2045</v>
      </c>
      <c r="BA444" t="s">
        <v>2435</v>
      </c>
      <c r="BB444" t="s">
        <v>2173</v>
      </c>
      <c r="BC444" t="s">
        <v>2448</v>
      </c>
      <c r="BD444">
        <v>1</v>
      </c>
      <c r="BE444">
        <v>2</v>
      </c>
    </row>
    <row r="445" spans="1:57" x14ac:dyDescent="0.25">
      <c r="A445" t="s">
        <v>2503</v>
      </c>
      <c r="B445">
        <v>480.4</v>
      </c>
      <c r="C445">
        <v>0</v>
      </c>
      <c r="D445">
        <v>5626.82</v>
      </c>
      <c r="E445">
        <v>201.77</v>
      </c>
      <c r="F445">
        <v>0</v>
      </c>
      <c r="G445">
        <v>0</v>
      </c>
      <c r="H445">
        <v>0</v>
      </c>
      <c r="I445">
        <v>556</v>
      </c>
      <c r="J445">
        <v>6864.99</v>
      </c>
      <c r="K445">
        <v>659.7</v>
      </c>
      <c r="L445">
        <v>0</v>
      </c>
      <c r="M445">
        <v>525</v>
      </c>
      <c r="N445">
        <v>72.5</v>
      </c>
      <c r="O445">
        <v>0</v>
      </c>
      <c r="P445">
        <v>0</v>
      </c>
      <c r="Q445">
        <v>0</v>
      </c>
      <c r="R445">
        <v>3351.95809404082</v>
      </c>
      <c r="S445">
        <v>4609.1580940408203</v>
      </c>
      <c r="T445">
        <v>0</v>
      </c>
      <c r="U445">
        <v>0</v>
      </c>
      <c r="V445">
        <v>1250.9000000000001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1250.9000000000001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1140.0999999999999</v>
      </c>
      <c r="AM445">
        <v>0</v>
      </c>
      <c r="AN445">
        <v>7402.7199999999993</v>
      </c>
      <c r="AO445">
        <v>274.27</v>
      </c>
      <c r="AP445">
        <v>0</v>
      </c>
      <c r="AQ445">
        <v>0</v>
      </c>
      <c r="AR445">
        <v>0</v>
      </c>
      <c r="AS445">
        <v>3907.95809404082</v>
      </c>
      <c r="AT445">
        <v>12725.04809404082</v>
      </c>
      <c r="AU445">
        <v>0.70863997850647764</v>
      </c>
      <c r="AV445">
        <v>17957</v>
      </c>
      <c r="AW445" t="s">
        <v>581</v>
      </c>
      <c r="AZ445" t="s">
        <v>2045</v>
      </c>
      <c r="BA445" t="s">
        <v>2435</v>
      </c>
      <c r="BB445" t="s">
        <v>2056</v>
      </c>
      <c r="BC445" t="s">
        <v>2438</v>
      </c>
      <c r="BD445">
        <v>2</v>
      </c>
      <c r="BE445">
        <v>1</v>
      </c>
    </row>
    <row r="446" spans="1:57" x14ac:dyDescent="0.25">
      <c r="A446" t="s">
        <v>564</v>
      </c>
      <c r="B446">
        <v>3886.1500000000005</v>
      </c>
      <c r="C446">
        <v>757.45</v>
      </c>
      <c r="D446">
        <v>0</v>
      </c>
      <c r="E446">
        <v>1055</v>
      </c>
      <c r="F446">
        <v>10255.5</v>
      </c>
      <c r="G446">
        <v>20</v>
      </c>
      <c r="H446">
        <v>6313</v>
      </c>
      <c r="I446">
        <v>7132</v>
      </c>
      <c r="J446">
        <v>29419.1</v>
      </c>
      <c r="K446">
        <v>3903.6200000000003</v>
      </c>
      <c r="L446">
        <v>2239.15</v>
      </c>
      <c r="M446">
        <v>0</v>
      </c>
      <c r="N446">
        <v>433.2</v>
      </c>
      <c r="O446">
        <v>1832.6599999999999</v>
      </c>
      <c r="P446">
        <v>98.25</v>
      </c>
      <c r="Q446">
        <v>429.2</v>
      </c>
      <c r="R446">
        <v>4370.9215705139086</v>
      </c>
      <c r="S446">
        <v>13307.00157051391</v>
      </c>
      <c r="T446">
        <v>10000</v>
      </c>
      <c r="U446">
        <v>6500</v>
      </c>
      <c r="V446">
        <v>0</v>
      </c>
      <c r="W446">
        <v>1200</v>
      </c>
      <c r="X446">
        <v>6500</v>
      </c>
      <c r="Y446">
        <v>0</v>
      </c>
      <c r="Z446">
        <v>2000</v>
      </c>
      <c r="AA446">
        <v>2800</v>
      </c>
      <c r="AB446">
        <v>29000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17789.77</v>
      </c>
      <c r="AM446">
        <v>9496.6</v>
      </c>
      <c r="AN446">
        <v>0</v>
      </c>
      <c r="AO446">
        <v>2688.2</v>
      </c>
      <c r="AP446">
        <v>18588.16</v>
      </c>
      <c r="AQ446">
        <v>118.25</v>
      </c>
      <c r="AR446">
        <v>8742.2000000000007</v>
      </c>
      <c r="AS446">
        <v>14302.921570513909</v>
      </c>
      <c r="AT446">
        <v>71726.101570513914</v>
      </c>
      <c r="AU446">
        <v>8.7374956231592051</v>
      </c>
      <c r="AV446">
        <v>8209</v>
      </c>
      <c r="AW446" t="s">
        <v>563</v>
      </c>
      <c r="AZ446" t="s">
        <v>1870</v>
      </c>
      <c r="BA446" t="s">
        <v>2424</v>
      </c>
      <c r="BB446" t="s">
        <v>1872</v>
      </c>
      <c r="BC446" t="s">
        <v>2425</v>
      </c>
      <c r="BD446">
        <v>1</v>
      </c>
      <c r="BE446">
        <v>1</v>
      </c>
    </row>
    <row r="447" spans="1:57" x14ac:dyDescent="0.25">
      <c r="A447" t="s">
        <v>566</v>
      </c>
      <c r="B447">
        <v>5873.3600000000006</v>
      </c>
      <c r="C447">
        <v>3219.85</v>
      </c>
      <c r="D447">
        <v>0</v>
      </c>
      <c r="E447">
        <v>1175</v>
      </c>
      <c r="F447">
        <v>6220.02</v>
      </c>
      <c r="G447">
        <v>16198.64</v>
      </c>
      <c r="H447">
        <v>4205</v>
      </c>
      <c r="I447">
        <v>15734</v>
      </c>
      <c r="J447">
        <v>52625.87</v>
      </c>
      <c r="K447">
        <v>8951.69</v>
      </c>
      <c r="L447">
        <v>4061.98</v>
      </c>
      <c r="M447">
        <v>0</v>
      </c>
      <c r="N447">
        <v>552.9</v>
      </c>
      <c r="O447">
        <v>2484.46</v>
      </c>
      <c r="P447">
        <v>7830.18</v>
      </c>
      <c r="Q447">
        <v>1235.02</v>
      </c>
      <c r="R447">
        <v>11562.012128147166</v>
      </c>
      <c r="S447">
        <v>36678.242128147162</v>
      </c>
      <c r="T447">
        <v>15600</v>
      </c>
      <c r="U447">
        <v>5045.82</v>
      </c>
      <c r="V447">
        <v>0</v>
      </c>
      <c r="W447">
        <v>0</v>
      </c>
      <c r="X447">
        <v>2250</v>
      </c>
      <c r="Y447">
        <v>5523</v>
      </c>
      <c r="Z447">
        <v>5000</v>
      </c>
      <c r="AA447">
        <v>8300</v>
      </c>
      <c r="AB447">
        <v>41718.82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30425.050000000003</v>
      </c>
      <c r="AM447">
        <v>12327.65</v>
      </c>
      <c r="AN447">
        <v>0</v>
      </c>
      <c r="AO447">
        <v>1727.9</v>
      </c>
      <c r="AP447">
        <v>10954.48</v>
      </c>
      <c r="AQ447">
        <v>29551.82</v>
      </c>
      <c r="AR447">
        <v>10440.02</v>
      </c>
      <c r="AS447">
        <v>35596.012128147166</v>
      </c>
      <c r="AT447">
        <v>131022.93212814716</v>
      </c>
      <c r="AU447">
        <v>26.069027482719292</v>
      </c>
      <c r="AV447">
        <v>5026</v>
      </c>
      <c r="AW447" t="s">
        <v>565</v>
      </c>
      <c r="AZ447" t="s">
        <v>1870</v>
      </c>
      <c r="BA447" t="s">
        <v>2424</v>
      </c>
      <c r="BB447" t="s">
        <v>1912</v>
      </c>
      <c r="BC447" t="s">
        <v>2430</v>
      </c>
      <c r="BD447">
        <v>1</v>
      </c>
      <c r="BE447">
        <v>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1B30C-364C-4D24-84E0-F45EFC893BCF}">
  <sheetPr codeName="Taul6"/>
  <dimension ref="A1:C433"/>
  <sheetViews>
    <sheetView workbookViewId="0"/>
  </sheetViews>
  <sheetFormatPr defaultRowHeight="15" x14ac:dyDescent="0.25"/>
  <cols>
    <col min="1" max="1" width="9.7109375" style="3" bestFit="1" customWidth="1"/>
    <col min="2" max="2" width="22.140625" style="3" bestFit="1" customWidth="1"/>
    <col min="3" max="3" width="9.7109375" style="3" customWidth="1"/>
    <col min="4" max="16384" width="9.140625" style="3"/>
  </cols>
  <sheetData>
    <row r="1" spans="1:3" x14ac:dyDescent="0.25">
      <c r="A1" s="1" t="s">
        <v>0</v>
      </c>
      <c r="B1" s="1" t="s">
        <v>1</v>
      </c>
      <c r="C1" s="2" t="s">
        <v>2</v>
      </c>
    </row>
    <row r="2" spans="1:3" x14ac:dyDescent="0.25">
      <c r="A2" s="4" t="s">
        <v>3</v>
      </c>
      <c r="B2" s="4" t="s">
        <v>4</v>
      </c>
      <c r="C2" s="5">
        <v>3820</v>
      </c>
    </row>
    <row r="3" spans="1:3" x14ac:dyDescent="0.25">
      <c r="A3" s="4" t="s">
        <v>5</v>
      </c>
      <c r="B3" s="4" t="s">
        <v>6</v>
      </c>
      <c r="C3" s="5">
        <v>47278</v>
      </c>
    </row>
    <row r="4" spans="1:3" x14ac:dyDescent="0.25">
      <c r="A4" s="4" t="s">
        <v>7</v>
      </c>
      <c r="B4" s="4" t="s">
        <v>8</v>
      </c>
      <c r="C4" s="5">
        <v>24409</v>
      </c>
    </row>
    <row r="5" spans="1:3" x14ac:dyDescent="0.25">
      <c r="A5" s="4" t="s">
        <v>9</v>
      </c>
      <c r="B5" s="4" t="s">
        <v>10</v>
      </c>
      <c r="C5" s="5">
        <v>22435</v>
      </c>
    </row>
    <row r="6" spans="1:3" x14ac:dyDescent="0.25">
      <c r="A6" s="4" t="s">
        <v>11</v>
      </c>
      <c r="B6" s="4" t="s">
        <v>12</v>
      </c>
      <c r="C6" s="5">
        <v>2884</v>
      </c>
    </row>
    <row r="7" spans="1:3" x14ac:dyDescent="0.25">
      <c r="A7" s="4" t="s">
        <v>13</v>
      </c>
      <c r="B7" s="4" t="s">
        <v>14</v>
      </c>
      <c r="C7" s="5">
        <v>40659</v>
      </c>
    </row>
    <row r="8" spans="1:3" x14ac:dyDescent="0.25">
      <c r="A8" s="4" t="s">
        <v>15</v>
      </c>
      <c r="B8" s="4" t="s">
        <v>16</v>
      </c>
      <c r="C8" s="5">
        <v>32280</v>
      </c>
    </row>
    <row r="9" spans="1:3" x14ac:dyDescent="0.25">
      <c r="A9" s="4" t="s">
        <v>17</v>
      </c>
      <c r="B9" s="4" t="s">
        <v>18</v>
      </c>
      <c r="C9" s="5">
        <v>28497</v>
      </c>
    </row>
    <row r="10" spans="1:3" x14ac:dyDescent="0.25">
      <c r="A10" s="4" t="s">
        <v>19</v>
      </c>
      <c r="B10" s="4" t="s">
        <v>20</v>
      </c>
      <c r="C10" s="5">
        <v>22209</v>
      </c>
    </row>
    <row r="11" spans="1:3" x14ac:dyDescent="0.25">
      <c r="A11" s="4" t="s">
        <v>21</v>
      </c>
      <c r="B11" s="4" t="s">
        <v>22</v>
      </c>
      <c r="C11" s="5">
        <v>21289</v>
      </c>
    </row>
    <row r="12" spans="1:3" x14ac:dyDescent="0.25">
      <c r="A12" s="4" t="s">
        <v>23</v>
      </c>
      <c r="B12" s="4" t="s">
        <v>24</v>
      </c>
      <c r="C12" s="5">
        <v>1271</v>
      </c>
    </row>
    <row r="13" spans="1:3" x14ac:dyDescent="0.25">
      <c r="A13" s="4" t="s">
        <v>25</v>
      </c>
      <c r="B13" s="4" t="s">
        <v>26</v>
      </c>
      <c r="C13" s="5">
        <v>33752</v>
      </c>
    </row>
    <row r="14" spans="1:3" x14ac:dyDescent="0.25">
      <c r="A14" s="4" t="s">
        <v>27</v>
      </c>
      <c r="B14" s="4" t="s">
        <v>28</v>
      </c>
      <c r="C14" s="5">
        <v>2920</v>
      </c>
    </row>
    <row r="15" spans="1:3" x14ac:dyDescent="0.25">
      <c r="A15" s="4" t="s">
        <v>29</v>
      </c>
      <c r="B15" s="4" t="s">
        <v>30</v>
      </c>
      <c r="C15" s="5">
        <v>1516</v>
      </c>
    </row>
    <row r="16" spans="1:3" x14ac:dyDescent="0.25">
      <c r="A16" s="4" t="s">
        <v>31</v>
      </c>
      <c r="B16" s="4" t="s">
        <v>32</v>
      </c>
      <c r="C16" s="5">
        <v>15687</v>
      </c>
    </row>
    <row r="17" spans="1:3" x14ac:dyDescent="0.25">
      <c r="A17" s="4" t="s">
        <v>33</v>
      </c>
      <c r="B17" s="4" t="s">
        <v>34</v>
      </c>
      <c r="C17" s="5">
        <v>30430</v>
      </c>
    </row>
    <row r="18" spans="1:3" x14ac:dyDescent="0.25">
      <c r="A18" s="4" t="s">
        <v>35</v>
      </c>
      <c r="B18" s="4" t="s">
        <v>36</v>
      </c>
      <c r="C18" s="5">
        <v>12364</v>
      </c>
    </row>
    <row r="19" spans="1:3" x14ac:dyDescent="0.25">
      <c r="A19" s="4" t="s">
        <v>37</v>
      </c>
      <c r="B19" s="4" t="s">
        <v>38</v>
      </c>
      <c r="C19" s="5">
        <v>3844</v>
      </c>
    </row>
    <row r="20" spans="1:3" x14ac:dyDescent="0.25">
      <c r="A20" s="4" t="s">
        <v>39</v>
      </c>
      <c r="B20" s="4" t="s">
        <v>40</v>
      </c>
      <c r="C20" s="5">
        <v>23029</v>
      </c>
    </row>
    <row r="21" spans="1:3" x14ac:dyDescent="0.25">
      <c r="A21" s="4" t="s">
        <v>41</v>
      </c>
      <c r="B21" s="4" t="s">
        <v>42</v>
      </c>
      <c r="C21" s="5">
        <v>1422</v>
      </c>
    </row>
    <row r="22" spans="1:3" x14ac:dyDescent="0.25">
      <c r="A22" s="4" t="s">
        <v>43</v>
      </c>
      <c r="B22" s="4" t="s">
        <v>44</v>
      </c>
      <c r="C22" s="5">
        <v>6159</v>
      </c>
    </row>
    <row r="23" spans="1:3" x14ac:dyDescent="0.25">
      <c r="A23" s="4" t="s">
        <v>45</v>
      </c>
      <c r="B23" s="4" t="s">
        <v>46</v>
      </c>
      <c r="C23" s="5">
        <v>27523</v>
      </c>
    </row>
    <row r="24" spans="1:3" x14ac:dyDescent="0.25">
      <c r="A24" s="4" t="s">
        <v>47</v>
      </c>
      <c r="B24" s="4" t="s">
        <v>48</v>
      </c>
      <c r="C24" s="5">
        <v>20287</v>
      </c>
    </row>
    <row r="25" spans="1:3" x14ac:dyDescent="0.25">
      <c r="A25" s="4" t="s">
        <v>49</v>
      </c>
      <c r="B25" s="4" t="s">
        <v>50</v>
      </c>
      <c r="C25" s="5">
        <v>3070</v>
      </c>
    </row>
    <row r="26" spans="1:3" x14ac:dyDescent="0.25">
      <c r="A26" s="4" t="s">
        <v>51</v>
      </c>
      <c r="B26" s="4" t="s">
        <v>52</v>
      </c>
      <c r="C26" s="5">
        <v>9912</v>
      </c>
    </row>
    <row r="27" spans="1:3" x14ac:dyDescent="0.25">
      <c r="A27" s="4" t="s">
        <v>53</v>
      </c>
      <c r="B27" s="4" t="s">
        <v>54</v>
      </c>
      <c r="C27" s="5">
        <v>7740</v>
      </c>
    </row>
    <row r="28" spans="1:3" x14ac:dyDescent="0.25">
      <c r="A28" s="4" t="s">
        <v>55</v>
      </c>
      <c r="B28" s="4" t="s">
        <v>56</v>
      </c>
      <c r="C28" s="5">
        <v>5490</v>
      </c>
    </row>
    <row r="29" spans="1:3" x14ac:dyDescent="0.25">
      <c r="A29" s="4" t="s">
        <v>57</v>
      </c>
      <c r="B29" s="4" t="s">
        <v>58</v>
      </c>
      <c r="C29" s="5">
        <v>8573</v>
      </c>
    </row>
    <row r="30" spans="1:3" x14ac:dyDescent="0.25">
      <c r="A30" s="4" t="s">
        <v>59</v>
      </c>
      <c r="B30" s="4" t="s">
        <v>60</v>
      </c>
      <c r="C30" s="5">
        <v>9514</v>
      </c>
    </row>
    <row r="31" spans="1:3" x14ac:dyDescent="0.25">
      <c r="A31" s="4" t="s">
        <v>61</v>
      </c>
      <c r="B31" s="4" t="s">
        <v>62</v>
      </c>
      <c r="C31" s="5">
        <v>5959</v>
      </c>
    </row>
    <row r="32" spans="1:3" x14ac:dyDescent="0.25">
      <c r="A32" s="4" t="s">
        <v>63</v>
      </c>
      <c r="B32" s="4" t="s">
        <v>64</v>
      </c>
      <c r="C32" s="5">
        <v>2001</v>
      </c>
    </row>
    <row r="33" spans="1:3" x14ac:dyDescent="0.25">
      <c r="A33" s="4" t="s">
        <v>65</v>
      </c>
      <c r="B33" s="4" t="s">
        <v>66</v>
      </c>
      <c r="C33" s="5">
        <v>725</v>
      </c>
    </row>
    <row r="34" spans="1:3" x14ac:dyDescent="0.25">
      <c r="A34" s="4" t="s">
        <v>67</v>
      </c>
      <c r="B34" s="4" t="s">
        <v>68</v>
      </c>
      <c r="C34" s="5">
        <v>7131</v>
      </c>
    </row>
    <row r="35" spans="1:3" x14ac:dyDescent="0.25">
      <c r="A35" s="4" t="s">
        <v>69</v>
      </c>
      <c r="B35" s="4" t="s">
        <v>70</v>
      </c>
      <c r="C35" s="5">
        <v>1549</v>
      </c>
    </row>
    <row r="36" spans="1:3" x14ac:dyDescent="0.25">
      <c r="A36" s="4" t="s">
        <v>71</v>
      </c>
      <c r="B36" s="4" t="s">
        <v>72</v>
      </c>
      <c r="C36" s="5">
        <v>15264</v>
      </c>
    </row>
    <row r="37" spans="1:3" x14ac:dyDescent="0.25">
      <c r="A37" s="4" t="s">
        <v>73</v>
      </c>
      <c r="B37" s="4" t="s">
        <v>74</v>
      </c>
      <c r="C37" s="5">
        <v>1607</v>
      </c>
    </row>
    <row r="38" spans="1:3" x14ac:dyDescent="0.25">
      <c r="A38" s="4" t="s">
        <v>75</v>
      </c>
      <c r="B38" s="4" t="s">
        <v>76</v>
      </c>
      <c r="C38" s="5">
        <v>7563</v>
      </c>
    </row>
    <row r="39" spans="1:3" x14ac:dyDescent="0.25">
      <c r="A39" s="4" t="s">
        <v>77</v>
      </c>
      <c r="B39" s="4" t="s">
        <v>78</v>
      </c>
      <c r="C39" s="5">
        <v>2589</v>
      </c>
    </row>
    <row r="40" spans="1:3" x14ac:dyDescent="0.25">
      <c r="A40" s="4" t="s">
        <v>79</v>
      </c>
      <c r="B40" s="4" t="s">
        <v>80</v>
      </c>
      <c r="C40" s="5">
        <v>1373</v>
      </c>
    </row>
    <row r="41" spans="1:3" x14ac:dyDescent="0.25">
      <c r="A41" s="4" t="s">
        <v>81</v>
      </c>
      <c r="B41" s="4" t="s">
        <v>82</v>
      </c>
      <c r="C41" s="5">
        <v>6383</v>
      </c>
    </row>
    <row r="42" spans="1:3" x14ac:dyDescent="0.25">
      <c r="A42" s="4" t="s">
        <v>83</v>
      </c>
      <c r="B42" s="4" t="s">
        <v>84</v>
      </c>
      <c r="C42" s="5">
        <v>11589</v>
      </c>
    </row>
    <row r="43" spans="1:3" x14ac:dyDescent="0.25">
      <c r="A43" s="4" t="s">
        <v>85</v>
      </c>
      <c r="B43" s="4" t="s">
        <v>86</v>
      </c>
      <c r="C43" s="5">
        <v>4538</v>
      </c>
    </row>
    <row r="44" spans="1:3" x14ac:dyDescent="0.25">
      <c r="A44" s="4" t="s">
        <v>87</v>
      </c>
      <c r="B44" s="4" t="s">
        <v>88</v>
      </c>
      <c r="C44" s="5">
        <v>4898</v>
      </c>
    </row>
    <row r="45" spans="1:3" x14ac:dyDescent="0.25">
      <c r="A45" s="4" t="s">
        <v>89</v>
      </c>
      <c r="B45" s="4" t="s">
        <v>90</v>
      </c>
      <c r="C45" s="5">
        <v>3941</v>
      </c>
    </row>
    <row r="46" spans="1:3" x14ac:dyDescent="0.25">
      <c r="A46" s="4" t="s">
        <v>91</v>
      </c>
      <c r="B46" s="4" t="s">
        <v>92</v>
      </c>
      <c r="C46" s="5">
        <v>1659</v>
      </c>
    </row>
    <row r="47" spans="1:3" x14ac:dyDescent="0.25">
      <c r="A47" s="4" t="s">
        <v>93</v>
      </c>
      <c r="B47" s="4" t="s">
        <v>94</v>
      </c>
      <c r="C47" s="5">
        <v>8543</v>
      </c>
    </row>
    <row r="48" spans="1:3" x14ac:dyDescent="0.25">
      <c r="A48" s="4" t="s">
        <v>95</v>
      </c>
      <c r="B48" s="4" t="s">
        <v>96</v>
      </c>
      <c r="C48" s="5">
        <v>6063</v>
      </c>
    </row>
    <row r="49" spans="1:3" x14ac:dyDescent="0.25">
      <c r="A49" s="4" t="s">
        <v>97</v>
      </c>
      <c r="B49" s="4" t="s">
        <v>98</v>
      </c>
      <c r="C49" s="5">
        <v>1817</v>
      </c>
    </row>
    <row r="50" spans="1:3" x14ac:dyDescent="0.25">
      <c r="A50" s="4" t="s">
        <v>99</v>
      </c>
      <c r="B50" s="4" t="s">
        <v>100</v>
      </c>
      <c r="C50" s="5">
        <v>19315</v>
      </c>
    </row>
    <row r="51" spans="1:3" x14ac:dyDescent="0.25">
      <c r="A51" s="4" t="s">
        <v>101</v>
      </c>
      <c r="B51" s="4" t="s">
        <v>102</v>
      </c>
      <c r="C51" s="5">
        <v>12001</v>
      </c>
    </row>
    <row r="52" spans="1:3" x14ac:dyDescent="0.25">
      <c r="A52" s="4" t="s">
        <v>103</v>
      </c>
      <c r="B52" s="4" t="s">
        <v>104</v>
      </c>
      <c r="C52" s="5">
        <v>17577</v>
      </c>
    </row>
    <row r="53" spans="1:3" x14ac:dyDescent="0.25">
      <c r="A53" s="4" t="s">
        <v>105</v>
      </c>
      <c r="B53" s="4" t="s">
        <v>106</v>
      </c>
      <c r="C53" s="5">
        <v>2551</v>
      </c>
    </row>
    <row r="54" spans="1:3" x14ac:dyDescent="0.25">
      <c r="A54" s="4" t="s">
        <v>107</v>
      </c>
      <c r="B54" s="4" t="s">
        <v>108</v>
      </c>
      <c r="C54" s="5">
        <v>1716</v>
      </c>
    </row>
    <row r="55" spans="1:3" x14ac:dyDescent="0.25">
      <c r="A55" s="4" t="s">
        <v>109</v>
      </c>
      <c r="B55" s="4" t="s">
        <v>110</v>
      </c>
      <c r="C55" s="5">
        <v>8016</v>
      </c>
    </row>
    <row r="56" spans="1:3" x14ac:dyDescent="0.25">
      <c r="A56" s="4" t="s">
        <v>111</v>
      </c>
      <c r="B56" s="4" t="s">
        <v>112</v>
      </c>
      <c r="C56" s="5">
        <v>17167</v>
      </c>
    </row>
    <row r="57" spans="1:3" x14ac:dyDescent="0.25">
      <c r="A57" s="4" t="s">
        <v>113</v>
      </c>
      <c r="B57" s="4" t="s">
        <v>114</v>
      </c>
      <c r="C57" s="5">
        <v>30910</v>
      </c>
    </row>
    <row r="58" spans="1:3" x14ac:dyDescent="0.25">
      <c r="A58" s="4" t="s">
        <v>115</v>
      </c>
      <c r="B58" s="4" t="s">
        <v>116</v>
      </c>
      <c r="C58" s="5">
        <v>5020</v>
      </c>
    </row>
    <row r="59" spans="1:3" x14ac:dyDescent="0.25">
      <c r="A59" s="4" t="s">
        <v>117</v>
      </c>
      <c r="B59" s="4" t="s">
        <v>118</v>
      </c>
      <c r="C59" s="5">
        <v>1714</v>
      </c>
    </row>
    <row r="60" spans="1:3" x14ac:dyDescent="0.25">
      <c r="A60" s="4" t="s">
        <v>119</v>
      </c>
      <c r="B60" s="4" t="s">
        <v>120</v>
      </c>
      <c r="C60" s="5">
        <v>2325</v>
      </c>
    </row>
    <row r="61" spans="1:3" x14ac:dyDescent="0.25">
      <c r="A61" s="4" t="s">
        <v>121</v>
      </c>
      <c r="B61" s="4" t="s">
        <v>122</v>
      </c>
      <c r="C61" s="5">
        <v>1234</v>
      </c>
    </row>
    <row r="62" spans="1:3" x14ac:dyDescent="0.25">
      <c r="A62" s="4" t="s">
        <v>123</v>
      </c>
      <c r="B62" s="4" t="s">
        <v>124</v>
      </c>
      <c r="C62" s="5">
        <v>1318</v>
      </c>
    </row>
    <row r="63" spans="1:3" x14ac:dyDescent="0.25">
      <c r="A63" s="4" t="s">
        <v>125</v>
      </c>
      <c r="B63" s="4" t="s">
        <v>126</v>
      </c>
      <c r="C63" s="5">
        <v>14109</v>
      </c>
    </row>
    <row r="64" spans="1:3" x14ac:dyDescent="0.25">
      <c r="A64" s="4" t="s">
        <v>127</v>
      </c>
      <c r="B64" s="4" t="s">
        <v>128</v>
      </c>
      <c r="C64" s="5">
        <v>19548</v>
      </c>
    </row>
    <row r="65" spans="1:3" x14ac:dyDescent="0.25">
      <c r="A65" s="4" t="s">
        <v>129</v>
      </c>
      <c r="B65" s="4" t="s">
        <v>130</v>
      </c>
      <c r="C65" s="5">
        <v>20034</v>
      </c>
    </row>
    <row r="66" spans="1:3" x14ac:dyDescent="0.25">
      <c r="A66" s="4" t="s">
        <v>131</v>
      </c>
      <c r="B66" s="4" t="s">
        <v>132</v>
      </c>
      <c r="C66" s="5">
        <v>14841</v>
      </c>
    </row>
    <row r="67" spans="1:3" x14ac:dyDescent="0.25">
      <c r="A67" s="4" t="s">
        <v>133</v>
      </c>
      <c r="B67" s="4" t="s">
        <v>134</v>
      </c>
      <c r="C67" s="5">
        <v>15149</v>
      </c>
    </row>
    <row r="68" spans="1:3" x14ac:dyDescent="0.25">
      <c r="A68" s="4" t="s">
        <v>135</v>
      </c>
      <c r="B68" s="4" t="s">
        <v>136</v>
      </c>
      <c r="C68" s="5">
        <v>27095</v>
      </c>
    </row>
    <row r="69" spans="1:3" x14ac:dyDescent="0.25">
      <c r="A69" s="4" t="s">
        <v>137</v>
      </c>
      <c r="B69" s="4" t="s">
        <v>138</v>
      </c>
      <c r="C69" s="5">
        <v>10679</v>
      </c>
    </row>
    <row r="70" spans="1:3" x14ac:dyDescent="0.25">
      <c r="A70" s="4" t="s">
        <v>139</v>
      </c>
      <c r="B70" s="4" t="s">
        <v>140</v>
      </c>
      <c r="C70" s="5">
        <v>12281</v>
      </c>
    </row>
    <row r="71" spans="1:3" x14ac:dyDescent="0.25">
      <c r="A71" s="4" t="s">
        <v>141</v>
      </c>
      <c r="B71" s="4" t="s">
        <v>142</v>
      </c>
      <c r="C71" s="5">
        <v>1917</v>
      </c>
    </row>
    <row r="72" spans="1:3" x14ac:dyDescent="0.25">
      <c r="A72" s="4" t="s">
        <v>143</v>
      </c>
      <c r="B72" s="4" t="s">
        <v>144</v>
      </c>
      <c r="C72" s="5">
        <v>12424</v>
      </c>
    </row>
    <row r="73" spans="1:3" x14ac:dyDescent="0.25">
      <c r="A73" s="4" t="s">
        <v>145</v>
      </c>
      <c r="B73" s="4" t="s">
        <v>146</v>
      </c>
      <c r="C73" s="5">
        <v>6070</v>
      </c>
    </row>
    <row r="74" spans="1:3" x14ac:dyDescent="0.25">
      <c r="A74" s="4" t="s">
        <v>147</v>
      </c>
      <c r="B74" s="4" t="s">
        <v>148</v>
      </c>
      <c r="C74" s="5">
        <v>13210</v>
      </c>
    </row>
    <row r="75" spans="1:3" x14ac:dyDescent="0.25">
      <c r="A75" s="4" t="s">
        <v>149</v>
      </c>
      <c r="B75" s="4" t="s">
        <v>150</v>
      </c>
      <c r="C75" s="5">
        <v>7727</v>
      </c>
    </row>
    <row r="76" spans="1:3" x14ac:dyDescent="0.25">
      <c r="A76" s="4" t="s">
        <v>151</v>
      </c>
      <c r="B76" s="4" t="s">
        <v>152</v>
      </c>
      <c r="C76" s="5">
        <v>3009</v>
      </c>
    </row>
    <row r="77" spans="1:3" x14ac:dyDescent="0.25">
      <c r="A77" s="4" t="s">
        <v>153</v>
      </c>
      <c r="B77" s="4" t="s">
        <v>154</v>
      </c>
      <c r="C77" s="5">
        <v>6264</v>
      </c>
    </row>
    <row r="78" spans="1:3" x14ac:dyDescent="0.25">
      <c r="A78" s="4" t="s">
        <v>155</v>
      </c>
      <c r="B78" s="4" t="s">
        <v>156</v>
      </c>
      <c r="C78" s="5">
        <v>25410</v>
      </c>
    </row>
    <row r="79" spans="1:3" x14ac:dyDescent="0.25">
      <c r="A79" s="4" t="s">
        <v>157</v>
      </c>
      <c r="B79" s="4" t="s">
        <v>158</v>
      </c>
      <c r="C79" s="5">
        <v>1916</v>
      </c>
    </row>
    <row r="80" spans="1:3" x14ac:dyDescent="0.25">
      <c r="A80" s="4" t="s">
        <v>159</v>
      </c>
      <c r="B80" s="4" t="s">
        <v>160</v>
      </c>
      <c r="C80" s="5">
        <v>8050</v>
      </c>
    </row>
    <row r="81" spans="1:3" x14ac:dyDescent="0.25">
      <c r="A81" s="4" t="s">
        <v>161</v>
      </c>
      <c r="B81" s="4" t="s">
        <v>162</v>
      </c>
      <c r="C81" s="5">
        <v>5643</v>
      </c>
    </row>
    <row r="82" spans="1:3" x14ac:dyDescent="0.25">
      <c r="A82" s="4" t="s">
        <v>163</v>
      </c>
      <c r="B82" s="4" t="s">
        <v>164</v>
      </c>
      <c r="C82" s="5">
        <v>12811</v>
      </c>
    </row>
    <row r="83" spans="1:3" x14ac:dyDescent="0.25">
      <c r="A83" s="4" t="s">
        <v>165</v>
      </c>
      <c r="B83" s="4" t="s">
        <v>166</v>
      </c>
      <c r="C83" s="5">
        <v>4397</v>
      </c>
    </row>
    <row r="84" spans="1:3" x14ac:dyDescent="0.25">
      <c r="A84" s="4" t="s">
        <v>167</v>
      </c>
      <c r="B84" s="4" t="s">
        <v>168</v>
      </c>
      <c r="C84" s="5">
        <v>1654</v>
      </c>
    </row>
    <row r="85" spans="1:3" x14ac:dyDescent="0.25">
      <c r="A85" s="4" t="s">
        <v>169</v>
      </c>
      <c r="B85" s="4" t="s">
        <v>170</v>
      </c>
      <c r="C85" s="5">
        <v>15824</v>
      </c>
    </row>
    <row r="86" spans="1:3" x14ac:dyDescent="0.25">
      <c r="A86" s="4" t="s">
        <v>171</v>
      </c>
      <c r="B86" s="4" t="s">
        <v>172</v>
      </c>
      <c r="C86" s="5">
        <v>2753</v>
      </c>
    </row>
    <row r="87" spans="1:3" x14ac:dyDescent="0.25">
      <c r="A87" s="4" t="s">
        <v>173</v>
      </c>
      <c r="B87" s="4" t="s">
        <v>174</v>
      </c>
      <c r="C87" s="5">
        <v>23701</v>
      </c>
    </row>
    <row r="88" spans="1:3" x14ac:dyDescent="0.25">
      <c r="A88" s="4" t="s">
        <v>175</v>
      </c>
      <c r="B88" s="4" t="s">
        <v>176</v>
      </c>
      <c r="C88" s="5">
        <v>25267</v>
      </c>
    </row>
    <row r="89" spans="1:3" x14ac:dyDescent="0.25">
      <c r="A89" s="4" t="s">
        <v>177</v>
      </c>
      <c r="B89" s="4" t="s">
        <v>178</v>
      </c>
      <c r="C89" s="5">
        <v>17811</v>
      </c>
    </row>
    <row r="90" spans="1:3" x14ac:dyDescent="0.25">
      <c r="A90" s="4" t="s">
        <v>179</v>
      </c>
      <c r="B90" s="4" t="s">
        <v>180</v>
      </c>
      <c r="C90" s="5">
        <v>14817</v>
      </c>
    </row>
    <row r="91" spans="1:3" x14ac:dyDescent="0.25">
      <c r="A91" s="4" t="s">
        <v>181</v>
      </c>
      <c r="B91" s="4" t="s">
        <v>182</v>
      </c>
      <c r="C91" s="5">
        <v>11667</v>
      </c>
    </row>
    <row r="92" spans="1:3" x14ac:dyDescent="0.25">
      <c r="A92" s="4" t="s">
        <v>183</v>
      </c>
      <c r="B92" s="4" t="s">
        <v>184</v>
      </c>
      <c r="C92" s="5">
        <v>4081</v>
      </c>
    </row>
    <row r="93" spans="1:3" x14ac:dyDescent="0.25">
      <c r="A93" s="4" t="s">
        <v>185</v>
      </c>
      <c r="B93" s="4" t="s">
        <v>186</v>
      </c>
      <c r="C93" s="5">
        <v>17132</v>
      </c>
    </row>
    <row r="94" spans="1:3" x14ac:dyDescent="0.25">
      <c r="A94" s="4" t="s">
        <v>187</v>
      </c>
      <c r="B94" s="4" t="s">
        <v>188</v>
      </c>
      <c r="C94" s="5">
        <v>6245</v>
      </c>
    </row>
    <row r="95" spans="1:3" x14ac:dyDescent="0.25">
      <c r="A95" s="4" t="s">
        <v>189</v>
      </c>
      <c r="B95" s="4" t="s">
        <v>190</v>
      </c>
      <c r="C95" s="5">
        <v>10955</v>
      </c>
    </row>
    <row r="96" spans="1:3" x14ac:dyDescent="0.25">
      <c r="A96" s="4" t="s">
        <v>191</v>
      </c>
      <c r="B96" s="4" t="s">
        <v>192</v>
      </c>
      <c r="C96" s="5">
        <v>23143</v>
      </c>
    </row>
    <row r="97" spans="1:3" x14ac:dyDescent="0.25">
      <c r="A97" s="4" t="s">
        <v>193</v>
      </c>
      <c r="B97" s="4" t="s">
        <v>194</v>
      </c>
      <c r="C97" s="5">
        <v>8684</v>
      </c>
    </row>
    <row r="98" spans="1:3" x14ac:dyDescent="0.25">
      <c r="A98" s="4" t="s">
        <v>195</v>
      </c>
      <c r="B98" s="4" t="s">
        <v>196</v>
      </c>
      <c r="C98" s="5">
        <v>14168</v>
      </c>
    </row>
    <row r="99" spans="1:3" x14ac:dyDescent="0.25">
      <c r="A99" s="4" t="s">
        <v>197</v>
      </c>
      <c r="B99" s="4" t="s">
        <v>198</v>
      </c>
      <c r="C99" s="5">
        <v>5184</v>
      </c>
    </row>
    <row r="100" spans="1:3" x14ac:dyDescent="0.25">
      <c r="A100" s="4" t="s">
        <v>199</v>
      </c>
      <c r="B100" s="4" t="s">
        <v>200</v>
      </c>
      <c r="C100" s="5">
        <v>21065</v>
      </c>
    </row>
    <row r="101" spans="1:3" x14ac:dyDescent="0.25">
      <c r="A101" s="4" t="s">
        <v>201</v>
      </c>
      <c r="B101" s="4" t="s">
        <v>202</v>
      </c>
      <c r="C101" s="5">
        <v>3594</v>
      </c>
    </row>
    <row r="102" spans="1:3" x14ac:dyDescent="0.25">
      <c r="A102" s="4" t="s">
        <v>203</v>
      </c>
      <c r="B102" s="4" t="s">
        <v>204</v>
      </c>
      <c r="C102" s="5">
        <v>7359</v>
      </c>
    </row>
    <row r="103" spans="1:3" x14ac:dyDescent="0.25">
      <c r="A103" s="4" t="s">
        <v>205</v>
      </c>
      <c r="B103" s="4" t="s">
        <v>206</v>
      </c>
      <c r="C103" s="5">
        <v>15532</v>
      </c>
    </row>
    <row r="104" spans="1:3" x14ac:dyDescent="0.25">
      <c r="A104" s="4" t="s">
        <v>207</v>
      </c>
      <c r="B104" s="4" t="s">
        <v>208</v>
      </c>
      <c r="C104" s="5">
        <v>5203</v>
      </c>
    </row>
    <row r="105" spans="1:3" x14ac:dyDescent="0.25">
      <c r="A105" s="4" t="s">
        <v>209</v>
      </c>
      <c r="B105" s="4" t="s">
        <v>210</v>
      </c>
      <c r="C105" s="5">
        <v>30721</v>
      </c>
    </row>
    <row r="106" spans="1:3" x14ac:dyDescent="0.25">
      <c r="A106" s="4" t="s">
        <v>211</v>
      </c>
      <c r="B106" s="4" t="s">
        <v>212</v>
      </c>
      <c r="C106" s="5">
        <v>1235</v>
      </c>
    </row>
    <row r="107" spans="1:3" x14ac:dyDescent="0.25">
      <c r="A107" s="4" t="s">
        <v>213</v>
      </c>
      <c r="B107" s="4" t="s">
        <v>214</v>
      </c>
      <c r="C107" s="5">
        <v>3913</v>
      </c>
    </row>
    <row r="108" spans="1:3" x14ac:dyDescent="0.25">
      <c r="A108" s="4" t="s">
        <v>215</v>
      </c>
      <c r="B108" s="4" t="s">
        <v>216</v>
      </c>
      <c r="C108" s="5">
        <v>3453</v>
      </c>
    </row>
    <row r="109" spans="1:3" x14ac:dyDescent="0.25">
      <c r="A109" s="4" t="s">
        <v>217</v>
      </c>
      <c r="B109" s="4" t="s">
        <v>218</v>
      </c>
      <c r="C109" s="5">
        <v>24332</v>
      </c>
    </row>
    <row r="110" spans="1:3" x14ac:dyDescent="0.25">
      <c r="A110" s="4" t="s">
        <v>219</v>
      </c>
      <c r="B110" s="4" t="s">
        <v>220</v>
      </c>
      <c r="C110" s="5">
        <v>1946</v>
      </c>
    </row>
    <row r="111" spans="1:3" x14ac:dyDescent="0.25">
      <c r="A111" s="4" t="s">
        <v>221</v>
      </c>
      <c r="B111" s="4" t="s">
        <v>222</v>
      </c>
      <c r="C111" s="5">
        <v>2353</v>
      </c>
    </row>
    <row r="112" spans="1:3" x14ac:dyDescent="0.25">
      <c r="A112" s="4" t="s">
        <v>223</v>
      </c>
      <c r="B112" s="4" t="s">
        <v>224</v>
      </c>
      <c r="C112" s="5">
        <v>1553</v>
      </c>
    </row>
    <row r="113" spans="1:3" x14ac:dyDescent="0.25">
      <c r="A113" s="4" t="s">
        <v>225</v>
      </c>
      <c r="B113" s="4" t="s">
        <v>226</v>
      </c>
      <c r="C113" s="5">
        <v>6438</v>
      </c>
    </row>
    <row r="114" spans="1:3" x14ac:dyDescent="0.25">
      <c r="A114" s="4" t="s">
        <v>227</v>
      </c>
      <c r="B114" s="4" t="s">
        <v>228</v>
      </c>
      <c r="C114" s="5">
        <v>5960</v>
      </c>
    </row>
    <row r="115" spans="1:3" x14ac:dyDescent="0.25">
      <c r="A115" s="4" t="s">
        <v>229</v>
      </c>
      <c r="B115" s="4" t="s">
        <v>230</v>
      </c>
      <c r="C115" s="5">
        <v>755</v>
      </c>
    </row>
    <row r="116" spans="1:3" x14ac:dyDescent="0.25">
      <c r="A116" s="4" t="s">
        <v>231</v>
      </c>
      <c r="B116" s="4" t="s">
        <v>232</v>
      </c>
      <c r="C116" s="5">
        <v>1021</v>
      </c>
    </row>
    <row r="117" spans="1:3" x14ac:dyDescent="0.25">
      <c r="A117" s="4" t="s">
        <v>233</v>
      </c>
      <c r="B117" s="4" t="s">
        <v>234</v>
      </c>
      <c r="C117" s="5">
        <v>15531</v>
      </c>
    </row>
    <row r="118" spans="1:3" x14ac:dyDescent="0.25">
      <c r="A118" s="4" t="s">
        <v>235</v>
      </c>
      <c r="B118" s="4" t="s">
        <v>236</v>
      </c>
      <c r="C118" s="5">
        <v>8031</v>
      </c>
    </row>
    <row r="119" spans="1:3" x14ac:dyDescent="0.25">
      <c r="A119" s="4" t="s">
        <v>237</v>
      </c>
      <c r="B119" s="4" t="s">
        <v>238</v>
      </c>
      <c r="C119" s="5">
        <v>4533</v>
      </c>
    </row>
    <row r="120" spans="1:3" x14ac:dyDescent="0.25">
      <c r="A120" s="4" t="s">
        <v>239</v>
      </c>
      <c r="B120" s="4" t="s">
        <v>240</v>
      </c>
      <c r="C120" s="5">
        <v>10861</v>
      </c>
    </row>
    <row r="121" spans="1:3" x14ac:dyDescent="0.25">
      <c r="A121" s="4" t="s">
        <v>241</v>
      </c>
      <c r="B121" s="4" t="s">
        <v>242</v>
      </c>
      <c r="C121" s="5">
        <v>4860</v>
      </c>
    </row>
    <row r="122" spans="1:3" x14ac:dyDescent="0.25">
      <c r="A122" s="4" t="s">
        <v>243</v>
      </c>
      <c r="B122" s="4" t="s">
        <v>244</v>
      </c>
      <c r="C122" s="5">
        <v>14604</v>
      </c>
    </row>
    <row r="123" spans="1:3" x14ac:dyDescent="0.25">
      <c r="A123" s="4" t="s">
        <v>245</v>
      </c>
      <c r="B123" s="4" t="s">
        <v>246</v>
      </c>
      <c r="C123" s="5">
        <v>6650</v>
      </c>
    </row>
    <row r="124" spans="1:3" x14ac:dyDescent="0.25">
      <c r="A124" s="4" t="s">
        <v>247</v>
      </c>
      <c r="B124" s="4" t="s">
        <v>248</v>
      </c>
      <c r="C124" s="5">
        <v>5868</v>
      </c>
    </row>
    <row r="125" spans="1:3" x14ac:dyDescent="0.25">
      <c r="A125" s="4" t="s">
        <v>249</v>
      </c>
      <c r="B125" s="4" t="s">
        <v>250</v>
      </c>
      <c r="C125" s="5">
        <v>14253</v>
      </c>
    </row>
    <row r="126" spans="1:3" x14ac:dyDescent="0.25">
      <c r="A126" s="4" t="s">
        <v>251</v>
      </c>
      <c r="B126" s="4" t="s">
        <v>252</v>
      </c>
      <c r="C126" s="5">
        <v>11241</v>
      </c>
    </row>
    <row r="127" spans="1:3" x14ac:dyDescent="0.25">
      <c r="A127" s="4" t="s">
        <v>253</v>
      </c>
      <c r="B127" s="4" t="s">
        <v>254</v>
      </c>
      <c r="C127" s="5">
        <v>4896</v>
      </c>
    </row>
    <row r="128" spans="1:3" x14ac:dyDescent="0.25">
      <c r="A128" s="4" t="s">
        <v>255</v>
      </c>
      <c r="B128" s="4" t="s">
        <v>256</v>
      </c>
      <c r="C128" s="5">
        <v>24937</v>
      </c>
    </row>
    <row r="129" spans="1:3" x14ac:dyDescent="0.25">
      <c r="A129" s="4" t="s">
        <v>257</v>
      </c>
      <c r="B129" s="4" t="s">
        <v>258</v>
      </c>
      <c r="C129" s="5">
        <v>2958</v>
      </c>
    </row>
    <row r="130" spans="1:3" x14ac:dyDescent="0.25">
      <c r="A130" s="4" t="s">
        <v>259</v>
      </c>
      <c r="B130" s="4" t="s">
        <v>260</v>
      </c>
      <c r="C130" s="5">
        <v>13206</v>
      </c>
    </row>
    <row r="131" spans="1:3" x14ac:dyDescent="0.25">
      <c r="A131" s="4" t="s">
        <v>261</v>
      </c>
      <c r="B131" s="4" t="s">
        <v>262</v>
      </c>
      <c r="C131" s="5">
        <v>3869</v>
      </c>
    </row>
    <row r="132" spans="1:3" x14ac:dyDescent="0.25">
      <c r="A132" s="4" t="s">
        <v>263</v>
      </c>
      <c r="B132" s="4" t="s">
        <v>264</v>
      </c>
      <c r="C132" s="5">
        <v>2283</v>
      </c>
    </row>
    <row r="133" spans="1:3" x14ac:dyDescent="0.25">
      <c r="A133" s="4" t="s">
        <v>265</v>
      </c>
      <c r="B133" s="4" t="s">
        <v>266</v>
      </c>
      <c r="C133" s="5">
        <v>8661</v>
      </c>
    </row>
    <row r="134" spans="1:3" x14ac:dyDescent="0.25">
      <c r="A134" s="4" t="s">
        <v>267</v>
      </c>
      <c r="B134" s="4" t="s">
        <v>268</v>
      </c>
      <c r="C134" s="5">
        <v>2296</v>
      </c>
    </row>
    <row r="135" spans="1:3" x14ac:dyDescent="0.25">
      <c r="A135" s="4" t="s">
        <v>269</v>
      </c>
      <c r="B135" s="4" t="s">
        <v>270</v>
      </c>
      <c r="C135" s="5">
        <v>1875</v>
      </c>
    </row>
    <row r="136" spans="1:3" x14ac:dyDescent="0.25">
      <c r="A136" s="4" t="s">
        <v>271</v>
      </c>
      <c r="B136" s="4" t="s">
        <v>272</v>
      </c>
      <c r="C136" s="5">
        <v>7452</v>
      </c>
    </row>
    <row r="137" spans="1:3" x14ac:dyDescent="0.25">
      <c r="A137" s="4" t="s">
        <v>273</v>
      </c>
      <c r="B137" s="4" t="s">
        <v>274</v>
      </c>
      <c r="C137" s="5">
        <v>1861</v>
      </c>
    </row>
    <row r="138" spans="1:3" x14ac:dyDescent="0.25">
      <c r="A138" s="4" t="s">
        <v>275</v>
      </c>
      <c r="B138" s="4" t="s">
        <v>276</v>
      </c>
      <c r="C138" s="5">
        <v>9711</v>
      </c>
    </row>
    <row r="139" spans="1:3" x14ac:dyDescent="0.25">
      <c r="A139" s="4" t="s">
        <v>277</v>
      </c>
      <c r="B139" s="4" t="s">
        <v>278</v>
      </c>
      <c r="C139" s="5">
        <v>6557</v>
      </c>
    </row>
    <row r="140" spans="1:3" x14ac:dyDescent="0.25">
      <c r="A140" s="4" t="s">
        <v>279</v>
      </c>
      <c r="B140" s="4" t="s">
        <v>280</v>
      </c>
      <c r="C140" s="5">
        <v>14074</v>
      </c>
    </row>
    <row r="141" spans="1:3" x14ac:dyDescent="0.25">
      <c r="A141" s="4" t="s">
        <v>281</v>
      </c>
      <c r="B141" s="4" t="s">
        <v>282</v>
      </c>
      <c r="C141" s="5">
        <v>8356</v>
      </c>
    </row>
    <row r="142" spans="1:3" x14ac:dyDescent="0.25">
      <c r="A142" s="4" t="s">
        <v>283</v>
      </c>
      <c r="B142" s="4" t="s">
        <v>284</v>
      </c>
      <c r="C142" s="5">
        <v>1624</v>
      </c>
    </row>
    <row r="143" spans="1:3" x14ac:dyDescent="0.25">
      <c r="A143" s="4" t="s">
        <v>285</v>
      </c>
      <c r="B143" s="4" t="s">
        <v>286</v>
      </c>
      <c r="C143" s="5">
        <v>2658</v>
      </c>
    </row>
    <row r="144" spans="1:3" x14ac:dyDescent="0.25">
      <c r="A144" s="4" t="s">
        <v>287</v>
      </c>
      <c r="B144" s="4" t="s">
        <v>288</v>
      </c>
      <c r="C144" s="5">
        <v>2842</v>
      </c>
    </row>
    <row r="145" spans="1:3" x14ac:dyDescent="0.25">
      <c r="A145" s="4" t="s">
        <v>289</v>
      </c>
      <c r="B145" s="4" t="s">
        <v>290</v>
      </c>
      <c r="C145" s="5">
        <v>7197</v>
      </c>
    </row>
    <row r="146" spans="1:3" x14ac:dyDescent="0.25">
      <c r="A146" s="4" t="s">
        <v>291</v>
      </c>
      <c r="B146" s="4" t="s">
        <v>292</v>
      </c>
      <c r="C146" s="5">
        <v>2696</v>
      </c>
    </row>
    <row r="147" spans="1:3" x14ac:dyDescent="0.25">
      <c r="A147" s="4" t="s">
        <v>293</v>
      </c>
      <c r="B147" s="4" t="s">
        <v>294</v>
      </c>
      <c r="C147" s="5">
        <v>24098</v>
      </c>
    </row>
    <row r="148" spans="1:3" x14ac:dyDescent="0.25">
      <c r="A148" s="4" t="s">
        <v>295</v>
      </c>
      <c r="B148" s="4" t="s">
        <v>296</v>
      </c>
      <c r="C148" s="5">
        <v>3587</v>
      </c>
    </row>
    <row r="149" spans="1:3" x14ac:dyDescent="0.25">
      <c r="A149" s="4" t="s">
        <v>297</v>
      </c>
      <c r="B149" s="4" t="s">
        <v>298</v>
      </c>
      <c r="C149" s="5">
        <v>2583</v>
      </c>
    </row>
    <row r="150" spans="1:3" x14ac:dyDescent="0.25">
      <c r="A150" s="4" t="s">
        <v>299</v>
      </c>
      <c r="B150" s="4" t="s">
        <v>300</v>
      </c>
      <c r="C150" s="5">
        <v>47221</v>
      </c>
    </row>
    <row r="151" spans="1:3" x14ac:dyDescent="0.25">
      <c r="A151" s="4" t="s">
        <v>301</v>
      </c>
      <c r="B151" s="4" t="s">
        <v>302</v>
      </c>
      <c r="C151" s="5">
        <v>2881</v>
      </c>
    </row>
    <row r="152" spans="1:3" x14ac:dyDescent="0.25">
      <c r="A152" s="4" t="s">
        <v>303</v>
      </c>
      <c r="B152" s="4" t="s">
        <v>304</v>
      </c>
      <c r="C152" s="5">
        <v>4536</v>
      </c>
    </row>
    <row r="153" spans="1:3" x14ac:dyDescent="0.25">
      <c r="A153" s="4" t="s">
        <v>305</v>
      </c>
      <c r="B153" s="4" t="s">
        <v>306</v>
      </c>
      <c r="C153" s="5">
        <v>2525</v>
      </c>
    </row>
    <row r="154" spans="1:3" x14ac:dyDescent="0.25">
      <c r="A154" s="4" t="s">
        <v>307</v>
      </c>
      <c r="B154" s="4" t="s">
        <v>308</v>
      </c>
      <c r="C154" s="5">
        <v>7095</v>
      </c>
    </row>
    <row r="155" spans="1:3" x14ac:dyDescent="0.25">
      <c r="A155" s="4" t="s">
        <v>309</v>
      </c>
      <c r="B155" s="4" t="s">
        <v>310</v>
      </c>
      <c r="C155" s="5">
        <v>3601</v>
      </c>
    </row>
    <row r="156" spans="1:3" x14ac:dyDescent="0.25">
      <c r="A156" s="4" t="s">
        <v>311</v>
      </c>
      <c r="B156" s="4" t="s">
        <v>312</v>
      </c>
      <c r="C156" s="5">
        <v>2503</v>
      </c>
    </row>
    <row r="157" spans="1:3" x14ac:dyDescent="0.25">
      <c r="A157" s="4" t="s">
        <v>313</v>
      </c>
      <c r="B157" s="4" t="s">
        <v>314</v>
      </c>
      <c r="C157" s="5">
        <v>3551</v>
      </c>
    </row>
    <row r="158" spans="1:3" x14ac:dyDescent="0.25">
      <c r="A158" s="4" t="s">
        <v>315</v>
      </c>
      <c r="B158" s="4" t="s">
        <v>316</v>
      </c>
      <c r="C158" s="5">
        <v>17302</v>
      </c>
    </row>
    <row r="159" spans="1:3" x14ac:dyDescent="0.25">
      <c r="A159" s="4" t="s">
        <v>317</v>
      </c>
      <c r="B159" s="4" t="s">
        <v>318</v>
      </c>
      <c r="C159" s="5">
        <v>2867</v>
      </c>
    </row>
    <row r="160" spans="1:3" x14ac:dyDescent="0.25">
      <c r="A160" s="4" t="s">
        <v>319</v>
      </c>
      <c r="B160" s="4" t="s">
        <v>320</v>
      </c>
      <c r="C160" s="5">
        <v>5870</v>
      </c>
    </row>
    <row r="161" spans="1:3" x14ac:dyDescent="0.25">
      <c r="A161" s="4" t="s">
        <v>321</v>
      </c>
      <c r="B161" s="4" t="s">
        <v>322</v>
      </c>
      <c r="C161" s="5">
        <v>2398</v>
      </c>
    </row>
    <row r="162" spans="1:3" x14ac:dyDescent="0.25">
      <c r="A162" s="4" t="s">
        <v>323</v>
      </c>
      <c r="B162" s="4" t="s">
        <v>324</v>
      </c>
      <c r="C162" s="5">
        <v>926</v>
      </c>
    </row>
    <row r="163" spans="1:3" x14ac:dyDescent="0.25">
      <c r="A163" s="4" t="s">
        <v>325</v>
      </c>
      <c r="B163" s="4" t="s">
        <v>326</v>
      </c>
      <c r="C163" s="5">
        <v>2837</v>
      </c>
    </row>
    <row r="164" spans="1:3" x14ac:dyDescent="0.25">
      <c r="A164" s="4" t="s">
        <v>327</v>
      </c>
      <c r="B164" s="4" t="s">
        <v>328</v>
      </c>
      <c r="C164" s="5">
        <v>3548</v>
      </c>
    </row>
    <row r="165" spans="1:3" x14ac:dyDescent="0.25">
      <c r="A165" s="4" t="s">
        <v>329</v>
      </c>
      <c r="B165" s="4" t="s">
        <v>330</v>
      </c>
      <c r="C165" s="5">
        <v>14232</v>
      </c>
    </row>
    <row r="166" spans="1:3" x14ac:dyDescent="0.25">
      <c r="A166" s="4" t="s">
        <v>331</v>
      </c>
      <c r="B166" s="4" t="s">
        <v>332</v>
      </c>
      <c r="C166" s="5">
        <v>11175</v>
      </c>
    </row>
    <row r="167" spans="1:3" x14ac:dyDescent="0.25">
      <c r="A167" s="4" t="s">
        <v>333</v>
      </c>
      <c r="B167" s="4" t="s">
        <v>334</v>
      </c>
      <c r="C167" s="5">
        <v>6334</v>
      </c>
    </row>
    <row r="168" spans="1:3" x14ac:dyDescent="0.25">
      <c r="A168" s="4" t="s">
        <v>335</v>
      </c>
      <c r="B168" s="4" t="s">
        <v>336</v>
      </c>
      <c r="C168" s="5">
        <v>2213</v>
      </c>
    </row>
    <row r="169" spans="1:3" x14ac:dyDescent="0.25">
      <c r="A169" s="4" t="s">
        <v>337</v>
      </c>
      <c r="B169" s="4" t="s">
        <v>338</v>
      </c>
      <c r="C169" s="5">
        <v>1882</v>
      </c>
    </row>
    <row r="170" spans="1:3" x14ac:dyDescent="0.25">
      <c r="A170" s="4" t="s">
        <v>339</v>
      </c>
      <c r="B170" s="4" t="s">
        <v>340</v>
      </c>
      <c r="C170" s="5">
        <v>5512</v>
      </c>
    </row>
    <row r="171" spans="1:3" x14ac:dyDescent="0.25">
      <c r="A171" s="4" t="s">
        <v>341</v>
      </c>
      <c r="B171" s="4" t="s">
        <v>342</v>
      </c>
      <c r="C171" s="5">
        <v>19822</v>
      </c>
    </row>
    <row r="172" spans="1:3" x14ac:dyDescent="0.25">
      <c r="A172" s="4" t="s">
        <v>343</v>
      </c>
      <c r="B172" s="4" t="s">
        <v>344</v>
      </c>
      <c r="C172" s="5">
        <v>4143</v>
      </c>
    </row>
    <row r="173" spans="1:3" x14ac:dyDescent="0.25">
      <c r="A173" s="4" t="s">
        <v>345</v>
      </c>
      <c r="B173" s="4" t="s">
        <v>346</v>
      </c>
      <c r="C173" s="5">
        <v>7718</v>
      </c>
    </row>
    <row r="174" spans="1:3" x14ac:dyDescent="0.25">
      <c r="A174" s="4" t="s">
        <v>347</v>
      </c>
      <c r="B174" s="4" t="s">
        <v>348</v>
      </c>
      <c r="C174" s="5">
        <v>5483</v>
      </c>
    </row>
    <row r="175" spans="1:3" x14ac:dyDescent="0.25">
      <c r="A175" s="4" t="s">
        <v>349</v>
      </c>
      <c r="B175" s="4" t="s">
        <v>350</v>
      </c>
      <c r="C175" s="5">
        <v>4550</v>
      </c>
    </row>
    <row r="176" spans="1:3" x14ac:dyDescent="0.25">
      <c r="A176" s="4" t="s">
        <v>351</v>
      </c>
      <c r="B176" s="4" t="s">
        <v>352</v>
      </c>
      <c r="C176" s="5">
        <v>10043</v>
      </c>
    </row>
    <row r="177" spans="1:3" x14ac:dyDescent="0.25">
      <c r="A177" s="4" t="s">
        <v>353</v>
      </c>
      <c r="B177" s="4" t="s">
        <v>354</v>
      </c>
      <c r="C177" s="5">
        <v>21156</v>
      </c>
    </row>
    <row r="178" spans="1:3" x14ac:dyDescent="0.25">
      <c r="A178" s="4" t="s">
        <v>355</v>
      </c>
      <c r="B178" s="4" t="s">
        <v>356</v>
      </c>
      <c r="C178" s="5">
        <v>15468</v>
      </c>
    </row>
    <row r="179" spans="1:3" x14ac:dyDescent="0.25">
      <c r="A179" s="4" t="s">
        <v>357</v>
      </c>
      <c r="B179" s="4" t="s">
        <v>358</v>
      </c>
      <c r="C179" s="5">
        <v>9840</v>
      </c>
    </row>
    <row r="180" spans="1:3" x14ac:dyDescent="0.25">
      <c r="A180" s="4" t="s">
        <v>359</v>
      </c>
      <c r="B180" s="4" t="s">
        <v>360</v>
      </c>
      <c r="C180" s="5">
        <v>18174</v>
      </c>
    </row>
    <row r="181" spans="1:3" x14ac:dyDescent="0.25">
      <c r="A181" s="4" t="s">
        <v>361</v>
      </c>
      <c r="B181" s="4" t="s">
        <v>362</v>
      </c>
      <c r="C181" s="5">
        <v>9213</v>
      </c>
    </row>
    <row r="182" spans="1:3" x14ac:dyDescent="0.25">
      <c r="A182" s="4" t="s">
        <v>363</v>
      </c>
      <c r="B182" s="4" t="s">
        <v>364</v>
      </c>
      <c r="C182" s="5">
        <v>2515</v>
      </c>
    </row>
    <row r="183" spans="1:3" x14ac:dyDescent="0.25">
      <c r="A183" s="4" t="s">
        <v>365</v>
      </c>
      <c r="B183" s="4" t="s">
        <v>366</v>
      </c>
      <c r="C183" s="5">
        <v>3991</v>
      </c>
    </row>
    <row r="184" spans="1:3" x14ac:dyDescent="0.25">
      <c r="A184" s="4" t="s">
        <v>367</v>
      </c>
      <c r="B184" s="4" t="s">
        <v>368</v>
      </c>
      <c r="C184" s="5">
        <v>6332</v>
      </c>
    </row>
    <row r="185" spans="1:3" x14ac:dyDescent="0.25">
      <c r="A185" s="4" t="s">
        <v>369</v>
      </c>
      <c r="B185" s="4" t="s">
        <v>370</v>
      </c>
      <c r="C185" s="5">
        <v>4284</v>
      </c>
    </row>
    <row r="186" spans="1:3" x14ac:dyDescent="0.25">
      <c r="A186" s="4" t="s">
        <v>371</v>
      </c>
      <c r="B186" s="4" t="s">
        <v>372</v>
      </c>
      <c r="C186" s="5">
        <v>1822</v>
      </c>
    </row>
    <row r="187" spans="1:3" x14ac:dyDescent="0.25">
      <c r="A187" s="4" t="s">
        <v>373</v>
      </c>
      <c r="B187" s="4" t="s">
        <v>374</v>
      </c>
      <c r="C187" s="5">
        <v>3909</v>
      </c>
    </row>
    <row r="188" spans="1:3" x14ac:dyDescent="0.25">
      <c r="A188" s="4" t="s">
        <v>375</v>
      </c>
      <c r="B188" s="4" t="s">
        <v>376</v>
      </c>
      <c r="C188" s="5">
        <v>2817</v>
      </c>
    </row>
    <row r="189" spans="1:3" x14ac:dyDescent="0.25">
      <c r="A189" s="4" t="s">
        <v>377</v>
      </c>
      <c r="B189" s="4" t="s">
        <v>378</v>
      </c>
      <c r="C189" s="5">
        <v>4203</v>
      </c>
    </row>
    <row r="190" spans="1:3" x14ac:dyDescent="0.25">
      <c r="A190" s="4" t="s">
        <v>379</v>
      </c>
      <c r="B190" s="4" t="s">
        <v>380</v>
      </c>
      <c r="C190" s="5">
        <v>1866</v>
      </c>
    </row>
    <row r="191" spans="1:3" x14ac:dyDescent="0.25">
      <c r="A191" s="4" t="s">
        <v>381</v>
      </c>
      <c r="B191" s="4" t="s">
        <v>382</v>
      </c>
      <c r="C191" s="5">
        <v>3058</v>
      </c>
    </row>
    <row r="192" spans="1:3" x14ac:dyDescent="0.25">
      <c r="A192" s="4" t="s">
        <v>383</v>
      </c>
      <c r="B192" s="4" t="s">
        <v>384</v>
      </c>
      <c r="C192" s="5">
        <v>2141</v>
      </c>
    </row>
    <row r="193" spans="1:3" x14ac:dyDescent="0.25">
      <c r="A193" s="4" t="s">
        <v>385</v>
      </c>
      <c r="B193" s="4" t="s">
        <v>386</v>
      </c>
      <c r="C193" s="5">
        <v>3143</v>
      </c>
    </row>
    <row r="194" spans="1:3" x14ac:dyDescent="0.25">
      <c r="A194" s="4" t="s">
        <v>387</v>
      </c>
      <c r="B194" s="4" t="s">
        <v>388</v>
      </c>
      <c r="C194" s="5">
        <v>3717</v>
      </c>
    </row>
    <row r="195" spans="1:3" x14ac:dyDescent="0.25">
      <c r="A195" s="4" t="s">
        <v>389</v>
      </c>
      <c r="B195" s="4" t="s">
        <v>390</v>
      </c>
      <c r="C195" s="5">
        <v>3452</v>
      </c>
    </row>
    <row r="196" spans="1:3" x14ac:dyDescent="0.25">
      <c r="A196" s="4" t="s">
        <v>391</v>
      </c>
      <c r="B196" s="4" t="s">
        <v>392</v>
      </c>
      <c r="C196" s="5">
        <v>9046</v>
      </c>
    </row>
    <row r="197" spans="1:3" x14ac:dyDescent="0.25">
      <c r="A197" s="4" t="s">
        <v>393</v>
      </c>
      <c r="B197" s="4" t="s">
        <v>394</v>
      </c>
      <c r="C197" s="5">
        <v>4488</v>
      </c>
    </row>
    <row r="198" spans="1:3" x14ac:dyDescent="0.25">
      <c r="A198" s="4" t="s">
        <v>395</v>
      </c>
      <c r="B198" s="4" t="s">
        <v>396</v>
      </c>
      <c r="C198" s="5">
        <v>4013</v>
      </c>
    </row>
    <row r="199" spans="1:3" x14ac:dyDescent="0.25">
      <c r="A199" s="4" t="s">
        <v>397</v>
      </c>
      <c r="B199" s="4" t="s">
        <v>398</v>
      </c>
      <c r="C199" s="5">
        <v>2701</v>
      </c>
    </row>
    <row r="200" spans="1:3" x14ac:dyDescent="0.25">
      <c r="A200" s="4" t="s">
        <v>399</v>
      </c>
      <c r="B200" s="4" t="s">
        <v>400</v>
      </c>
      <c r="C200" s="5">
        <v>2027</v>
      </c>
    </row>
    <row r="201" spans="1:3" x14ac:dyDescent="0.25">
      <c r="A201" s="4" t="s">
        <v>401</v>
      </c>
      <c r="B201" s="4" t="s">
        <v>402</v>
      </c>
      <c r="C201" s="5">
        <v>17102</v>
      </c>
    </row>
    <row r="202" spans="1:3" x14ac:dyDescent="0.25">
      <c r="A202" s="4" t="s">
        <v>403</v>
      </c>
      <c r="B202" s="4" t="s">
        <v>404</v>
      </c>
      <c r="C202" s="5">
        <v>3555</v>
      </c>
    </row>
    <row r="203" spans="1:3" x14ac:dyDescent="0.25">
      <c r="A203" s="4" t="s">
        <v>405</v>
      </c>
      <c r="B203" s="4" t="s">
        <v>406</v>
      </c>
      <c r="C203" s="5">
        <v>15390</v>
      </c>
    </row>
    <row r="204" spans="1:3" x14ac:dyDescent="0.25">
      <c r="A204" s="4" t="s">
        <v>407</v>
      </c>
      <c r="B204" s="4" t="s">
        <v>408</v>
      </c>
      <c r="C204" s="5">
        <v>3911</v>
      </c>
    </row>
    <row r="205" spans="1:3" x14ac:dyDescent="0.25">
      <c r="A205" s="4" t="s">
        <v>409</v>
      </c>
      <c r="B205" s="4" t="s">
        <v>410</v>
      </c>
      <c r="C205" s="5">
        <v>3740</v>
      </c>
    </row>
    <row r="206" spans="1:3" x14ac:dyDescent="0.25">
      <c r="A206" s="4" t="s">
        <v>411</v>
      </c>
      <c r="B206" s="4" t="s">
        <v>412</v>
      </c>
      <c r="C206" s="5">
        <v>27728</v>
      </c>
    </row>
    <row r="207" spans="1:3" x14ac:dyDescent="0.25">
      <c r="A207" s="4" t="s">
        <v>413</v>
      </c>
      <c r="B207" s="4" t="s">
        <v>414</v>
      </c>
      <c r="C207" s="5">
        <v>1875</v>
      </c>
    </row>
    <row r="208" spans="1:3" x14ac:dyDescent="0.25">
      <c r="A208" s="4" t="s">
        <v>415</v>
      </c>
      <c r="B208" s="4" t="s">
        <v>416</v>
      </c>
      <c r="C208" s="5">
        <v>7116</v>
      </c>
    </row>
    <row r="209" spans="1:3" x14ac:dyDescent="0.25">
      <c r="A209" s="4" t="s">
        <v>417</v>
      </c>
      <c r="B209" s="4" t="s">
        <v>418</v>
      </c>
      <c r="C209" s="5">
        <v>2155</v>
      </c>
    </row>
    <row r="210" spans="1:3" x14ac:dyDescent="0.25">
      <c r="A210" s="4" t="s">
        <v>419</v>
      </c>
      <c r="B210" s="4" t="s">
        <v>420</v>
      </c>
      <c r="C210" s="5">
        <v>11249</v>
      </c>
    </row>
    <row r="211" spans="1:3" x14ac:dyDescent="0.25">
      <c r="A211" s="4" t="s">
        <v>421</v>
      </c>
      <c r="B211" s="4" t="s">
        <v>422</v>
      </c>
      <c r="C211" s="5">
        <v>7142</v>
      </c>
    </row>
    <row r="212" spans="1:3" x14ac:dyDescent="0.25">
      <c r="A212" s="4" t="s">
        <v>423</v>
      </c>
      <c r="B212" s="4" t="s">
        <v>424</v>
      </c>
      <c r="C212" s="5">
        <v>12615</v>
      </c>
    </row>
    <row r="213" spans="1:3" x14ac:dyDescent="0.25">
      <c r="A213" s="4" t="s">
        <v>425</v>
      </c>
      <c r="B213" s="4" t="s">
        <v>426</v>
      </c>
      <c r="C213" s="5">
        <v>8852</v>
      </c>
    </row>
    <row r="214" spans="1:3" x14ac:dyDescent="0.25">
      <c r="A214" s="4" t="s">
        <v>427</v>
      </c>
      <c r="B214" s="4" t="s">
        <v>428</v>
      </c>
      <c r="C214" s="5">
        <v>27243</v>
      </c>
    </row>
    <row r="215" spans="1:3" x14ac:dyDescent="0.25">
      <c r="A215" s="4" t="s">
        <v>429</v>
      </c>
      <c r="B215" s="4" t="s">
        <v>430</v>
      </c>
      <c r="C215" s="5">
        <v>4946</v>
      </c>
    </row>
    <row r="216" spans="1:3" x14ac:dyDescent="0.25">
      <c r="A216" s="4" t="s">
        <v>431</v>
      </c>
      <c r="B216" s="4" t="s">
        <v>432</v>
      </c>
      <c r="C216" s="5">
        <v>5340</v>
      </c>
    </row>
    <row r="217" spans="1:3" x14ac:dyDescent="0.25">
      <c r="A217" s="4" t="s">
        <v>433</v>
      </c>
      <c r="B217" s="4" t="s">
        <v>434</v>
      </c>
      <c r="C217" s="5">
        <v>7828</v>
      </c>
    </row>
    <row r="218" spans="1:3" x14ac:dyDescent="0.25">
      <c r="A218" s="4" t="s">
        <v>435</v>
      </c>
      <c r="B218" s="4" t="s">
        <v>436</v>
      </c>
      <c r="C218" s="5">
        <v>9084</v>
      </c>
    </row>
    <row r="219" spans="1:3" x14ac:dyDescent="0.25">
      <c r="A219" s="4" t="s">
        <v>437</v>
      </c>
      <c r="B219" s="4" t="s">
        <v>438</v>
      </c>
      <c r="C219" s="5">
        <v>6077</v>
      </c>
    </row>
    <row r="220" spans="1:3" x14ac:dyDescent="0.25">
      <c r="A220" s="4" t="s">
        <v>439</v>
      </c>
      <c r="B220" s="4" t="s">
        <v>440</v>
      </c>
      <c r="C220" s="5">
        <v>2717</v>
      </c>
    </row>
    <row r="221" spans="1:3" x14ac:dyDescent="0.25">
      <c r="A221" s="4" t="s">
        <v>441</v>
      </c>
      <c r="B221" s="4" t="s">
        <v>442</v>
      </c>
      <c r="C221" s="5">
        <v>3800</v>
      </c>
    </row>
    <row r="222" spans="1:3" x14ac:dyDescent="0.25">
      <c r="A222" s="4" t="s">
        <v>443</v>
      </c>
      <c r="B222" s="4" t="s">
        <v>444</v>
      </c>
      <c r="C222" s="5">
        <v>12880</v>
      </c>
    </row>
    <row r="223" spans="1:3" x14ac:dyDescent="0.25">
      <c r="A223" s="4" t="s">
        <v>445</v>
      </c>
      <c r="B223" s="4" t="s">
        <v>446</v>
      </c>
      <c r="C223" s="5">
        <v>8381</v>
      </c>
    </row>
    <row r="224" spans="1:3" x14ac:dyDescent="0.25">
      <c r="A224" s="4" t="s">
        <v>447</v>
      </c>
      <c r="B224" s="4" t="s">
        <v>448</v>
      </c>
      <c r="C224" s="5">
        <v>3469</v>
      </c>
    </row>
    <row r="225" spans="1:3" x14ac:dyDescent="0.25">
      <c r="A225" s="4" t="s">
        <v>449</v>
      </c>
      <c r="B225" s="4" t="s">
        <v>450</v>
      </c>
      <c r="C225" s="5">
        <v>2358</v>
      </c>
    </row>
    <row r="226" spans="1:3" x14ac:dyDescent="0.25">
      <c r="A226" s="4" t="s">
        <v>451</v>
      </c>
      <c r="B226" s="4" t="s">
        <v>452</v>
      </c>
      <c r="C226" s="5">
        <v>4517</v>
      </c>
    </row>
    <row r="227" spans="1:3" x14ac:dyDescent="0.25">
      <c r="A227" s="4" t="s">
        <v>453</v>
      </c>
      <c r="B227" s="4" t="s">
        <v>454</v>
      </c>
      <c r="C227" s="5">
        <v>5857</v>
      </c>
    </row>
    <row r="228" spans="1:3" x14ac:dyDescent="0.25">
      <c r="A228" s="4" t="s">
        <v>455</v>
      </c>
      <c r="B228" s="4" t="s">
        <v>456</v>
      </c>
      <c r="C228" s="5">
        <v>2501</v>
      </c>
    </row>
    <row r="229" spans="1:3" x14ac:dyDescent="0.25">
      <c r="A229" s="4" t="s">
        <v>457</v>
      </c>
      <c r="B229" s="4" t="s">
        <v>458</v>
      </c>
      <c r="C229" s="5">
        <v>1440</v>
      </c>
    </row>
    <row r="230" spans="1:3" x14ac:dyDescent="0.25">
      <c r="A230" s="4" t="s">
        <v>459</v>
      </c>
      <c r="B230" s="4" t="s">
        <v>460</v>
      </c>
      <c r="C230" s="5">
        <v>1133</v>
      </c>
    </row>
    <row r="231" spans="1:3" x14ac:dyDescent="0.25">
      <c r="A231" s="4" t="s">
        <v>461</v>
      </c>
      <c r="B231" s="4" t="s">
        <v>462</v>
      </c>
      <c r="C231" s="5">
        <v>16926</v>
      </c>
    </row>
    <row r="232" spans="1:3" x14ac:dyDescent="0.25">
      <c r="A232" s="4" t="s">
        <v>463</v>
      </c>
      <c r="B232" s="4" t="s">
        <v>464</v>
      </c>
      <c r="C232" s="5">
        <v>3395</v>
      </c>
    </row>
    <row r="233" spans="1:3" x14ac:dyDescent="0.25">
      <c r="A233" s="4" t="s">
        <v>465</v>
      </c>
      <c r="B233" s="4" t="s">
        <v>466</v>
      </c>
      <c r="C233" s="5">
        <v>8543</v>
      </c>
    </row>
    <row r="234" spans="1:3" x14ac:dyDescent="0.25">
      <c r="A234" s="4" t="s">
        <v>467</v>
      </c>
      <c r="B234" s="4" t="s">
        <v>468</v>
      </c>
      <c r="C234" s="5">
        <v>6946</v>
      </c>
    </row>
    <row r="235" spans="1:3" x14ac:dyDescent="0.25">
      <c r="A235" s="4" t="s">
        <v>469</v>
      </c>
      <c r="B235" s="4" t="s">
        <v>470</v>
      </c>
      <c r="C235" s="5">
        <v>5578</v>
      </c>
    </row>
    <row r="236" spans="1:3" x14ac:dyDescent="0.25">
      <c r="A236" s="4" t="s">
        <v>471</v>
      </c>
      <c r="B236" s="4" t="s">
        <v>472</v>
      </c>
      <c r="C236" s="5">
        <v>1231</v>
      </c>
    </row>
    <row r="237" spans="1:3" x14ac:dyDescent="0.25">
      <c r="A237" s="4" t="s">
        <v>473</v>
      </c>
      <c r="B237" s="4" t="s">
        <v>474</v>
      </c>
      <c r="C237" s="5">
        <v>2407</v>
      </c>
    </row>
    <row r="238" spans="1:3" x14ac:dyDescent="0.25">
      <c r="A238" s="4" t="s">
        <v>475</v>
      </c>
      <c r="B238" s="4" t="s">
        <v>476</v>
      </c>
      <c r="C238" s="5">
        <v>1767</v>
      </c>
    </row>
    <row r="239" spans="1:3" x14ac:dyDescent="0.25">
      <c r="A239" s="4" t="s">
        <v>477</v>
      </c>
      <c r="B239" s="4" t="s">
        <v>478</v>
      </c>
      <c r="C239" s="5">
        <v>15680</v>
      </c>
    </row>
    <row r="240" spans="1:3" x14ac:dyDescent="0.25">
      <c r="A240" s="4" t="s">
        <v>479</v>
      </c>
      <c r="B240" s="4" t="s">
        <v>480</v>
      </c>
      <c r="C240" s="5">
        <v>2098</v>
      </c>
    </row>
    <row r="241" spans="1:3" x14ac:dyDescent="0.25">
      <c r="A241" s="4" t="s">
        <v>481</v>
      </c>
      <c r="B241" s="4" t="s">
        <v>482</v>
      </c>
      <c r="C241" s="5">
        <v>1768</v>
      </c>
    </row>
    <row r="242" spans="1:3" x14ac:dyDescent="0.25">
      <c r="A242" s="4" t="s">
        <v>483</v>
      </c>
      <c r="B242" s="4" t="s">
        <v>484</v>
      </c>
      <c r="C242" s="5">
        <v>3087</v>
      </c>
    </row>
    <row r="243" spans="1:3" x14ac:dyDescent="0.25">
      <c r="A243" s="4" t="s">
        <v>485</v>
      </c>
      <c r="B243" s="4" t="s">
        <v>486</v>
      </c>
      <c r="C243" s="5">
        <v>8499</v>
      </c>
    </row>
    <row r="244" spans="1:3" x14ac:dyDescent="0.25">
      <c r="A244" s="4" t="s">
        <v>487</v>
      </c>
      <c r="B244" s="4" t="s">
        <v>488</v>
      </c>
      <c r="C244" s="5">
        <v>10132</v>
      </c>
    </row>
    <row r="245" spans="1:3" x14ac:dyDescent="0.25">
      <c r="A245" s="4" t="s">
        <v>489</v>
      </c>
      <c r="B245" s="4" t="s">
        <v>490</v>
      </c>
      <c r="C245" s="5">
        <v>2100</v>
      </c>
    </row>
    <row r="246" spans="1:3" x14ac:dyDescent="0.25">
      <c r="A246" s="4" t="s">
        <v>491</v>
      </c>
      <c r="B246" s="4" t="s">
        <v>492</v>
      </c>
      <c r="C246" s="5">
        <v>1372</v>
      </c>
    </row>
    <row r="247" spans="1:3" x14ac:dyDescent="0.25">
      <c r="A247" s="4" t="s">
        <v>493</v>
      </c>
      <c r="B247" s="4" t="s">
        <v>494</v>
      </c>
      <c r="C247" s="5">
        <v>10766</v>
      </c>
    </row>
    <row r="248" spans="1:3" x14ac:dyDescent="0.25">
      <c r="A248" s="4" t="s">
        <v>495</v>
      </c>
      <c r="B248" s="4" t="s">
        <v>496</v>
      </c>
      <c r="C248" s="5">
        <v>1810</v>
      </c>
    </row>
    <row r="249" spans="1:3" x14ac:dyDescent="0.25">
      <c r="A249" s="4" t="s">
        <v>497</v>
      </c>
      <c r="B249" s="4" t="s">
        <v>498</v>
      </c>
      <c r="C249" s="5">
        <v>4099</v>
      </c>
    </row>
    <row r="250" spans="1:3" x14ac:dyDescent="0.25">
      <c r="A250" s="4" t="s">
        <v>499</v>
      </c>
      <c r="B250" s="4" t="s">
        <v>500</v>
      </c>
      <c r="C250" s="5">
        <v>1187</v>
      </c>
    </row>
    <row r="251" spans="1:3" x14ac:dyDescent="0.25">
      <c r="A251" s="4" t="s">
        <v>501</v>
      </c>
      <c r="B251" s="4" t="s">
        <v>502</v>
      </c>
      <c r="C251" s="5">
        <v>3583</v>
      </c>
    </row>
    <row r="252" spans="1:3" x14ac:dyDescent="0.25">
      <c r="A252" s="4" t="s">
        <v>503</v>
      </c>
      <c r="B252" s="4" t="s">
        <v>504</v>
      </c>
      <c r="C252" s="5">
        <v>2105</v>
      </c>
    </row>
    <row r="253" spans="1:3" x14ac:dyDescent="0.25">
      <c r="A253" s="4" t="s">
        <v>505</v>
      </c>
      <c r="B253" s="4" t="s">
        <v>506</v>
      </c>
      <c r="C253" s="5">
        <v>11736</v>
      </c>
    </row>
    <row r="254" spans="1:3" x14ac:dyDescent="0.25">
      <c r="A254" s="4" t="s">
        <v>507</v>
      </c>
      <c r="B254" s="4" t="s">
        <v>508</v>
      </c>
      <c r="C254" s="5">
        <v>14012</v>
      </c>
    </row>
    <row r="255" spans="1:3" x14ac:dyDescent="0.25">
      <c r="A255" s="4" t="s">
        <v>509</v>
      </c>
      <c r="B255" s="4" t="s">
        <v>510</v>
      </c>
      <c r="C255" s="5">
        <v>7743</v>
      </c>
    </row>
    <row r="256" spans="1:3" x14ac:dyDescent="0.25">
      <c r="A256" s="4" t="s">
        <v>511</v>
      </c>
      <c r="B256" s="4" t="s">
        <v>512</v>
      </c>
      <c r="C256" s="5">
        <v>1474</v>
      </c>
    </row>
    <row r="257" spans="1:3" x14ac:dyDescent="0.25">
      <c r="A257" s="4" t="s">
        <v>513</v>
      </c>
      <c r="B257" s="4" t="s">
        <v>514</v>
      </c>
      <c r="C257" s="5">
        <v>1533</v>
      </c>
    </row>
    <row r="258" spans="1:3" x14ac:dyDescent="0.25">
      <c r="A258" s="4" t="s">
        <v>515</v>
      </c>
      <c r="B258" s="4" t="s">
        <v>516</v>
      </c>
      <c r="C258" s="5">
        <v>3258</v>
      </c>
    </row>
    <row r="259" spans="1:3" x14ac:dyDescent="0.25">
      <c r="A259" s="4" t="s">
        <v>517</v>
      </c>
      <c r="B259" s="4" t="s">
        <v>518</v>
      </c>
      <c r="C259" s="5">
        <v>18640</v>
      </c>
    </row>
    <row r="260" spans="1:3" x14ac:dyDescent="0.25">
      <c r="A260" s="4" t="s">
        <v>519</v>
      </c>
      <c r="B260" s="4" t="s">
        <v>520</v>
      </c>
      <c r="C260" s="5">
        <v>1177</v>
      </c>
    </row>
    <row r="261" spans="1:3" x14ac:dyDescent="0.25">
      <c r="A261" s="4" t="s">
        <v>521</v>
      </c>
      <c r="B261" s="4" t="s">
        <v>522</v>
      </c>
      <c r="C261" s="5">
        <v>6788</v>
      </c>
    </row>
    <row r="262" spans="1:3" x14ac:dyDescent="0.25">
      <c r="A262" s="4" t="s">
        <v>523</v>
      </c>
      <c r="B262" s="4" t="s">
        <v>524</v>
      </c>
      <c r="C262" s="5">
        <v>2748</v>
      </c>
    </row>
    <row r="263" spans="1:3" x14ac:dyDescent="0.25">
      <c r="A263" s="4" t="s">
        <v>525</v>
      </c>
      <c r="B263" s="4" t="s">
        <v>526</v>
      </c>
      <c r="C263" s="5">
        <v>12620</v>
      </c>
    </row>
    <row r="264" spans="1:3" x14ac:dyDescent="0.25">
      <c r="A264" s="4" t="s">
        <v>527</v>
      </c>
      <c r="B264" s="4" t="s">
        <v>528</v>
      </c>
      <c r="C264" s="5">
        <v>14666</v>
      </c>
    </row>
    <row r="265" spans="1:3" x14ac:dyDescent="0.25">
      <c r="A265" s="4" t="s">
        <v>529</v>
      </c>
      <c r="B265" s="4" t="s">
        <v>530</v>
      </c>
      <c r="C265" s="5">
        <v>1394</v>
      </c>
    </row>
    <row r="266" spans="1:3" x14ac:dyDescent="0.25">
      <c r="A266" s="4" t="s">
        <v>531</v>
      </c>
      <c r="B266" s="4" t="s">
        <v>532</v>
      </c>
      <c r="C266" s="5">
        <v>7754</v>
      </c>
    </row>
    <row r="267" spans="1:3" x14ac:dyDescent="0.25">
      <c r="A267" s="4" t="s">
        <v>533</v>
      </c>
      <c r="B267" s="4" t="s">
        <v>534</v>
      </c>
      <c r="C267" s="5">
        <v>5588</v>
      </c>
    </row>
    <row r="268" spans="1:3" x14ac:dyDescent="0.25">
      <c r="A268" s="4" t="s">
        <v>535</v>
      </c>
      <c r="B268" s="4" t="s">
        <v>536</v>
      </c>
      <c r="C268" s="5">
        <v>3055</v>
      </c>
    </row>
    <row r="269" spans="1:3" x14ac:dyDescent="0.25">
      <c r="A269" s="4" t="s">
        <v>537</v>
      </c>
      <c r="B269" s="4" t="s">
        <v>538</v>
      </c>
      <c r="C269" s="5">
        <v>5132</v>
      </c>
    </row>
    <row r="270" spans="1:3" x14ac:dyDescent="0.25">
      <c r="A270" s="4" t="s">
        <v>539</v>
      </c>
      <c r="B270" s="4" t="s">
        <v>540</v>
      </c>
      <c r="C270" s="5">
        <v>3566</v>
      </c>
    </row>
    <row r="271" spans="1:3" x14ac:dyDescent="0.25">
      <c r="A271" s="4" t="s">
        <v>541</v>
      </c>
      <c r="B271" s="4" t="s">
        <v>542</v>
      </c>
      <c r="C271" s="5">
        <v>9972</v>
      </c>
    </row>
    <row r="272" spans="1:3" x14ac:dyDescent="0.25">
      <c r="A272" s="4" t="s">
        <v>543</v>
      </c>
      <c r="B272" s="4" t="s">
        <v>544</v>
      </c>
      <c r="C272" s="5">
        <v>51689</v>
      </c>
    </row>
    <row r="273" spans="1:3" x14ac:dyDescent="0.25">
      <c r="A273" s="4" t="s">
        <v>545</v>
      </c>
      <c r="B273" s="4" t="s">
        <v>546</v>
      </c>
      <c r="C273" s="5">
        <v>1860</v>
      </c>
    </row>
    <row r="274" spans="1:3" x14ac:dyDescent="0.25">
      <c r="A274" s="4" t="s">
        <v>547</v>
      </c>
      <c r="B274" s="4" t="s">
        <v>548</v>
      </c>
      <c r="C274" s="5">
        <v>4544</v>
      </c>
    </row>
    <row r="275" spans="1:3" x14ac:dyDescent="0.25">
      <c r="A275" s="4" t="s">
        <v>549</v>
      </c>
      <c r="B275" s="4" t="s">
        <v>550</v>
      </c>
      <c r="C275" s="5">
        <v>1728</v>
      </c>
    </row>
    <row r="276" spans="1:3" x14ac:dyDescent="0.25">
      <c r="A276" s="4" t="s">
        <v>551</v>
      </c>
      <c r="B276" s="4" t="s">
        <v>552</v>
      </c>
      <c r="C276" s="5">
        <v>2762</v>
      </c>
    </row>
    <row r="277" spans="1:3" x14ac:dyDescent="0.25">
      <c r="A277" s="4" t="s">
        <v>553</v>
      </c>
      <c r="B277" s="4" t="s">
        <v>554</v>
      </c>
      <c r="C277" s="5">
        <v>31986</v>
      </c>
    </row>
    <row r="278" spans="1:3" x14ac:dyDescent="0.25">
      <c r="A278" s="4" t="s">
        <v>555</v>
      </c>
      <c r="B278" s="4" t="s">
        <v>556</v>
      </c>
      <c r="C278" s="5">
        <v>5220</v>
      </c>
    </row>
    <row r="279" spans="1:3" x14ac:dyDescent="0.25">
      <c r="A279" s="4" t="s">
        <v>557</v>
      </c>
      <c r="B279" s="4" t="s">
        <v>558</v>
      </c>
      <c r="C279" s="5">
        <v>2548</v>
      </c>
    </row>
    <row r="280" spans="1:3" x14ac:dyDescent="0.25">
      <c r="A280" s="4" t="s">
        <v>559</v>
      </c>
      <c r="B280" s="4" t="s">
        <v>560</v>
      </c>
      <c r="C280" s="5">
        <v>5616</v>
      </c>
    </row>
    <row r="281" spans="1:3" x14ac:dyDescent="0.25">
      <c r="A281" s="4" t="s">
        <v>561</v>
      </c>
      <c r="B281" s="4" t="s">
        <v>562</v>
      </c>
      <c r="C281" s="5">
        <v>3832</v>
      </c>
    </row>
    <row r="282" spans="1:3" x14ac:dyDescent="0.25">
      <c r="A282" s="4" t="s">
        <v>563</v>
      </c>
      <c r="B282" s="4" t="s">
        <v>564</v>
      </c>
      <c r="C282" s="5">
        <v>4900</v>
      </c>
    </row>
    <row r="283" spans="1:3" x14ac:dyDescent="0.25">
      <c r="A283" s="4" t="s">
        <v>565</v>
      </c>
      <c r="B283" s="4" t="s">
        <v>566</v>
      </c>
      <c r="C283" s="5">
        <v>14183</v>
      </c>
    </row>
    <row r="284" spans="1:3" x14ac:dyDescent="0.25">
      <c r="A284" s="4" t="s">
        <v>567</v>
      </c>
      <c r="B284" s="4" t="s">
        <v>568</v>
      </c>
      <c r="C284" s="5">
        <v>400</v>
      </c>
    </row>
    <row r="285" spans="1:3" x14ac:dyDescent="0.25">
      <c r="A285" s="4" t="s">
        <v>569</v>
      </c>
      <c r="B285" s="4" t="s">
        <v>570</v>
      </c>
      <c r="C285" s="5">
        <v>12757</v>
      </c>
    </row>
    <row r="286" spans="1:3" x14ac:dyDescent="0.25">
      <c r="A286" s="4" t="s">
        <v>571</v>
      </c>
      <c r="B286" s="4" t="s">
        <v>572</v>
      </c>
      <c r="C286" s="5">
        <v>709</v>
      </c>
    </row>
    <row r="287" spans="1:3" x14ac:dyDescent="0.25">
      <c r="A287" s="4" t="s">
        <v>573</v>
      </c>
      <c r="B287" s="4" t="s">
        <v>574</v>
      </c>
      <c r="C287" s="5">
        <v>15147</v>
      </c>
    </row>
    <row r="288" spans="1:3" x14ac:dyDescent="0.25">
      <c r="A288" s="4" t="s">
        <v>575</v>
      </c>
      <c r="B288" s="4" t="s">
        <v>576</v>
      </c>
      <c r="C288" s="5">
        <v>2903</v>
      </c>
    </row>
    <row r="289" spans="1:3" x14ac:dyDescent="0.25">
      <c r="A289" s="4" t="s">
        <v>577</v>
      </c>
      <c r="B289" s="4" t="s">
        <v>578</v>
      </c>
      <c r="C289" s="5">
        <v>2396</v>
      </c>
    </row>
    <row r="290" spans="1:3" x14ac:dyDescent="0.25">
      <c r="A290" s="4" t="s">
        <v>579</v>
      </c>
      <c r="B290" s="4" t="s">
        <v>580</v>
      </c>
      <c r="C290" s="5">
        <v>1224</v>
      </c>
    </row>
    <row r="291" spans="1:3" x14ac:dyDescent="0.25">
      <c r="A291" s="4" t="s">
        <v>581</v>
      </c>
      <c r="B291" s="4" t="s">
        <v>582</v>
      </c>
      <c r="C291" s="5">
        <v>637</v>
      </c>
    </row>
    <row r="292" spans="1:3" x14ac:dyDescent="0.25">
      <c r="A292" s="4" t="s">
        <v>583</v>
      </c>
      <c r="B292" s="4" t="s">
        <v>584</v>
      </c>
      <c r="C292" s="5">
        <v>3060</v>
      </c>
    </row>
    <row r="293" spans="1:3" x14ac:dyDescent="0.25">
      <c r="A293" s="4" t="s">
        <v>585</v>
      </c>
      <c r="B293" s="4" t="s">
        <v>586</v>
      </c>
      <c r="C293" s="5">
        <v>4350</v>
      </c>
    </row>
    <row r="294" spans="1:3" x14ac:dyDescent="0.25">
      <c r="A294" s="4" t="s">
        <v>587</v>
      </c>
      <c r="B294" s="4" t="s">
        <v>588</v>
      </c>
      <c r="C294" s="5">
        <v>3949</v>
      </c>
    </row>
    <row r="295" spans="1:3" x14ac:dyDescent="0.25">
      <c r="A295" s="4" t="s">
        <v>589</v>
      </c>
      <c r="B295" s="4" t="s">
        <v>590</v>
      </c>
      <c r="C295" s="5">
        <v>9049</v>
      </c>
    </row>
    <row r="296" spans="1:3" x14ac:dyDescent="0.25">
      <c r="A296" s="4" t="s">
        <v>591</v>
      </c>
      <c r="B296" s="4" t="s">
        <v>592</v>
      </c>
      <c r="C296" s="5">
        <v>3724</v>
      </c>
    </row>
    <row r="297" spans="1:3" x14ac:dyDescent="0.25">
      <c r="A297" s="4" t="s">
        <v>593</v>
      </c>
      <c r="B297" s="4" t="s">
        <v>594</v>
      </c>
      <c r="C297" s="5">
        <v>5885</v>
      </c>
    </row>
    <row r="298" spans="1:3" x14ac:dyDescent="0.25">
      <c r="A298" s="4" t="s">
        <v>595</v>
      </c>
      <c r="B298" s="4" t="s">
        <v>596</v>
      </c>
      <c r="C298" s="5">
        <v>820</v>
      </c>
    </row>
    <row r="299" spans="1:3" x14ac:dyDescent="0.25">
      <c r="A299" s="4" t="s">
        <v>597</v>
      </c>
      <c r="B299" s="4" t="s">
        <v>598</v>
      </c>
      <c r="C299" s="5">
        <v>5882</v>
      </c>
    </row>
    <row r="300" spans="1:3" x14ac:dyDescent="0.25">
      <c r="A300" s="4" t="s">
        <v>599</v>
      </c>
      <c r="B300" s="4" t="s">
        <v>600</v>
      </c>
      <c r="C300" s="5">
        <v>1764</v>
      </c>
    </row>
    <row r="301" spans="1:3" x14ac:dyDescent="0.25">
      <c r="A301" s="4" t="s">
        <v>601</v>
      </c>
      <c r="B301" s="4" t="s">
        <v>602</v>
      </c>
      <c r="C301" s="5">
        <v>2411</v>
      </c>
    </row>
    <row r="302" spans="1:3" x14ac:dyDescent="0.25">
      <c r="A302" s="4" t="s">
        <v>603</v>
      </c>
      <c r="B302" s="4" t="s">
        <v>604</v>
      </c>
      <c r="C302" s="5">
        <v>2623</v>
      </c>
    </row>
    <row r="303" spans="1:3" x14ac:dyDescent="0.25">
      <c r="A303" s="4" t="s">
        <v>605</v>
      </c>
      <c r="B303" s="4" t="s">
        <v>606</v>
      </c>
      <c r="C303" s="5">
        <v>5541</v>
      </c>
    </row>
    <row r="304" spans="1:3" x14ac:dyDescent="0.25">
      <c r="A304" s="4" t="s">
        <v>607</v>
      </c>
      <c r="B304" s="4" t="s">
        <v>608</v>
      </c>
      <c r="C304" s="5">
        <v>805</v>
      </c>
    </row>
    <row r="305" spans="1:3" x14ac:dyDescent="0.25">
      <c r="A305" s="4" t="s">
        <v>609</v>
      </c>
      <c r="B305" s="4" t="s">
        <v>610</v>
      </c>
      <c r="C305" s="5">
        <v>4754</v>
      </c>
    </row>
    <row r="306" spans="1:3" x14ac:dyDescent="0.25">
      <c r="A306" s="4" t="s">
        <v>611</v>
      </c>
      <c r="B306" s="4" t="s">
        <v>612</v>
      </c>
      <c r="C306" s="5">
        <v>1878</v>
      </c>
    </row>
    <row r="307" spans="1:3" x14ac:dyDescent="0.25">
      <c r="A307" s="4" t="s">
        <v>613</v>
      </c>
      <c r="B307" s="4" t="s">
        <v>614</v>
      </c>
      <c r="C307" s="5">
        <v>1192</v>
      </c>
    </row>
    <row r="308" spans="1:3" x14ac:dyDescent="0.25">
      <c r="A308" s="4" t="s">
        <v>615</v>
      </c>
      <c r="B308" s="4" t="s">
        <v>616</v>
      </c>
      <c r="C308" s="5">
        <v>2398</v>
      </c>
    </row>
    <row r="309" spans="1:3" x14ac:dyDescent="0.25">
      <c r="A309" s="4" t="s">
        <v>617</v>
      </c>
      <c r="B309" s="4" t="s">
        <v>618</v>
      </c>
      <c r="C309" s="5">
        <v>3302</v>
      </c>
    </row>
    <row r="310" spans="1:3" x14ac:dyDescent="0.25">
      <c r="A310" s="4" t="s">
        <v>619</v>
      </c>
      <c r="B310" s="4" t="s">
        <v>620</v>
      </c>
      <c r="C310" s="5">
        <v>8069</v>
      </c>
    </row>
    <row r="311" spans="1:3" x14ac:dyDescent="0.25">
      <c r="A311" s="4" t="s">
        <v>621</v>
      </c>
      <c r="B311" s="4" t="s">
        <v>622</v>
      </c>
      <c r="C311" s="5">
        <v>1446</v>
      </c>
    </row>
    <row r="312" spans="1:3" x14ac:dyDescent="0.25">
      <c r="A312" s="4" t="s">
        <v>623</v>
      </c>
      <c r="B312" s="4" t="s">
        <v>624</v>
      </c>
      <c r="C312" s="5">
        <v>6133</v>
      </c>
    </row>
    <row r="313" spans="1:3" x14ac:dyDescent="0.25">
      <c r="A313" s="4" t="s">
        <v>625</v>
      </c>
      <c r="B313" s="4" t="s">
        <v>626</v>
      </c>
      <c r="C313" s="5">
        <v>7262</v>
      </c>
    </row>
    <row r="314" spans="1:3" x14ac:dyDescent="0.25">
      <c r="A314" s="4" t="s">
        <v>627</v>
      </c>
      <c r="B314" s="4" t="s">
        <v>628</v>
      </c>
      <c r="C314" s="5">
        <v>5085</v>
      </c>
    </row>
    <row r="315" spans="1:3" x14ac:dyDescent="0.25">
      <c r="A315" s="4" t="s">
        <v>629</v>
      </c>
      <c r="B315" s="4" t="s">
        <v>630</v>
      </c>
      <c r="C315" s="5">
        <v>2912</v>
      </c>
    </row>
    <row r="316" spans="1:3" x14ac:dyDescent="0.25">
      <c r="A316" s="4" t="s">
        <v>631</v>
      </c>
      <c r="B316" s="4" t="s">
        <v>632</v>
      </c>
      <c r="C316" s="5">
        <v>874</v>
      </c>
    </row>
    <row r="317" spans="1:3" x14ac:dyDescent="0.25">
      <c r="A317" s="4" t="s">
        <v>633</v>
      </c>
      <c r="B317" s="4" t="s">
        <v>634</v>
      </c>
      <c r="C317" s="5">
        <v>1120</v>
      </c>
    </row>
    <row r="318" spans="1:3" x14ac:dyDescent="0.25">
      <c r="A318" s="4" t="s">
        <v>635</v>
      </c>
      <c r="B318" s="4" t="s">
        <v>636</v>
      </c>
      <c r="C318" s="5">
        <v>1632</v>
      </c>
    </row>
    <row r="319" spans="1:3" x14ac:dyDescent="0.25">
      <c r="A319" s="4" t="s">
        <v>637</v>
      </c>
      <c r="B319" s="4" t="s">
        <v>638</v>
      </c>
      <c r="C319" s="5">
        <v>1555</v>
      </c>
    </row>
    <row r="320" spans="1:3" x14ac:dyDescent="0.25">
      <c r="A320" s="4" t="s">
        <v>639</v>
      </c>
      <c r="B320" s="4" t="s">
        <v>640</v>
      </c>
      <c r="C320" s="5">
        <v>5673</v>
      </c>
    </row>
    <row r="321" spans="1:3" x14ac:dyDescent="0.25">
      <c r="A321" s="4" t="s">
        <v>641</v>
      </c>
      <c r="B321" s="4" t="s">
        <v>642</v>
      </c>
      <c r="C321" s="5">
        <v>1470</v>
      </c>
    </row>
    <row r="322" spans="1:3" x14ac:dyDescent="0.25">
      <c r="A322" s="4" t="s">
        <v>643</v>
      </c>
      <c r="B322" s="4" t="s">
        <v>644</v>
      </c>
      <c r="C322" s="5">
        <v>1575</v>
      </c>
    </row>
    <row r="323" spans="1:3" x14ac:dyDescent="0.25">
      <c r="A323" s="4" t="s">
        <v>645</v>
      </c>
      <c r="B323" s="4" t="s">
        <v>646</v>
      </c>
      <c r="C323" s="5">
        <v>1149</v>
      </c>
    </row>
    <row r="324" spans="1:3" x14ac:dyDescent="0.25">
      <c r="A324" s="4" t="s">
        <v>647</v>
      </c>
      <c r="B324" s="4" t="s">
        <v>648</v>
      </c>
      <c r="C324" s="5">
        <v>907</v>
      </c>
    </row>
    <row r="325" spans="1:3" x14ac:dyDescent="0.25">
      <c r="A325" s="4" t="s">
        <v>649</v>
      </c>
      <c r="B325" s="4" t="s">
        <v>650</v>
      </c>
      <c r="C325" s="5">
        <v>1870</v>
      </c>
    </row>
    <row r="326" spans="1:3" x14ac:dyDescent="0.25">
      <c r="A326" s="4" t="s">
        <v>651</v>
      </c>
      <c r="B326" s="4" t="s">
        <v>652</v>
      </c>
      <c r="C326" s="5">
        <v>12573</v>
      </c>
    </row>
    <row r="327" spans="1:3" x14ac:dyDescent="0.25">
      <c r="A327" s="4" t="s">
        <v>653</v>
      </c>
      <c r="B327" s="4" t="s">
        <v>654</v>
      </c>
      <c r="C327" s="5">
        <v>5420</v>
      </c>
    </row>
    <row r="328" spans="1:3" x14ac:dyDescent="0.25">
      <c r="A328" s="4" t="s">
        <v>655</v>
      </c>
      <c r="B328" s="4" t="s">
        <v>656</v>
      </c>
      <c r="C328" s="5">
        <v>9174</v>
      </c>
    </row>
    <row r="329" spans="1:3" x14ac:dyDescent="0.25">
      <c r="A329" s="4" t="s">
        <v>657</v>
      </c>
      <c r="B329" s="4" t="s">
        <v>658</v>
      </c>
      <c r="C329" s="5">
        <v>2567</v>
      </c>
    </row>
    <row r="330" spans="1:3" x14ac:dyDescent="0.25">
      <c r="A330" s="4" t="s">
        <v>659</v>
      </c>
      <c r="B330" s="4" t="s">
        <v>660</v>
      </c>
      <c r="C330" s="5">
        <v>17368</v>
      </c>
    </row>
    <row r="331" spans="1:3" x14ac:dyDescent="0.25">
      <c r="A331" s="4" t="s">
        <v>661</v>
      </c>
      <c r="B331" s="4" t="s">
        <v>662</v>
      </c>
      <c r="C331" s="5">
        <v>27276</v>
      </c>
    </row>
    <row r="332" spans="1:3" x14ac:dyDescent="0.25">
      <c r="A332" s="4" t="s">
        <v>663</v>
      </c>
      <c r="B332" s="4" t="s">
        <v>664</v>
      </c>
      <c r="C332" s="5">
        <v>8967</v>
      </c>
    </row>
    <row r="333" spans="1:3" x14ac:dyDescent="0.25">
      <c r="A333" s="4" t="s">
        <v>665</v>
      </c>
      <c r="B333" s="4" t="s">
        <v>666</v>
      </c>
      <c r="C333" s="5">
        <v>13243</v>
      </c>
    </row>
    <row r="334" spans="1:3" x14ac:dyDescent="0.25">
      <c r="A334" s="4" t="s">
        <v>667</v>
      </c>
      <c r="B334" s="4" t="s">
        <v>668</v>
      </c>
      <c r="C334" s="5">
        <v>30878</v>
      </c>
    </row>
    <row r="335" spans="1:3" x14ac:dyDescent="0.25">
      <c r="A335" s="4" t="s">
        <v>669</v>
      </c>
      <c r="B335" s="4" t="s">
        <v>670</v>
      </c>
      <c r="C335" s="5">
        <v>27879</v>
      </c>
    </row>
    <row r="336" spans="1:3" x14ac:dyDescent="0.25">
      <c r="A336" s="4" t="s">
        <v>671</v>
      </c>
      <c r="B336" s="4" t="s">
        <v>672</v>
      </c>
      <c r="C336" s="5">
        <v>2507</v>
      </c>
    </row>
    <row r="337" spans="1:3" x14ac:dyDescent="0.25">
      <c r="A337" s="4" t="s">
        <v>673</v>
      </c>
      <c r="B337" s="4" t="s">
        <v>674</v>
      </c>
      <c r="C337" s="5">
        <v>4324</v>
      </c>
    </row>
    <row r="338" spans="1:3" x14ac:dyDescent="0.25">
      <c r="A338" s="4" t="s">
        <v>675</v>
      </c>
      <c r="B338" s="4" t="s">
        <v>676</v>
      </c>
      <c r="C338" s="5">
        <v>2076</v>
      </c>
    </row>
    <row r="339" spans="1:3" x14ac:dyDescent="0.25">
      <c r="A339" s="4" t="s">
        <v>677</v>
      </c>
      <c r="B339" s="4" t="s">
        <v>678</v>
      </c>
      <c r="C339" s="5">
        <v>10845</v>
      </c>
    </row>
    <row r="340" spans="1:3" x14ac:dyDescent="0.25">
      <c r="A340" s="4" t="s">
        <v>679</v>
      </c>
      <c r="B340" s="4" t="s">
        <v>680</v>
      </c>
      <c r="C340" s="5">
        <v>10701</v>
      </c>
    </row>
    <row r="341" spans="1:3" x14ac:dyDescent="0.25">
      <c r="A341" s="4" t="s">
        <v>681</v>
      </c>
      <c r="B341" s="4" t="s">
        <v>682</v>
      </c>
      <c r="C341" s="5">
        <v>11570</v>
      </c>
    </row>
    <row r="342" spans="1:3" x14ac:dyDescent="0.25">
      <c r="A342" s="4" t="s">
        <v>683</v>
      </c>
      <c r="B342" s="4" t="s">
        <v>684</v>
      </c>
      <c r="C342" s="5">
        <v>12476</v>
      </c>
    </row>
    <row r="343" spans="1:3" x14ac:dyDescent="0.25">
      <c r="A343" s="4" t="s">
        <v>685</v>
      </c>
      <c r="B343" s="4" t="s">
        <v>686</v>
      </c>
      <c r="C343" s="5">
        <v>14749</v>
      </c>
    </row>
    <row r="344" spans="1:3" x14ac:dyDescent="0.25">
      <c r="A344" s="4" t="s">
        <v>687</v>
      </c>
      <c r="B344" s="4" t="s">
        <v>688</v>
      </c>
      <c r="C344" s="5">
        <v>8890</v>
      </c>
    </row>
    <row r="345" spans="1:3" x14ac:dyDescent="0.25">
      <c r="A345" s="4" t="s">
        <v>689</v>
      </c>
      <c r="B345" s="4" t="s">
        <v>690</v>
      </c>
      <c r="C345" s="5">
        <v>17372</v>
      </c>
    </row>
    <row r="346" spans="1:3" x14ac:dyDescent="0.25">
      <c r="A346" s="4" t="s">
        <v>691</v>
      </c>
      <c r="B346" s="4" t="s">
        <v>692</v>
      </c>
      <c r="C346" s="5">
        <v>4012</v>
      </c>
    </row>
    <row r="347" spans="1:3" x14ac:dyDescent="0.25">
      <c r="A347" s="4" t="s">
        <v>693</v>
      </c>
      <c r="B347" s="4" t="s">
        <v>694</v>
      </c>
      <c r="C347" s="5">
        <v>5579</v>
      </c>
    </row>
    <row r="348" spans="1:3" x14ac:dyDescent="0.25">
      <c r="A348" s="4" t="s">
        <v>695</v>
      </c>
      <c r="B348" s="4" t="s">
        <v>696</v>
      </c>
      <c r="C348" s="5">
        <v>588</v>
      </c>
    </row>
    <row r="349" spans="1:3" x14ac:dyDescent="0.25">
      <c r="A349" s="4" t="s">
        <v>697</v>
      </c>
      <c r="B349" s="4" t="s">
        <v>698</v>
      </c>
      <c r="C349" s="5">
        <v>39967</v>
      </c>
    </row>
    <row r="350" spans="1:3" x14ac:dyDescent="0.25">
      <c r="A350" s="4" t="s">
        <v>699</v>
      </c>
      <c r="B350" s="4" t="s">
        <v>700</v>
      </c>
      <c r="C350" s="5">
        <v>33866</v>
      </c>
    </row>
    <row r="351" spans="1:3" x14ac:dyDescent="0.25">
      <c r="A351" s="4" t="s">
        <v>701</v>
      </c>
      <c r="B351" s="4" t="s">
        <v>702</v>
      </c>
      <c r="C351" s="5">
        <v>15793</v>
      </c>
    </row>
    <row r="352" spans="1:3" x14ac:dyDescent="0.25">
      <c r="A352" s="4" t="s">
        <v>703</v>
      </c>
      <c r="B352" s="4" t="s">
        <v>704</v>
      </c>
      <c r="C352" s="5">
        <v>23695</v>
      </c>
    </row>
    <row r="353" spans="1:3" x14ac:dyDescent="0.25">
      <c r="A353" s="4" t="s">
        <v>705</v>
      </c>
      <c r="B353" s="4" t="s">
        <v>706</v>
      </c>
      <c r="C353" s="5">
        <v>3454</v>
      </c>
    </row>
    <row r="354" spans="1:3" x14ac:dyDescent="0.25">
      <c r="A354" s="4" t="s">
        <v>707</v>
      </c>
      <c r="B354" s="4" t="s">
        <v>708</v>
      </c>
      <c r="C354" s="5">
        <v>3009</v>
      </c>
    </row>
    <row r="355" spans="1:3" x14ac:dyDescent="0.25">
      <c r="A355" s="4" t="s">
        <v>709</v>
      </c>
      <c r="B355" s="4" t="s">
        <v>710</v>
      </c>
      <c r="C355" s="5">
        <v>13443</v>
      </c>
    </row>
    <row r="356" spans="1:3" x14ac:dyDescent="0.25">
      <c r="A356" s="4" t="s">
        <v>711</v>
      </c>
      <c r="B356" s="4" t="s">
        <v>712</v>
      </c>
      <c r="C356" s="5">
        <v>16692</v>
      </c>
    </row>
    <row r="357" spans="1:3" x14ac:dyDescent="0.25">
      <c r="A357" s="4" t="s">
        <v>713</v>
      </c>
      <c r="B357" s="4" t="s">
        <v>714</v>
      </c>
      <c r="C357" s="5">
        <v>19963</v>
      </c>
    </row>
    <row r="358" spans="1:3" x14ac:dyDescent="0.25">
      <c r="A358" s="4" t="s">
        <v>715</v>
      </c>
      <c r="B358" s="4" t="s">
        <v>716</v>
      </c>
      <c r="C358" s="5">
        <v>13881</v>
      </c>
    </row>
    <row r="359" spans="1:3" x14ac:dyDescent="0.25">
      <c r="A359" s="4" t="s">
        <v>717</v>
      </c>
      <c r="B359" s="4" t="s">
        <v>718</v>
      </c>
      <c r="C359" s="5">
        <v>13220</v>
      </c>
    </row>
    <row r="360" spans="1:3" x14ac:dyDescent="0.25">
      <c r="A360" s="4" t="s">
        <v>719</v>
      </c>
      <c r="B360" s="4" t="s">
        <v>720</v>
      </c>
      <c r="C360" s="5">
        <v>53463</v>
      </c>
    </row>
    <row r="361" spans="1:3" x14ac:dyDescent="0.25">
      <c r="A361" s="4" t="s">
        <v>721</v>
      </c>
      <c r="B361" s="4" t="s">
        <v>722</v>
      </c>
      <c r="C361" s="5">
        <v>11467</v>
      </c>
    </row>
    <row r="362" spans="1:3" x14ac:dyDescent="0.25">
      <c r="A362" s="4" t="s">
        <v>723</v>
      </c>
      <c r="B362" s="4" t="s">
        <v>724</v>
      </c>
      <c r="C362" s="5">
        <v>10507</v>
      </c>
    </row>
    <row r="363" spans="1:3" x14ac:dyDescent="0.25">
      <c r="A363" s="4" t="s">
        <v>725</v>
      </c>
      <c r="B363" s="4" t="s">
        <v>726</v>
      </c>
      <c r="C363" s="5">
        <v>18545</v>
      </c>
    </row>
    <row r="364" spans="1:3" x14ac:dyDescent="0.25">
      <c r="A364" s="4" t="s">
        <v>727</v>
      </c>
      <c r="B364" s="4" t="s">
        <v>728</v>
      </c>
      <c r="C364" s="5">
        <v>14040</v>
      </c>
    </row>
    <row r="365" spans="1:3" x14ac:dyDescent="0.25">
      <c r="A365" s="4" t="s">
        <v>729</v>
      </c>
      <c r="B365" s="4" t="s">
        <v>730</v>
      </c>
      <c r="C365" s="5">
        <v>13016</v>
      </c>
    </row>
    <row r="366" spans="1:3" x14ac:dyDescent="0.25">
      <c r="A366" s="4" t="s">
        <v>731</v>
      </c>
      <c r="B366" s="4" t="s">
        <v>732</v>
      </c>
      <c r="C366" s="5">
        <v>9422</v>
      </c>
    </row>
    <row r="367" spans="1:3" x14ac:dyDescent="0.25">
      <c r="A367" s="4" t="s">
        <v>733</v>
      </c>
      <c r="B367" s="4" t="s">
        <v>734</v>
      </c>
      <c r="C367" s="5">
        <v>17393</v>
      </c>
    </row>
    <row r="368" spans="1:3" x14ac:dyDescent="0.25">
      <c r="A368" s="4" t="s">
        <v>735</v>
      </c>
      <c r="B368" s="4" t="s">
        <v>736</v>
      </c>
      <c r="C368" s="5">
        <v>30020</v>
      </c>
    </row>
    <row r="369" spans="1:3" x14ac:dyDescent="0.25">
      <c r="A369" s="4" t="s">
        <v>737</v>
      </c>
      <c r="B369" s="4" t="s">
        <v>738</v>
      </c>
      <c r="C369" s="5">
        <v>16404</v>
      </c>
    </row>
    <row r="370" spans="1:3" x14ac:dyDescent="0.25">
      <c r="A370" s="4" t="s">
        <v>739</v>
      </c>
      <c r="B370" s="4" t="s">
        <v>740</v>
      </c>
      <c r="C370" s="5">
        <v>9047</v>
      </c>
    </row>
    <row r="371" spans="1:3" x14ac:dyDescent="0.25">
      <c r="A371" s="4" t="s">
        <v>741</v>
      </c>
      <c r="B371" s="4" t="s">
        <v>742</v>
      </c>
      <c r="C371" s="5">
        <v>18161</v>
      </c>
    </row>
    <row r="372" spans="1:3" x14ac:dyDescent="0.25">
      <c r="A372" s="4" t="s">
        <v>743</v>
      </c>
      <c r="B372" s="4" t="s">
        <v>744</v>
      </c>
      <c r="C372" s="5">
        <v>18323</v>
      </c>
    </row>
    <row r="373" spans="1:3" x14ac:dyDescent="0.25">
      <c r="A373" s="4" t="s">
        <v>745</v>
      </c>
      <c r="B373" s="4" t="s">
        <v>746</v>
      </c>
      <c r="C373" s="5">
        <v>835</v>
      </c>
    </row>
    <row r="374" spans="1:3" x14ac:dyDescent="0.25">
      <c r="A374" s="4" t="s">
        <v>747</v>
      </c>
      <c r="B374" s="4" t="s">
        <v>748</v>
      </c>
      <c r="C374" s="5">
        <v>4531</v>
      </c>
    </row>
    <row r="375" spans="1:3" x14ac:dyDescent="0.25">
      <c r="A375" s="4" t="s">
        <v>749</v>
      </c>
      <c r="B375" s="4" t="s">
        <v>750</v>
      </c>
      <c r="C375" s="5">
        <v>6012</v>
      </c>
    </row>
    <row r="376" spans="1:3" x14ac:dyDescent="0.25">
      <c r="A376" s="4" t="s">
        <v>751</v>
      </c>
      <c r="B376" s="4" t="s">
        <v>752</v>
      </c>
      <c r="C376" s="5">
        <v>39180</v>
      </c>
    </row>
    <row r="377" spans="1:3" x14ac:dyDescent="0.25">
      <c r="A377" s="4" t="s">
        <v>753</v>
      </c>
      <c r="B377" s="4" t="s">
        <v>754</v>
      </c>
      <c r="C377" s="5">
        <v>14530</v>
      </c>
    </row>
    <row r="378" spans="1:3" x14ac:dyDescent="0.25">
      <c r="A378" s="4" t="s">
        <v>755</v>
      </c>
      <c r="B378" s="4" t="s">
        <v>756</v>
      </c>
      <c r="C378" s="5">
        <v>2804</v>
      </c>
    </row>
    <row r="379" spans="1:3" x14ac:dyDescent="0.25">
      <c r="A379" s="6" t="s">
        <v>757</v>
      </c>
      <c r="B379" s="6" t="s">
        <v>758</v>
      </c>
      <c r="C379" s="7">
        <v>168026</v>
      </c>
    </row>
    <row r="380" spans="1:3" x14ac:dyDescent="0.25">
      <c r="A380" s="6" t="s">
        <v>759</v>
      </c>
      <c r="B380" s="6" t="s">
        <v>760</v>
      </c>
      <c r="C380" s="7">
        <v>5944</v>
      </c>
    </row>
    <row r="381" spans="1:3" x14ac:dyDescent="0.25">
      <c r="A381" s="6" t="s">
        <v>761</v>
      </c>
      <c r="B381" s="6" t="s">
        <v>762</v>
      </c>
      <c r="C381" s="7">
        <v>342214</v>
      </c>
    </row>
    <row r="382" spans="1:3" x14ac:dyDescent="0.25">
      <c r="A382" s="6" t="s">
        <v>763</v>
      </c>
      <c r="B382" s="6" t="s">
        <v>764</v>
      </c>
      <c r="C382" s="7">
        <v>52325</v>
      </c>
    </row>
    <row r="383" spans="1:3" x14ac:dyDescent="0.25">
      <c r="A383" s="6" t="s">
        <v>765</v>
      </c>
      <c r="B383" s="6" t="s">
        <v>766</v>
      </c>
      <c r="C383" s="7">
        <v>26830</v>
      </c>
    </row>
    <row r="384" spans="1:3" x14ac:dyDescent="0.25">
      <c r="A384" s="6" t="s">
        <v>767</v>
      </c>
      <c r="B384" s="6" t="s">
        <v>768</v>
      </c>
      <c r="C384" s="7">
        <v>41518</v>
      </c>
    </row>
    <row r="385" spans="1:3" x14ac:dyDescent="0.25">
      <c r="A385" s="6" t="s">
        <v>769</v>
      </c>
      <c r="B385" s="6" t="s">
        <v>770</v>
      </c>
      <c r="C385" s="7">
        <v>5727</v>
      </c>
    </row>
    <row r="386" spans="1:3" x14ac:dyDescent="0.25">
      <c r="A386" s="6" t="s">
        <v>771</v>
      </c>
      <c r="B386" s="6" t="s">
        <v>772</v>
      </c>
      <c r="C386" s="7">
        <v>89629</v>
      </c>
    </row>
    <row r="387" spans="1:3" x14ac:dyDescent="0.25">
      <c r="A387" s="6" t="s">
        <v>773</v>
      </c>
      <c r="B387" s="6" t="s">
        <v>774</v>
      </c>
      <c r="C387" s="7">
        <v>80517</v>
      </c>
    </row>
    <row r="388" spans="1:3" x14ac:dyDescent="0.25">
      <c r="A388" s="6" t="s">
        <v>775</v>
      </c>
      <c r="B388" s="6" t="s">
        <v>776</v>
      </c>
      <c r="C388" s="7">
        <v>53835</v>
      </c>
    </row>
    <row r="389" spans="1:3" x14ac:dyDescent="0.25">
      <c r="A389" s="6" t="s">
        <v>777</v>
      </c>
      <c r="B389" s="6" t="s">
        <v>778</v>
      </c>
      <c r="C389" s="7">
        <v>148449</v>
      </c>
    </row>
    <row r="390" spans="1:3" x14ac:dyDescent="0.25">
      <c r="A390" s="6" t="s">
        <v>779</v>
      </c>
      <c r="B390" s="6" t="s">
        <v>780</v>
      </c>
      <c r="C390" s="7">
        <v>12296</v>
      </c>
    </row>
    <row r="391" spans="1:3" x14ac:dyDescent="0.25">
      <c r="A391" s="6" t="s">
        <v>781</v>
      </c>
      <c r="B391" s="6" t="s">
        <v>782</v>
      </c>
      <c r="C391" s="7">
        <v>23289</v>
      </c>
    </row>
    <row r="392" spans="1:3" x14ac:dyDescent="0.25">
      <c r="A392" s="6" t="s">
        <v>783</v>
      </c>
      <c r="B392" s="6" t="s">
        <v>784</v>
      </c>
      <c r="C392" s="7">
        <v>62540</v>
      </c>
    </row>
    <row r="393" spans="1:3" x14ac:dyDescent="0.25">
      <c r="A393" s="6" t="s">
        <v>785</v>
      </c>
      <c r="B393" s="6" t="s">
        <v>786</v>
      </c>
      <c r="C393" s="7">
        <v>35786</v>
      </c>
    </row>
    <row r="394" spans="1:3" x14ac:dyDescent="0.25">
      <c r="A394" s="6" t="s">
        <v>787</v>
      </c>
      <c r="B394" s="6" t="s">
        <v>788</v>
      </c>
      <c r="C394" s="7">
        <v>14640</v>
      </c>
    </row>
    <row r="395" spans="1:3" x14ac:dyDescent="0.25">
      <c r="A395" s="6" t="s">
        <v>789</v>
      </c>
      <c r="B395" s="6" t="s">
        <v>790</v>
      </c>
      <c r="C395" s="7">
        <v>146600</v>
      </c>
    </row>
    <row r="396" spans="1:3" x14ac:dyDescent="0.25">
      <c r="A396" s="6" t="s">
        <v>791</v>
      </c>
      <c r="B396" s="6" t="s">
        <v>792</v>
      </c>
      <c r="C396" s="7">
        <v>145044</v>
      </c>
    </row>
    <row r="397" spans="1:3" x14ac:dyDescent="0.25">
      <c r="A397" s="6" t="s">
        <v>793</v>
      </c>
      <c r="B397" s="6" t="s">
        <v>794</v>
      </c>
      <c r="C397" s="7">
        <v>48391</v>
      </c>
    </row>
    <row r="398" spans="1:3" x14ac:dyDescent="0.25">
      <c r="A398" s="6" t="s">
        <v>795</v>
      </c>
      <c r="B398" s="6" t="s">
        <v>796</v>
      </c>
      <c r="C398" s="7">
        <v>128448</v>
      </c>
    </row>
    <row r="399" spans="1:3" x14ac:dyDescent="0.25">
      <c r="A399" s="6" t="s">
        <v>797</v>
      </c>
      <c r="B399" s="6" t="s">
        <v>798</v>
      </c>
      <c r="C399" s="7">
        <v>6831</v>
      </c>
    </row>
    <row r="400" spans="1:3" x14ac:dyDescent="0.25">
      <c r="A400" s="6" t="s">
        <v>799</v>
      </c>
      <c r="B400" s="6" t="s">
        <v>800</v>
      </c>
      <c r="C400" s="7">
        <v>5530</v>
      </c>
    </row>
    <row r="401" spans="1:3" x14ac:dyDescent="0.25">
      <c r="A401" s="6" t="s">
        <v>801</v>
      </c>
      <c r="B401" s="6" t="s">
        <v>802</v>
      </c>
      <c r="C401" s="7">
        <v>15724</v>
      </c>
    </row>
    <row r="402" spans="1:3" x14ac:dyDescent="0.25">
      <c r="A402" s="6" t="s">
        <v>803</v>
      </c>
      <c r="B402" s="6" t="s">
        <v>804</v>
      </c>
      <c r="C402" s="7">
        <v>4576</v>
      </c>
    </row>
    <row r="403" spans="1:3" x14ac:dyDescent="0.25">
      <c r="A403" s="6" t="s">
        <v>805</v>
      </c>
      <c r="B403" s="6" t="s">
        <v>806</v>
      </c>
      <c r="C403" s="7">
        <v>4274</v>
      </c>
    </row>
    <row r="404" spans="1:3" x14ac:dyDescent="0.25">
      <c r="A404" s="4" t="s">
        <v>807</v>
      </c>
      <c r="B404" s="4" t="s">
        <v>808</v>
      </c>
      <c r="C404" s="5">
        <v>40587</v>
      </c>
    </row>
    <row r="405" spans="1:3" x14ac:dyDescent="0.25">
      <c r="A405" s="4" t="s">
        <v>809</v>
      </c>
      <c r="B405" s="4" t="s">
        <v>810</v>
      </c>
      <c r="C405" s="5">
        <v>95446</v>
      </c>
    </row>
    <row r="406" spans="1:3" x14ac:dyDescent="0.25">
      <c r="A406" s="4" t="s">
        <v>811</v>
      </c>
      <c r="B406" s="4" t="s">
        <v>812</v>
      </c>
      <c r="C406" s="5">
        <v>19458</v>
      </c>
    </row>
    <row r="407" spans="1:3" x14ac:dyDescent="0.25">
      <c r="A407" s="4" t="s">
        <v>813</v>
      </c>
      <c r="B407" s="4" t="s">
        <v>814</v>
      </c>
      <c r="C407" s="5">
        <v>7748</v>
      </c>
    </row>
    <row r="408" spans="1:3" x14ac:dyDescent="0.25">
      <c r="A408" s="4" t="s">
        <v>815</v>
      </c>
      <c r="B408" s="4" t="s">
        <v>816</v>
      </c>
      <c r="C408" s="5">
        <v>11641</v>
      </c>
    </row>
    <row r="409" spans="1:3" x14ac:dyDescent="0.25">
      <c r="A409" s="4" t="s">
        <v>817</v>
      </c>
      <c r="B409" s="4" t="s">
        <v>818</v>
      </c>
      <c r="C409" s="5">
        <v>5412</v>
      </c>
    </row>
    <row r="410" spans="1:3" x14ac:dyDescent="0.25">
      <c r="A410" s="4" t="s">
        <v>819</v>
      </c>
      <c r="B410" s="4" t="s">
        <v>820</v>
      </c>
      <c r="C410" s="5">
        <v>6606</v>
      </c>
    </row>
    <row r="411" spans="1:3" x14ac:dyDescent="0.25">
      <c r="A411" s="4" t="s">
        <v>821</v>
      </c>
      <c r="B411" s="4" t="s">
        <v>822</v>
      </c>
      <c r="C411" s="5">
        <v>8090</v>
      </c>
    </row>
    <row r="412" spans="1:3" x14ac:dyDescent="0.25">
      <c r="A412" s="4" t="s">
        <v>823</v>
      </c>
      <c r="B412" s="4" t="s">
        <v>824</v>
      </c>
      <c r="C412" s="5">
        <v>4206</v>
      </c>
    </row>
    <row r="413" spans="1:3" x14ac:dyDescent="0.25">
      <c r="A413" s="4" t="s">
        <v>825</v>
      </c>
      <c r="B413" s="4" t="s">
        <v>826</v>
      </c>
      <c r="C413" s="5">
        <v>14824</v>
      </c>
    </row>
    <row r="414" spans="1:3" x14ac:dyDescent="0.25">
      <c r="A414" s="4" t="s">
        <v>827</v>
      </c>
      <c r="B414" s="4" t="s">
        <v>828</v>
      </c>
      <c r="C414" s="5">
        <v>19841</v>
      </c>
    </row>
    <row r="415" spans="1:3" x14ac:dyDescent="0.25">
      <c r="A415" s="4" t="s">
        <v>829</v>
      </c>
      <c r="B415" s="4" t="s">
        <v>830</v>
      </c>
      <c r="C415" s="5">
        <v>16831</v>
      </c>
    </row>
    <row r="416" spans="1:3" x14ac:dyDescent="0.25">
      <c r="A416" s="4" t="s">
        <v>831</v>
      </c>
      <c r="B416" s="4" t="s">
        <v>832</v>
      </c>
      <c r="C416" s="5">
        <v>30771</v>
      </c>
    </row>
    <row r="417" spans="1:3" x14ac:dyDescent="0.25">
      <c r="A417" s="4" t="s">
        <v>833</v>
      </c>
      <c r="B417" s="4" t="s">
        <v>834</v>
      </c>
      <c r="C417" s="5">
        <v>42707</v>
      </c>
    </row>
    <row r="418" spans="1:3" x14ac:dyDescent="0.25">
      <c r="A418" s="4" t="s">
        <v>835</v>
      </c>
      <c r="B418" s="4" t="s">
        <v>836</v>
      </c>
      <c r="C418" s="5">
        <v>38892</v>
      </c>
    </row>
    <row r="419" spans="1:3" x14ac:dyDescent="0.25">
      <c r="A419" s="4" t="s">
        <v>837</v>
      </c>
      <c r="B419" s="4" t="s">
        <v>838</v>
      </c>
      <c r="C419" s="5">
        <v>34919</v>
      </c>
    </row>
    <row r="420" spans="1:3" x14ac:dyDescent="0.25">
      <c r="A420" s="4" t="s">
        <v>839</v>
      </c>
      <c r="B420" s="4" t="s">
        <v>840</v>
      </c>
      <c r="C420" s="5">
        <v>41161</v>
      </c>
    </row>
    <row r="421" spans="1:3" x14ac:dyDescent="0.25">
      <c r="A421" s="4" t="s">
        <v>841</v>
      </c>
      <c r="B421" s="4" t="s">
        <v>842</v>
      </c>
      <c r="C421" s="5">
        <v>7200</v>
      </c>
    </row>
    <row r="422" spans="1:3" x14ac:dyDescent="0.25">
      <c r="A422" s="4" t="s">
        <v>843</v>
      </c>
      <c r="B422" s="4" t="s">
        <v>844</v>
      </c>
      <c r="C422" s="5">
        <v>5558</v>
      </c>
    </row>
    <row r="423" spans="1:3" x14ac:dyDescent="0.25">
      <c r="A423" s="4" t="s">
        <v>845</v>
      </c>
      <c r="B423" s="4" t="s">
        <v>846</v>
      </c>
      <c r="C423" s="5">
        <v>9673</v>
      </c>
    </row>
    <row r="424" spans="1:3" x14ac:dyDescent="0.25">
      <c r="A424" s="4" t="s">
        <v>847</v>
      </c>
      <c r="B424" s="4" t="s">
        <v>848</v>
      </c>
      <c r="C424" s="5">
        <v>5474</v>
      </c>
    </row>
    <row r="425" spans="1:3" x14ac:dyDescent="0.25">
      <c r="A425" s="4" t="s">
        <v>849</v>
      </c>
      <c r="B425" s="4" t="s">
        <v>850</v>
      </c>
      <c r="C425" s="5">
        <v>5846</v>
      </c>
    </row>
    <row r="426" spans="1:3" x14ac:dyDescent="0.25">
      <c r="A426" s="4" t="s">
        <v>851</v>
      </c>
      <c r="B426" s="4" t="s">
        <v>852</v>
      </c>
      <c r="C426" s="5">
        <v>35314</v>
      </c>
    </row>
    <row r="427" spans="1:3" x14ac:dyDescent="0.25">
      <c r="A427" s="6" t="s">
        <v>853</v>
      </c>
      <c r="B427" s="6" t="s">
        <v>854</v>
      </c>
      <c r="C427" s="7">
        <v>63179</v>
      </c>
    </row>
    <row r="428" spans="1:3" x14ac:dyDescent="0.25">
      <c r="A428" s="6" t="s">
        <v>855</v>
      </c>
      <c r="B428" s="6" t="s">
        <v>856</v>
      </c>
      <c r="C428" s="7">
        <v>20705</v>
      </c>
    </row>
    <row r="429" spans="1:3" x14ac:dyDescent="0.25">
      <c r="A429" s="6" t="s">
        <v>857</v>
      </c>
      <c r="B429" s="6" t="s">
        <v>858</v>
      </c>
      <c r="C429" s="7">
        <v>14676</v>
      </c>
    </row>
    <row r="430" spans="1:3" x14ac:dyDescent="0.25">
      <c r="A430" s="6" t="s">
        <v>859</v>
      </c>
      <c r="B430" s="6" t="s">
        <v>860</v>
      </c>
      <c r="C430" s="7">
        <v>50258</v>
      </c>
    </row>
    <row r="431" spans="1:3" x14ac:dyDescent="0.25">
      <c r="A431" s="6" t="s">
        <v>861</v>
      </c>
      <c r="B431" s="6" t="s">
        <v>862</v>
      </c>
      <c r="C431" s="7">
        <v>13364</v>
      </c>
    </row>
    <row r="432" spans="1:3" x14ac:dyDescent="0.25">
      <c r="A432" s="6" t="s">
        <v>863</v>
      </c>
      <c r="B432" s="6" t="s">
        <v>864</v>
      </c>
      <c r="C432" s="7">
        <v>31735</v>
      </c>
    </row>
    <row r="433" spans="1:3" x14ac:dyDescent="0.25">
      <c r="A433" s="6" t="s">
        <v>865</v>
      </c>
      <c r="B433" s="6" t="s">
        <v>866</v>
      </c>
      <c r="C433" s="7">
        <v>5459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A3380-2C27-49C5-9141-29C6B83FD128}">
  <sheetPr codeName="Taul5"/>
  <dimension ref="A1:K410"/>
  <sheetViews>
    <sheetView topLeftCell="A378" workbookViewId="0">
      <selection activeCell="K410" sqref="K410"/>
    </sheetView>
  </sheetViews>
  <sheetFormatPr defaultRowHeight="15" x14ac:dyDescent="0.25"/>
  <cols>
    <col min="2" max="2" width="13" customWidth="1"/>
  </cols>
  <sheetData>
    <row r="1" spans="1:11" x14ac:dyDescent="0.25">
      <c r="A1" t="s">
        <v>0</v>
      </c>
      <c r="B1" t="s">
        <v>1</v>
      </c>
      <c r="C1" t="s">
        <v>2620</v>
      </c>
      <c r="D1" t="s">
        <v>2621</v>
      </c>
      <c r="E1" t="s">
        <v>2622</v>
      </c>
      <c r="F1" t="s">
        <v>2623</v>
      </c>
      <c r="G1" t="s">
        <v>2624</v>
      </c>
      <c r="H1" t="s">
        <v>2625</v>
      </c>
      <c r="I1" t="s">
        <v>2626</v>
      </c>
      <c r="J1" t="s">
        <v>2627</v>
      </c>
      <c r="K1" t="s">
        <v>2628</v>
      </c>
    </row>
    <row r="2" spans="1:11" x14ac:dyDescent="0.25">
      <c r="A2" t="s">
        <v>143</v>
      </c>
      <c r="B2" t="s">
        <v>144</v>
      </c>
      <c r="C2">
        <v>13905</v>
      </c>
      <c r="D2">
        <v>13859</v>
      </c>
      <c r="E2">
        <v>13692</v>
      </c>
      <c r="F2">
        <v>13613</v>
      </c>
      <c r="G2">
        <v>13544</v>
      </c>
      <c r="H2">
        <v>13357</v>
      </c>
      <c r="I2">
        <v>13055</v>
      </c>
      <c r="J2">
        <v>12933</v>
      </c>
      <c r="K2">
        <v>12687</v>
      </c>
    </row>
    <row r="3" spans="1:11" x14ac:dyDescent="0.25">
      <c r="A3" t="s">
        <v>485</v>
      </c>
      <c r="B3" t="s">
        <v>486</v>
      </c>
      <c r="C3">
        <v>9555</v>
      </c>
      <c r="D3">
        <v>9433</v>
      </c>
      <c r="E3">
        <v>9277</v>
      </c>
      <c r="F3">
        <v>9095</v>
      </c>
      <c r="G3">
        <v>9038</v>
      </c>
      <c r="H3">
        <v>8950</v>
      </c>
      <c r="I3">
        <v>8843</v>
      </c>
      <c r="J3">
        <v>8694</v>
      </c>
      <c r="K3">
        <v>8603</v>
      </c>
    </row>
    <row r="4" spans="1:11" x14ac:dyDescent="0.25">
      <c r="A4" t="s">
        <v>221</v>
      </c>
      <c r="B4" t="s">
        <v>222</v>
      </c>
      <c r="C4">
        <v>2619</v>
      </c>
      <c r="D4">
        <v>2620</v>
      </c>
      <c r="E4">
        <v>2593</v>
      </c>
      <c r="F4">
        <v>2571</v>
      </c>
      <c r="G4">
        <v>2565</v>
      </c>
      <c r="H4">
        <v>2518</v>
      </c>
      <c r="I4">
        <v>2462</v>
      </c>
      <c r="J4">
        <v>2458</v>
      </c>
      <c r="K4">
        <v>2395</v>
      </c>
    </row>
    <row r="5" spans="1:11" x14ac:dyDescent="0.25">
      <c r="A5" t="s">
        <v>487</v>
      </c>
      <c r="B5" t="s">
        <v>488</v>
      </c>
      <c r="C5">
        <v>11660</v>
      </c>
      <c r="D5">
        <v>11494</v>
      </c>
      <c r="E5">
        <v>11276</v>
      </c>
      <c r="F5">
        <v>11163</v>
      </c>
      <c r="G5">
        <v>11086</v>
      </c>
      <c r="H5">
        <v>10892</v>
      </c>
      <c r="I5">
        <v>10686</v>
      </c>
      <c r="J5">
        <v>10547</v>
      </c>
      <c r="K5">
        <v>10351</v>
      </c>
    </row>
    <row r="6" spans="1:11" x14ac:dyDescent="0.25">
      <c r="A6" t="s">
        <v>331</v>
      </c>
      <c r="B6" t="s">
        <v>332</v>
      </c>
      <c r="C6">
        <v>13974</v>
      </c>
      <c r="D6">
        <v>13633</v>
      </c>
      <c r="E6">
        <v>13258</v>
      </c>
      <c r="F6">
        <v>12992</v>
      </c>
      <c r="G6">
        <v>12733</v>
      </c>
      <c r="H6">
        <v>12452</v>
      </c>
      <c r="I6">
        <v>12076</v>
      </c>
      <c r="J6">
        <v>11822</v>
      </c>
      <c r="K6">
        <v>11489</v>
      </c>
    </row>
    <row r="7" spans="1:11" x14ac:dyDescent="0.25">
      <c r="A7" t="s">
        <v>145</v>
      </c>
      <c r="B7" t="s">
        <v>146</v>
      </c>
      <c r="C7">
        <v>7151</v>
      </c>
      <c r="D7">
        <v>7054</v>
      </c>
      <c r="E7">
        <v>6948</v>
      </c>
      <c r="F7">
        <v>6841</v>
      </c>
      <c r="G7">
        <v>6747</v>
      </c>
      <c r="H7">
        <v>6621</v>
      </c>
      <c r="I7">
        <v>6473</v>
      </c>
      <c r="J7">
        <v>6303</v>
      </c>
      <c r="K7">
        <v>6196</v>
      </c>
    </row>
    <row r="8" spans="1:11" x14ac:dyDescent="0.25">
      <c r="A8" t="s">
        <v>3</v>
      </c>
      <c r="B8" t="s">
        <v>4</v>
      </c>
      <c r="C8">
        <v>4035</v>
      </c>
      <c r="D8">
        <v>4052</v>
      </c>
      <c r="E8">
        <v>4017</v>
      </c>
      <c r="F8">
        <v>4021</v>
      </c>
      <c r="G8">
        <v>4044</v>
      </c>
      <c r="H8">
        <v>3973</v>
      </c>
      <c r="I8">
        <v>3962</v>
      </c>
      <c r="J8">
        <v>3962</v>
      </c>
      <c r="K8">
        <v>3897</v>
      </c>
    </row>
    <row r="9" spans="1:11" x14ac:dyDescent="0.25">
      <c r="A9" t="s">
        <v>49</v>
      </c>
      <c r="B9" t="s">
        <v>50</v>
      </c>
      <c r="C9">
        <v>3322</v>
      </c>
      <c r="D9">
        <v>3284</v>
      </c>
      <c r="E9">
        <v>3287</v>
      </c>
      <c r="F9">
        <v>3297</v>
      </c>
      <c r="G9">
        <v>3247</v>
      </c>
      <c r="H9">
        <v>3216</v>
      </c>
      <c r="I9">
        <v>3178</v>
      </c>
      <c r="J9">
        <v>3137</v>
      </c>
      <c r="K9">
        <v>3098</v>
      </c>
    </row>
    <row r="10" spans="1:11" x14ac:dyDescent="0.25">
      <c r="A10" t="s">
        <v>567</v>
      </c>
      <c r="B10" t="s">
        <v>568</v>
      </c>
      <c r="C10">
        <v>433</v>
      </c>
      <c r="D10">
        <v>427</v>
      </c>
      <c r="E10">
        <v>428</v>
      </c>
      <c r="F10">
        <v>428</v>
      </c>
      <c r="G10">
        <v>417</v>
      </c>
      <c r="H10">
        <v>415</v>
      </c>
      <c r="I10">
        <v>416</v>
      </c>
      <c r="J10">
        <v>411</v>
      </c>
      <c r="K10">
        <v>410</v>
      </c>
    </row>
    <row r="11" spans="1:11" x14ac:dyDescent="0.25">
      <c r="A11" t="s">
        <v>569</v>
      </c>
      <c r="B11" t="s">
        <v>2578</v>
      </c>
      <c r="C11">
        <v>14111</v>
      </c>
      <c r="D11">
        <v>14006</v>
      </c>
      <c r="E11">
        <v>13848</v>
      </c>
      <c r="F11">
        <v>13751</v>
      </c>
      <c r="G11">
        <v>13642</v>
      </c>
      <c r="H11">
        <v>13486</v>
      </c>
      <c r="I11">
        <v>13281</v>
      </c>
      <c r="J11">
        <v>13084</v>
      </c>
      <c r="K11">
        <v>12912</v>
      </c>
    </row>
    <row r="12" spans="1:11" x14ac:dyDescent="0.25">
      <c r="A12" t="s">
        <v>695</v>
      </c>
      <c r="B12" t="s">
        <v>696</v>
      </c>
      <c r="C12">
        <v>758</v>
      </c>
      <c r="D12">
        <v>751</v>
      </c>
      <c r="E12">
        <v>731</v>
      </c>
      <c r="F12">
        <v>716</v>
      </c>
      <c r="G12">
        <v>681</v>
      </c>
      <c r="H12">
        <v>662</v>
      </c>
      <c r="I12">
        <v>653</v>
      </c>
      <c r="J12">
        <v>631</v>
      </c>
      <c r="K12">
        <v>615</v>
      </c>
    </row>
    <row r="13" spans="1:11" x14ac:dyDescent="0.25">
      <c r="A13" t="s">
        <v>571</v>
      </c>
      <c r="B13" t="s">
        <v>572</v>
      </c>
      <c r="C13">
        <v>796</v>
      </c>
      <c r="D13">
        <v>795</v>
      </c>
      <c r="E13">
        <v>794</v>
      </c>
      <c r="F13">
        <v>801</v>
      </c>
      <c r="G13">
        <v>792</v>
      </c>
      <c r="H13">
        <v>766</v>
      </c>
      <c r="I13">
        <v>739</v>
      </c>
      <c r="J13">
        <v>737</v>
      </c>
      <c r="K13">
        <v>712</v>
      </c>
    </row>
    <row r="14" spans="1:11" x14ac:dyDescent="0.25">
      <c r="A14" t="s">
        <v>845</v>
      </c>
      <c r="B14" t="s">
        <v>2579</v>
      </c>
      <c r="C14">
        <v>12743</v>
      </c>
      <c r="D14">
        <v>12596</v>
      </c>
      <c r="E14">
        <v>12497</v>
      </c>
      <c r="F14">
        <v>12394</v>
      </c>
      <c r="G14">
        <v>12251</v>
      </c>
      <c r="H14">
        <v>11996</v>
      </c>
      <c r="I14">
        <v>11731</v>
      </c>
      <c r="J14">
        <v>9871</v>
      </c>
      <c r="K14">
        <v>9825</v>
      </c>
    </row>
    <row r="15" spans="1:11" x14ac:dyDescent="0.25">
      <c r="A15" t="s">
        <v>333</v>
      </c>
      <c r="B15" t="s">
        <v>334</v>
      </c>
      <c r="C15">
        <v>7331</v>
      </c>
      <c r="D15">
        <v>7269</v>
      </c>
      <c r="E15">
        <v>7171</v>
      </c>
      <c r="F15">
        <v>7030</v>
      </c>
      <c r="G15">
        <v>6888</v>
      </c>
      <c r="H15">
        <v>6805</v>
      </c>
      <c r="I15">
        <v>6683</v>
      </c>
      <c r="J15">
        <v>6572</v>
      </c>
      <c r="K15">
        <v>6462</v>
      </c>
    </row>
    <row r="16" spans="1:11" x14ac:dyDescent="0.25">
      <c r="A16" t="s">
        <v>393</v>
      </c>
      <c r="B16" t="s">
        <v>394</v>
      </c>
      <c r="C16">
        <v>5507</v>
      </c>
      <c r="D16">
        <v>5387</v>
      </c>
      <c r="E16">
        <v>5258</v>
      </c>
      <c r="F16">
        <v>5169</v>
      </c>
      <c r="G16">
        <v>5111</v>
      </c>
      <c r="H16">
        <v>4977</v>
      </c>
      <c r="I16">
        <v>4817</v>
      </c>
      <c r="J16">
        <v>4720</v>
      </c>
      <c r="K16">
        <v>4562</v>
      </c>
    </row>
    <row r="17" spans="1:11" x14ac:dyDescent="0.25">
      <c r="A17" t="s">
        <v>223</v>
      </c>
      <c r="B17" t="s">
        <v>224</v>
      </c>
      <c r="C17">
        <v>1725</v>
      </c>
      <c r="D17">
        <v>1696</v>
      </c>
      <c r="E17">
        <v>1667</v>
      </c>
      <c r="F17">
        <v>1664</v>
      </c>
      <c r="G17">
        <v>1643</v>
      </c>
      <c r="H17">
        <v>1638</v>
      </c>
      <c r="I17">
        <v>1604</v>
      </c>
      <c r="J17">
        <v>1576</v>
      </c>
      <c r="K17">
        <v>1565</v>
      </c>
    </row>
    <row r="18" spans="1:11" x14ac:dyDescent="0.25">
      <c r="A18" t="s">
        <v>573</v>
      </c>
      <c r="B18" t="s">
        <v>2580</v>
      </c>
      <c r="C18">
        <v>16699</v>
      </c>
      <c r="D18">
        <v>16731</v>
      </c>
      <c r="E18">
        <v>16467</v>
      </c>
      <c r="F18">
        <v>16219</v>
      </c>
      <c r="G18">
        <v>16107</v>
      </c>
      <c r="H18">
        <v>15967</v>
      </c>
      <c r="I18">
        <v>15749</v>
      </c>
      <c r="J18">
        <v>15599</v>
      </c>
      <c r="K18">
        <v>15364</v>
      </c>
    </row>
    <row r="19" spans="1:11" x14ac:dyDescent="0.25">
      <c r="A19" t="s">
        <v>5</v>
      </c>
      <c r="B19" t="s">
        <v>2581</v>
      </c>
      <c r="C19">
        <v>48544</v>
      </c>
      <c r="D19">
        <v>48605</v>
      </c>
      <c r="E19">
        <v>47929</v>
      </c>
      <c r="F19">
        <v>48175</v>
      </c>
      <c r="G19">
        <v>48552</v>
      </c>
      <c r="H19">
        <v>48279</v>
      </c>
      <c r="I19">
        <v>47906</v>
      </c>
      <c r="J19">
        <v>47670</v>
      </c>
      <c r="K19">
        <v>47455</v>
      </c>
    </row>
    <row r="20" spans="1:11" x14ac:dyDescent="0.25">
      <c r="A20" t="s">
        <v>667</v>
      </c>
      <c r="B20" t="s">
        <v>668</v>
      </c>
      <c r="C20">
        <v>33185</v>
      </c>
      <c r="D20">
        <v>33119</v>
      </c>
      <c r="E20">
        <v>32809</v>
      </c>
      <c r="F20">
        <v>32648</v>
      </c>
      <c r="G20">
        <v>32419</v>
      </c>
      <c r="H20">
        <v>32137</v>
      </c>
      <c r="I20">
        <v>31614</v>
      </c>
      <c r="J20">
        <v>31459</v>
      </c>
      <c r="K20">
        <v>31190</v>
      </c>
    </row>
    <row r="21" spans="1:11" x14ac:dyDescent="0.25">
      <c r="A21" t="s">
        <v>575</v>
      </c>
      <c r="B21" t="s">
        <v>576</v>
      </c>
      <c r="C21">
        <v>2923</v>
      </c>
      <c r="D21">
        <v>2925</v>
      </c>
      <c r="E21">
        <v>2974</v>
      </c>
      <c r="F21">
        <v>2966</v>
      </c>
      <c r="G21">
        <v>2986</v>
      </c>
      <c r="H21">
        <v>2986</v>
      </c>
      <c r="I21">
        <v>2966</v>
      </c>
      <c r="J21">
        <v>2947</v>
      </c>
      <c r="K21">
        <v>2935</v>
      </c>
    </row>
    <row r="22" spans="1:11" x14ac:dyDescent="0.25">
      <c r="A22" t="s">
        <v>51</v>
      </c>
      <c r="B22" t="s">
        <v>52</v>
      </c>
      <c r="C22">
        <v>11328</v>
      </c>
      <c r="D22">
        <v>11238</v>
      </c>
      <c r="E22">
        <v>11045</v>
      </c>
      <c r="F22">
        <v>10943</v>
      </c>
      <c r="G22">
        <v>10833</v>
      </c>
      <c r="H22">
        <v>10688</v>
      </c>
      <c r="I22">
        <v>10495</v>
      </c>
      <c r="J22">
        <v>10273</v>
      </c>
      <c r="K22">
        <v>10058</v>
      </c>
    </row>
    <row r="23" spans="1:11" x14ac:dyDescent="0.25">
      <c r="A23" t="s">
        <v>53</v>
      </c>
      <c r="B23" t="s">
        <v>54</v>
      </c>
      <c r="C23">
        <v>5269</v>
      </c>
      <c r="D23">
        <v>5226</v>
      </c>
      <c r="E23">
        <v>5218</v>
      </c>
      <c r="F23">
        <v>5129</v>
      </c>
      <c r="G23">
        <v>5177</v>
      </c>
      <c r="H23">
        <v>5154</v>
      </c>
      <c r="I23">
        <v>5087</v>
      </c>
      <c r="J23">
        <v>5058</v>
      </c>
      <c r="K23">
        <v>5026</v>
      </c>
    </row>
    <row r="24" spans="1:11" x14ac:dyDescent="0.25">
      <c r="A24" t="s">
        <v>489</v>
      </c>
      <c r="B24" t="s">
        <v>490</v>
      </c>
      <c r="C24">
        <v>2463</v>
      </c>
      <c r="D24">
        <v>2447</v>
      </c>
      <c r="E24">
        <v>2424</v>
      </c>
      <c r="F24">
        <v>2407</v>
      </c>
      <c r="G24">
        <v>2358</v>
      </c>
      <c r="H24">
        <v>2325</v>
      </c>
      <c r="I24">
        <v>2280</v>
      </c>
      <c r="J24">
        <v>2191</v>
      </c>
      <c r="K24">
        <v>2160</v>
      </c>
    </row>
    <row r="25" spans="1:11" x14ac:dyDescent="0.25">
      <c r="A25" t="s">
        <v>577</v>
      </c>
      <c r="B25" t="s">
        <v>578</v>
      </c>
      <c r="C25">
        <v>2625</v>
      </c>
      <c r="D25">
        <v>2613</v>
      </c>
      <c r="E25">
        <v>2584</v>
      </c>
      <c r="F25">
        <v>2571</v>
      </c>
      <c r="G25">
        <v>2542</v>
      </c>
      <c r="H25">
        <v>2496</v>
      </c>
      <c r="I25">
        <v>2490</v>
      </c>
      <c r="J25">
        <v>2439</v>
      </c>
      <c r="K25">
        <v>2425</v>
      </c>
    </row>
    <row r="26" spans="1:11" x14ac:dyDescent="0.25">
      <c r="A26" t="s">
        <v>147</v>
      </c>
      <c r="B26" t="s">
        <v>148</v>
      </c>
      <c r="C26">
        <v>15216</v>
      </c>
      <c r="D26">
        <v>15010</v>
      </c>
      <c r="E26">
        <v>14890</v>
      </c>
      <c r="F26">
        <v>14678</v>
      </c>
      <c r="G26">
        <v>14501</v>
      </c>
      <c r="H26">
        <v>14256</v>
      </c>
      <c r="I26">
        <v>13893</v>
      </c>
      <c r="J26">
        <v>13701</v>
      </c>
      <c r="K26">
        <v>13484</v>
      </c>
    </row>
    <row r="27" spans="1:11" x14ac:dyDescent="0.25">
      <c r="A27" t="s">
        <v>671</v>
      </c>
      <c r="B27" t="s">
        <v>2582</v>
      </c>
      <c r="C27">
        <v>2714</v>
      </c>
      <c r="D27">
        <v>2673</v>
      </c>
      <c r="E27">
        <v>2673</v>
      </c>
      <c r="F27">
        <v>2703</v>
      </c>
      <c r="G27">
        <v>2665</v>
      </c>
      <c r="H27">
        <v>2626</v>
      </c>
      <c r="I27">
        <v>2583</v>
      </c>
      <c r="J27">
        <v>2561</v>
      </c>
      <c r="K27">
        <v>2503</v>
      </c>
    </row>
    <row r="28" spans="1:11" x14ac:dyDescent="0.25">
      <c r="A28" t="s">
        <v>825</v>
      </c>
      <c r="B28" t="s">
        <v>826</v>
      </c>
      <c r="C28">
        <v>16168</v>
      </c>
      <c r="D28">
        <v>16037</v>
      </c>
      <c r="E28">
        <v>15768</v>
      </c>
      <c r="F28">
        <v>15531</v>
      </c>
      <c r="G28">
        <v>15258</v>
      </c>
      <c r="H28">
        <v>15252</v>
      </c>
      <c r="I28">
        <v>15087</v>
      </c>
      <c r="J28">
        <v>14995</v>
      </c>
      <c r="K28">
        <v>14938</v>
      </c>
    </row>
    <row r="29" spans="1:11" x14ac:dyDescent="0.25">
      <c r="A29" t="s">
        <v>225</v>
      </c>
      <c r="B29" t="s">
        <v>226</v>
      </c>
      <c r="C29">
        <v>7240</v>
      </c>
      <c r="D29">
        <v>7183</v>
      </c>
      <c r="E29">
        <v>7060</v>
      </c>
      <c r="F29">
        <v>7029</v>
      </c>
      <c r="G29">
        <v>7031</v>
      </c>
      <c r="H29">
        <v>6930</v>
      </c>
      <c r="I29">
        <v>6752</v>
      </c>
      <c r="J29">
        <v>6685</v>
      </c>
      <c r="K29">
        <v>6555</v>
      </c>
    </row>
    <row r="30" spans="1:11" x14ac:dyDescent="0.25">
      <c r="A30" t="s">
        <v>227</v>
      </c>
      <c r="B30" t="s">
        <v>228</v>
      </c>
      <c r="C30">
        <v>6769</v>
      </c>
      <c r="D30">
        <v>6657</v>
      </c>
      <c r="E30">
        <v>6596</v>
      </c>
      <c r="F30">
        <v>6537</v>
      </c>
      <c r="G30">
        <v>6426</v>
      </c>
      <c r="H30">
        <v>6331</v>
      </c>
      <c r="I30">
        <v>6209</v>
      </c>
      <c r="J30">
        <v>6172</v>
      </c>
      <c r="K30">
        <v>6071</v>
      </c>
    </row>
    <row r="31" spans="1:11" x14ac:dyDescent="0.25">
      <c r="A31" t="s">
        <v>229</v>
      </c>
      <c r="B31" t="s">
        <v>230</v>
      </c>
      <c r="C31">
        <v>902</v>
      </c>
      <c r="D31">
        <v>878</v>
      </c>
      <c r="E31">
        <v>854</v>
      </c>
      <c r="F31">
        <v>843</v>
      </c>
      <c r="G31">
        <v>821</v>
      </c>
      <c r="H31">
        <v>826</v>
      </c>
      <c r="I31">
        <v>806</v>
      </c>
      <c r="J31">
        <v>788</v>
      </c>
      <c r="K31">
        <v>787</v>
      </c>
    </row>
    <row r="32" spans="1:11" x14ac:dyDescent="0.25">
      <c r="A32" t="s">
        <v>685</v>
      </c>
      <c r="B32" t="s">
        <v>686</v>
      </c>
      <c r="C32">
        <v>18718</v>
      </c>
      <c r="D32">
        <v>18425</v>
      </c>
      <c r="E32">
        <v>17821</v>
      </c>
      <c r="F32">
        <v>17369</v>
      </c>
      <c r="G32">
        <v>17087</v>
      </c>
      <c r="H32">
        <v>16534</v>
      </c>
      <c r="I32">
        <v>15944</v>
      </c>
      <c r="J32">
        <v>15607</v>
      </c>
      <c r="K32">
        <v>15123</v>
      </c>
    </row>
    <row r="33" spans="1:11" x14ac:dyDescent="0.25">
      <c r="A33" t="s">
        <v>231</v>
      </c>
      <c r="B33" t="s">
        <v>232</v>
      </c>
      <c r="C33">
        <v>1243</v>
      </c>
      <c r="D33">
        <v>1217</v>
      </c>
      <c r="E33">
        <v>1176</v>
      </c>
      <c r="F33">
        <v>1150</v>
      </c>
      <c r="G33">
        <v>1127</v>
      </c>
      <c r="H33">
        <v>1104</v>
      </c>
      <c r="I33">
        <v>1087</v>
      </c>
      <c r="J33">
        <v>1068</v>
      </c>
      <c r="K33">
        <v>1066</v>
      </c>
    </row>
    <row r="34" spans="1:11" x14ac:dyDescent="0.25">
      <c r="A34" t="s">
        <v>827</v>
      </c>
      <c r="B34" t="s">
        <v>828</v>
      </c>
      <c r="C34">
        <v>23361</v>
      </c>
      <c r="D34">
        <v>23011</v>
      </c>
      <c r="E34">
        <v>22585</v>
      </c>
      <c r="F34">
        <v>22324</v>
      </c>
      <c r="G34">
        <v>21997</v>
      </c>
      <c r="H34">
        <v>21605</v>
      </c>
      <c r="I34">
        <v>21135</v>
      </c>
      <c r="J34">
        <v>20673</v>
      </c>
      <c r="K34">
        <v>20174</v>
      </c>
    </row>
    <row r="35" spans="1:11" x14ac:dyDescent="0.25">
      <c r="A35" t="s">
        <v>579</v>
      </c>
      <c r="B35" t="s">
        <v>580</v>
      </c>
      <c r="C35">
        <v>1306</v>
      </c>
      <c r="D35">
        <v>1314</v>
      </c>
      <c r="E35">
        <v>1329</v>
      </c>
      <c r="F35">
        <v>1336</v>
      </c>
      <c r="G35">
        <v>1328</v>
      </c>
      <c r="H35">
        <v>1314</v>
      </c>
      <c r="I35">
        <v>1294</v>
      </c>
      <c r="J35">
        <v>1297</v>
      </c>
      <c r="K35">
        <v>1233</v>
      </c>
    </row>
    <row r="36" spans="1:11" x14ac:dyDescent="0.25">
      <c r="A36" t="s">
        <v>11</v>
      </c>
      <c r="B36" t="s">
        <v>2583</v>
      </c>
      <c r="C36">
        <v>3755</v>
      </c>
      <c r="D36">
        <v>3703</v>
      </c>
      <c r="E36">
        <v>3612</v>
      </c>
      <c r="F36">
        <v>3561</v>
      </c>
      <c r="G36">
        <v>3441</v>
      </c>
      <c r="H36">
        <v>3323</v>
      </c>
      <c r="I36">
        <v>3211</v>
      </c>
      <c r="J36">
        <v>3139</v>
      </c>
      <c r="K36">
        <v>2986</v>
      </c>
    </row>
    <row r="37" spans="1:11" x14ac:dyDescent="0.25">
      <c r="A37" t="s">
        <v>583</v>
      </c>
      <c r="B37" t="s">
        <v>2584</v>
      </c>
      <c r="C37">
        <v>3862</v>
      </c>
      <c r="D37">
        <v>3801</v>
      </c>
      <c r="E37">
        <v>3658</v>
      </c>
      <c r="F37">
        <v>3605</v>
      </c>
      <c r="G37">
        <v>3522</v>
      </c>
      <c r="H37">
        <v>3426</v>
      </c>
      <c r="I37">
        <v>3312</v>
      </c>
      <c r="J37">
        <v>3208</v>
      </c>
      <c r="K37">
        <v>3129</v>
      </c>
    </row>
    <row r="38" spans="1:11" x14ac:dyDescent="0.25">
      <c r="A38" t="s">
        <v>395</v>
      </c>
      <c r="B38" t="s">
        <v>396</v>
      </c>
      <c r="C38">
        <v>4779</v>
      </c>
      <c r="D38">
        <v>4723</v>
      </c>
      <c r="E38">
        <v>4683</v>
      </c>
      <c r="F38">
        <v>4615</v>
      </c>
      <c r="G38">
        <v>4549</v>
      </c>
      <c r="H38">
        <v>4479</v>
      </c>
      <c r="I38">
        <v>4340</v>
      </c>
      <c r="J38">
        <v>4243</v>
      </c>
      <c r="K38">
        <v>4158</v>
      </c>
    </row>
    <row r="39" spans="1:11" x14ac:dyDescent="0.25">
      <c r="A39" t="s">
        <v>55</v>
      </c>
      <c r="B39" t="s">
        <v>56</v>
      </c>
      <c r="C39">
        <v>6407</v>
      </c>
      <c r="D39">
        <v>6301</v>
      </c>
      <c r="E39">
        <v>6208</v>
      </c>
      <c r="F39">
        <v>6147</v>
      </c>
      <c r="G39">
        <v>6070</v>
      </c>
      <c r="H39">
        <v>5945</v>
      </c>
      <c r="I39">
        <v>5863</v>
      </c>
      <c r="J39">
        <v>5743</v>
      </c>
      <c r="K39">
        <v>5603</v>
      </c>
    </row>
    <row r="40" spans="1:11" x14ac:dyDescent="0.25">
      <c r="A40" t="s">
        <v>335</v>
      </c>
      <c r="B40" t="s">
        <v>336</v>
      </c>
      <c r="C40">
        <v>2982</v>
      </c>
      <c r="D40">
        <v>2904</v>
      </c>
      <c r="E40">
        <v>2828</v>
      </c>
      <c r="F40">
        <v>2740</v>
      </c>
      <c r="G40">
        <v>2633</v>
      </c>
      <c r="H40">
        <v>2494</v>
      </c>
      <c r="I40">
        <v>2440</v>
      </c>
      <c r="J40">
        <v>2332</v>
      </c>
      <c r="K40">
        <v>2261</v>
      </c>
    </row>
    <row r="41" spans="1:11" x14ac:dyDescent="0.25">
      <c r="A41" t="s">
        <v>149</v>
      </c>
      <c r="B41" t="s">
        <v>150</v>
      </c>
      <c r="C41">
        <v>8388</v>
      </c>
      <c r="D41">
        <v>8351</v>
      </c>
      <c r="E41">
        <v>8283</v>
      </c>
      <c r="F41">
        <v>8242</v>
      </c>
      <c r="G41">
        <v>8217</v>
      </c>
      <c r="H41">
        <v>8115</v>
      </c>
      <c r="I41">
        <v>8015</v>
      </c>
      <c r="J41">
        <v>7959</v>
      </c>
      <c r="K41">
        <v>7827</v>
      </c>
    </row>
    <row r="42" spans="1:11" x14ac:dyDescent="0.25">
      <c r="A42" t="s">
        <v>151</v>
      </c>
      <c r="B42" t="s">
        <v>152</v>
      </c>
      <c r="C42">
        <v>3439</v>
      </c>
      <c r="D42">
        <v>3405</v>
      </c>
      <c r="E42">
        <v>3337</v>
      </c>
      <c r="F42">
        <v>3342</v>
      </c>
      <c r="G42">
        <v>3283</v>
      </c>
      <c r="H42">
        <v>3275</v>
      </c>
      <c r="I42">
        <v>3190</v>
      </c>
      <c r="J42">
        <v>3174</v>
      </c>
      <c r="K42">
        <v>3091</v>
      </c>
    </row>
    <row r="43" spans="1:11" x14ac:dyDescent="0.25">
      <c r="A43" t="s">
        <v>233</v>
      </c>
      <c r="B43" t="s">
        <v>234</v>
      </c>
      <c r="C43">
        <v>15966</v>
      </c>
      <c r="D43">
        <v>16115</v>
      </c>
      <c r="E43">
        <v>16055</v>
      </c>
      <c r="F43">
        <v>16050</v>
      </c>
      <c r="G43">
        <v>16056</v>
      </c>
      <c r="H43">
        <v>16134</v>
      </c>
      <c r="I43">
        <v>15950</v>
      </c>
      <c r="J43">
        <v>15909</v>
      </c>
      <c r="K43">
        <v>15691</v>
      </c>
    </row>
    <row r="44" spans="1:11" x14ac:dyDescent="0.25">
      <c r="A44" t="s">
        <v>153</v>
      </c>
      <c r="B44" t="s">
        <v>154</v>
      </c>
      <c r="C44">
        <v>7371</v>
      </c>
      <c r="D44">
        <v>7296</v>
      </c>
      <c r="E44">
        <v>7289</v>
      </c>
      <c r="F44">
        <v>7132</v>
      </c>
      <c r="G44">
        <v>7114</v>
      </c>
      <c r="H44">
        <v>6970</v>
      </c>
      <c r="I44">
        <v>6808</v>
      </c>
      <c r="J44">
        <v>6632</v>
      </c>
      <c r="K44">
        <v>6444</v>
      </c>
    </row>
    <row r="45" spans="1:11" x14ac:dyDescent="0.25">
      <c r="A45" t="s">
        <v>279</v>
      </c>
      <c r="B45" t="s">
        <v>280</v>
      </c>
      <c r="C45">
        <v>16964</v>
      </c>
      <c r="D45">
        <v>16634</v>
      </c>
      <c r="E45">
        <v>16195</v>
      </c>
      <c r="F45">
        <v>15910</v>
      </c>
      <c r="G45">
        <v>15676</v>
      </c>
      <c r="H45">
        <v>15408</v>
      </c>
      <c r="I45">
        <v>14973</v>
      </c>
      <c r="J45">
        <v>14719</v>
      </c>
      <c r="K45">
        <v>14374</v>
      </c>
    </row>
    <row r="46" spans="1:11" x14ac:dyDescent="0.25">
      <c r="A46" t="s">
        <v>397</v>
      </c>
      <c r="B46" t="s">
        <v>398</v>
      </c>
      <c r="C46">
        <v>3530</v>
      </c>
      <c r="D46">
        <v>3423</v>
      </c>
      <c r="E46">
        <v>3325</v>
      </c>
      <c r="F46">
        <v>3220</v>
      </c>
      <c r="G46">
        <v>3125</v>
      </c>
      <c r="H46">
        <v>3035</v>
      </c>
      <c r="I46">
        <v>2947</v>
      </c>
      <c r="J46">
        <v>2874</v>
      </c>
      <c r="K46">
        <v>2792</v>
      </c>
    </row>
    <row r="47" spans="1:11" x14ac:dyDescent="0.25">
      <c r="A47" t="s">
        <v>743</v>
      </c>
      <c r="B47" t="s">
        <v>744</v>
      </c>
      <c r="C47">
        <v>21069</v>
      </c>
      <c r="D47">
        <v>21871</v>
      </c>
      <c r="E47">
        <v>21249</v>
      </c>
      <c r="F47">
        <v>20945</v>
      </c>
      <c r="G47">
        <v>20426</v>
      </c>
      <c r="H47">
        <v>20057</v>
      </c>
      <c r="I47">
        <v>19537</v>
      </c>
      <c r="J47">
        <v>19063</v>
      </c>
      <c r="K47">
        <v>18694</v>
      </c>
    </row>
    <row r="48" spans="1:11" x14ac:dyDescent="0.25">
      <c r="A48" t="s">
        <v>735</v>
      </c>
      <c r="B48" t="s">
        <v>2585</v>
      </c>
      <c r="C48">
        <v>29273</v>
      </c>
      <c r="D48">
        <v>29204</v>
      </c>
      <c r="E48">
        <v>28425</v>
      </c>
      <c r="F48">
        <v>27936</v>
      </c>
      <c r="G48">
        <v>28231</v>
      </c>
      <c r="H48">
        <v>28693</v>
      </c>
      <c r="I48">
        <v>29012</v>
      </c>
      <c r="J48">
        <v>29217</v>
      </c>
      <c r="K48">
        <v>29264</v>
      </c>
    </row>
    <row r="49" spans="1:11" x14ac:dyDescent="0.25">
      <c r="A49" t="s">
        <v>711</v>
      </c>
      <c r="B49" t="s">
        <v>712</v>
      </c>
      <c r="C49">
        <v>17811</v>
      </c>
      <c r="D49">
        <v>17677</v>
      </c>
      <c r="E49">
        <v>17266</v>
      </c>
      <c r="F49">
        <v>16961</v>
      </c>
      <c r="G49">
        <v>17301</v>
      </c>
      <c r="H49">
        <v>17183</v>
      </c>
      <c r="I49">
        <v>17228</v>
      </c>
      <c r="J49">
        <v>17043</v>
      </c>
      <c r="K49">
        <v>16825</v>
      </c>
    </row>
    <row r="50" spans="1:11" x14ac:dyDescent="0.25">
      <c r="A50" t="s">
        <v>337</v>
      </c>
      <c r="B50" t="s">
        <v>338</v>
      </c>
      <c r="C50">
        <v>2250</v>
      </c>
      <c r="D50">
        <v>2211</v>
      </c>
      <c r="E50">
        <v>2189</v>
      </c>
      <c r="F50">
        <v>2145</v>
      </c>
      <c r="G50">
        <v>2117</v>
      </c>
      <c r="H50">
        <v>2064</v>
      </c>
      <c r="I50">
        <v>2004</v>
      </c>
      <c r="J50">
        <v>1963</v>
      </c>
      <c r="K50">
        <v>1930</v>
      </c>
    </row>
    <row r="51" spans="1:11" x14ac:dyDescent="0.25">
      <c r="A51" t="s">
        <v>155</v>
      </c>
      <c r="B51" t="s">
        <v>156</v>
      </c>
      <c r="C51">
        <v>19972</v>
      </c>
      <c r="D51">
        <v>19858</v>
      </c>
      <c r="E51">
        <v>19560</v>
      </c>
      <c r="F51">
        <v>19374</v>
      </c>
      <c r="G51">
        <v>19212</v>
      </c>
      <c r="H51">
        <v>18931</v>
      </c>
      <c r="I51">
        <v>18533</v>
      </c>
      <c r="J51">
        <v>18319</v>
      </c>
      <c r="K51">
        <v>18003</v>
      </c>
    </row>
    <row r="52" spans="1:11" x14ac:dyDescent="0.25">
      <c r="A52" t="s">
        <v>491</v>
      </c>
      <c r="B52" t="s">
        <v>492</v>
      </c>
      <c r="C52">
        <v>1682</v>
      </c>
      <c r="D52">
        <v>1632</v>
      </c>
      <c r="E52">
        <v>1611</v>
      </c>
      <c r="F52">
        <v>1574</v>
      </c>
      <c r="G52">
        <v>1563</v>
      </c>
      <c r="H52">
        <v>1534</v>
      </c>
      <c r="I52">
        <v>1480</v>
      </c>
      <c r="J52">
        <v>1460</v>
      </c>
      <c r="K52">
        <v>1410</v>
      </c>
    </row>
    <row r="53" spans="1:11" x14ac:dyDescent="0.25">
      <c r="A53" t="s">
        <v>57</v>
      </c>
      <c r="B53" t="s">
        <v>58</v>
      </c>
      <c r="C53">
        <v>9653</v>
      </c>
      <c r="D53">
        <v>9596</v>
      </c>
      <c r="E53">
        <v>9464</v>
      </c>
      <c r="F53">
        <v>9392</v>
      </c>
      <c r="G53">
        <v>9339</v>
      </c>
      <c r="H53">
        <v>9235</v>
      </c>
      <c r="I53">
        <v>9055</v>
      </c>
      <c r="J53">
        <v>8981</v>
      </c>
      <c r="K53">
        <v>8825</v>
      </c>
    </row>
    <row r="54" spans="1:11" x14ac:dyDescent="0.25">
      <c r="A54" t="s">
        <v>157</v>
      </c>
      <c r="B54" t="s">
        <v>158</v>
      </c>
      <c r="C54">
        <v>2260</v>
      </c>
      <c r="D54">
        <v>2241</v>
      </c>
      <c r="E54">
        <v>2211</v>
      </c>
      <c r="F54">
        <v>2191</v>
      </c>
      <c r="G54">
        <v>2169</v>
      </c>
      <c r="H54">
        <v>2124</v>
      </c>
      <c r="I54">
        <v>2102</v>
      </c>
      <c r="J54">
        <v>2052</v>
      </c>
      <c r="K54">
        <v>1985</v>
      </c>
    </row>
    <row r="55" spans="1:11" x14ac:dyDescent="0.25">
      <c r="A55" t="s">
        <v>399</v>
      </c>
      <c r="B55" t="s">
        <v>400</v>
      </c>
      <c r="C55">
        <v>2675</v>
      </c>
      <c r="D55">
        <v>2580</v>
      </c>
      <c r="E55">
        <v>2503</v>
      </c>
      <c r="F55">
        <v>2433</v>
      </c>
      <c r="G55">
        <v>2358</v>
      </c>
      <c r="H55">
        <v>2295</v>
      </c>
      <c r="I55">
        <v>2210</v>
      </c>
      <c r="J55">
        <v>2150</v>
      </c>
      <c r="K55">
        <v>2121</v>
      </c>
    </row>
    <row r="56" spans="1:11" x14ac:dyDescent="0.25">
      <c r="A56" t="s">
        <v>15</v>
      </c>
      <c r="B56" t="s">
        <v>16</v>
      </c>
      <c r="C56">
        <v>35218</v>
      </c>
      <c r="D56">
        <v>35072</v>
      </c>
      <c r="E56">
        <v>34375</v>
      </c>
      <c r="F56">
        <v>34007</v>
      </c>
      <c r="G56">
        <v>33733</v>
      </c>
      <c r="H56">
        <v>33580</v>
      </c>
      <c r="I56">
        <v>33114</v>
      </c>
      <c r="J56">
        <v>32840</v>
      </c>
      <c r="K56">
        <v>32540</v>
      </c>
    </row>
    <row r="57" spans="1:11" x14ac:dyDescent="0.25">
      <c r="A57" t="s">
        <v>681</v>
      </c>
      <c r="B57" t="s">
        <v>682</v>
      </c>
      <c r="C57">
        <v>13228</v>
      </c>
      <c r="D57">
        <v>13163</v>
      </c>
      <c r="E57">
        <v>12839</v>
      </c>
      <c r="F57">
        <v>12598</v>
      </c>
      <c r="G57">
        <v>12398</v>
      </c>
      <c r="H57">
        <v>12164</v>
      </c>
      <c r="I57">
        <v>11974</v>
      </c>
      <c r="J57">
        <v>12121</v>
      </c>
      <c r="K57">
        <v>11877</v>
      </c>
    </row>
    <row r="58" spans="1:11" x14ac:dyDescent="0.25">
      <c r="A58" t="s">
        <v>159</v>
      </c>
      <c r="B58" t="s">
        <v>160</v>
      </c>
      <c r="C58">
        <v>8738</v>
      </c>
      <c r="D58">
        <v>8770</v>
      </c>
      <c r="E58">
        <v>8686</v>
      </c>
      <c r="F58">
        <v>8641</v>
      </c>
      <c r="G58">
        <v>8555</v>
      </c>
      <c r="H58">
        <v>8517</v>
      </c>
      <c r="I58">
        <v>8362</v>
      </c>
      <c r="J58">
        <v>8299</v>
      </c>
      <c r="K58">
        <v>8209</v>
      </c>
    </row>
    <row r="59" spans="1:11" x14ac:dyDescent="0.25">
      <c r="A59" t="s">
        <v>751</v>
      </c>
      <c r="B59" t="s">
        <v>752</v>
      </c>
      <c r="C59">
        <v>42570</v>
      </c>
      <c r="D59">
        <v>42628</v>
      </c>
      <c r="E59">
        <v>42155</v>
      </c>
      <c r="F59">
        <v>42148</v>
      </c>
      <c r="G59">
        <v>41906</v>
      </c>
      <c r="H59">
        <v>41341</v>
      </c>
      <c r="I59">
        <v>40639</v>
      </c>
      <c r="J59">
        <v>40312</v>
      </c>
      <c r="K59">
        <v>39640</v>
      </c>
    </row>
    <row r="60" spans="1:11" x14ac:dyDescent="0.25">
      <c r="A60" t="s">
        <v>235</v>
      </c>
      <c r="B60" t="s">
        <v>236</v>
      </c>
      <c r="C60">
        <v>8277</v>
      </c>
      <c r="D60">
        <v>8339</v>
      </c>
      <c r="E60">
        <v>8349</v>
      </c>
      <c r="F60">
        <v>8374</v>
      </c>
      <c r="G60">
        <v>8421</v>
      </c>
      <c r="H60">
        <v>8400</v>
      </c>
      <c r="I60">
        <v>8324</v>
      </c>
      <c r="J60">
        <v>8253</v>
      </c>
      <c r="K60">
        <v>8158</v>
      </c>
    </row>
    <row r="61" spans="1:11" x14ac:dyDescent="0.25">
      <c r="A61" t="s">
        <v>401</v>
      </c>
      <c r="B61" t="s">
        <v>402</v>
      </c>
      <c r="C61">
        <v>19411</v>
      </c>
      <c r="D61">
        <v>19175</v>
      </c>
      <c r="E61">
        <v>18908</v>
      </c>
      <c r="F61">
        <v>18770</v>
      </c>
      <c r="G61">
        <v>18617</v>
      </c>
      <c r="H61">
        <v>18424</v>
      </c>
      <c r="I61">
        <v>18060</v>
      </c>
      <c r="J61">
        <v>17726</v>
      </c>
      <c r="K61">
        <v>17387</v>
      </c>
    </row>
    <row r="62" spans="1:11" x14ac:dyDescent="0.25">
      <c r="A62" t="s">
        <v>339</v>
      </c>
      <c r="B62" t="s">
        <v>340</v>
      </c>
      <c r="C62">
        <v>6195</v>
      </c>
      <c r="D62">
        <v>6120</v>
      </c>
      <c r="E62">
        <v>6013</v>
      </c>
      <c r="F62">
        <v>5943</v>
      </c>
      <c r="G62">
        <v>5857</v>
      </c>
      <c r="H62">
        <v>5806</v>
      </c>
      <c r="I62">
        <v>5715</v>
      </c>
      <c r="J62">
        <v>5658</v>
      </c>
      <c r="K62">
        <v>5587</v>
      </c>
    </row>
    <row r="63" spans="1:11" x14ac:dyDescent="0.25">
      <c r="A63" t="s">
        <v>161</v>
      </c>
      <c r="B63" t="s">
        <v>162</v>
      </c>
      <c r="C63">
        <v>6447</v>
      </c>
      <c r="D63">
        <v>6410</v>
      </c>
      <c r="E63">
        <v>6363</v>
      </c>
      <c r="F63">
        <v>6268</v>
      </c>
      <c r="G63">
        <v>6209</v>
      </c>
      <c r="H63">
        <v>6094</v>
      </c>
      <c r="I63">
        <v>5985</v>
      </c>
      <c r="J63">
        <v>5860</v>
      </c>
      <c r="K63">
        <v>5731</v>
      </c>
    </row>
    <row r="64" spans="1:11" x14ac:dyDescent="0.25">
      <c r="A64" t="s">
        <v>493</v>
      </c>
      <c r="B64" t="s">
        <v>494</v>
      </c>
      <c r="C64">
        <v>10862</v>
      </c>
      <c r="D64">
        <v>10878</v>
      </c>
      <c r="E64">
        <v>10892</v>
      </c>
      <c r="F64">
        <v>10879</v>
      </c>
      <c r="G64">
        <v>10938</v>
      </c>
      <c r="H64">
        <v>10966</v>
      </c>
      <c r="I64">
        <v>10951</v>
      </c>
      <c r="J64">
        <v>10905</v>
      </c>
      <c r="K64">
        <v>10806</v>
      </c>
    </row>
    <row r="65" spans="1:11" x14ac:dyDescent="0.25">
      <c r="A65" t="s">
        <v>403</v>
      </c>
      <c r="B65" t="s">
        <v>404</v>
      </c>
      <c r="C65">
        <v>4485</v>
      </c>
      <c r="D65">
        <v>4449</v>
      </c>
      <c r="E65">
        <v>4313</v>
      </c>
      <c r="F65">
        <v>4255</v>
      </c>
      <c r="G65">
        <v>4147</v>
      </c>
      <c r="H65">
        <v>4050</v>
      </c>
      <c r="I65">
        <v>3934</v>
      </c>
      <c r="J65">
        <v>3808</v>
      </c>
      <c r="K65">
        <v>3690</v>
      </c>
    </row>
    <row r="66" spans="1:11" x14ac:dyDescent="0.25">
      <c r="A66" t="s">
        <v>341</v>
      </c>
      <c r="B66" t="s">
        <v>342</v>
      </c>
      <c r="C66">
        <v>24410</v>
      </c>
      <c r="D66">
        <v>23602</v>
      </c>
      <c r="E66">
        <v>23022</v>
      </c>
      <c r="F66">
        <v>22662</v>
      </c>
      <c r="G66">
        <v>22246</v>
      </c>
      <c r="H66">
        <v>21824</v>
      </c>
      <c r="I66">
        <v>21303</v>
      </c>
      <c r="J66">
        <v>20869</v>
      </c>
      <c r="K66">
        <v>20375</v>
      </c>
    </row>
    <row r="67" spans="1:11" x14ac:dyDescent="0.25">
      <c r="A67" t="s">
        <v>237</v>
      </c>
      <c r="B67" t="s">
        <v>238</v>
      </c>
      <c r="C67">
        <v>5303</v>
      </c>
      <c r="D67">
        <v>5292</v>
      </c>
      <c r="E67">
        <v>5107</v>
      </c>
      <c r="F67">
        <v>4894</v>
      </c>
      <c r="G67">
        <v>4597</v>
      </c>
      <c r="H67">
        <v>4576</v>
      </c>
      <c r="I67">
        <v>4560</v>
      </c>
      <c r="J67">
        <v>4569</v>
      </c>
      <c r="K67">
        <v>4556</v>
      </c>
    </row>
    <row r="68" spans="1:11" x14ac:dyDescent="0.25">
      <c r="A68" t="s">
        <v>587</v>
      </c>
      <c r="B68" t="s">
        <v>2506</v>
      </c>
      <c r="C68">
        <v>4534</v>
      </c>
      <c r="D68">
        <v>4522</v>
      </c>
      <c r="E68">
        <v>4419</v>
      </c>
      <c r="F68">
        <v>4419</v>
      </c>
      <c r="G68">
        <v>4348</v>
      </c>
      <c r="H68">
        <v>4291</v>
      </c>
      <c r="I68">
        <v>4203</v>
      </c>
      <c r="J68">
        <v>4141</v>
      </c>
      <c r="K68">
        <v>4099</v>
      </c>
    </row>
    <row r="69" spans="1:11" x14ac:dyDescent="0.25">
      <c r="A69" t="s">
        <v>495</v>
      </c>
      <c r="B69" t="s">
        <v>496</v>
      </c>
      <c r="C69">
        <v>2320</v>
      </c>
      <c r="D69">
        <v>2274</v>
      </c>
      <c r="E69">
        <v>2223</v>
      </c>
      <c r="F69">
        <v>2165</v>
      </c>
      <c r="G69">
        <v>2102</v>
      </c>
      <c r="H69">
        <v>2063</v>
      </c>
      <c r="I69">
        <v>1989</v>
      </c>
      <c r="J69">
        <v>1926</v>
      </c>
      <c r="K69">
        <v>1875</v>
      </c>
    </row>
    <row r="70" spans="1:11" x14ac:dyDescent="0.25">
      <c r="A70" t="s">
        <v>497</v>
      </c>
      <c r="B70" t="s">
        <v>498</v>
      </c>
      <c r="C70">
        <v>4601</v>
      </c>
      <c r="D70">
        <v>4538</v>
      </c>
      <c r="E70">
        <v>4517</v>
      </c>
      <c r="F70">
        <v>4452</v>
      </c>
      <c r="G70">
        <v>4389</v>
      </c>
      <c r="H70">
        <v>4329</v>
      </c>
      <c r="I70">
        <v>4281</v>
      </c>
      <c r="J70">
        <v>4228</v>
      </c>
      <c r="K70">
        <v>4137</v>
      </c>
    </row>
    <row r="71" spans="1:11" x14ac:dyDescent="0.25">
      <c r="A71" t="s">
        <v>589</v>
      </c>
      <c r="B71" t="s">
        <v>2586</v>
      </c>
      <c r="C71">
        <v>9845</v>
      </c>
      <c r="D71">
        <v>9775</v>
      </c>
      <c r="E71">
        <v>9670</v>
      </c>
      <c r="F71">
        <v>9557</v>
      </c>
      <c r="G71">
        <v>9500</v>
      </c>
      <c r="H71">
        <v>9392</v>
      </c>
      <c r="I71">
        <v>9300</v>
      </c>
      <c r="J71">
        <v>9157</v>
      </c>
      <c r="K71">
        <v>9104</v>
      </c>
    </row>
    <row r="72" spans="1:11" x14ac:dyDescent="0.25">
      <c r="A72" t="s">
        <v>163</v>
      </c>
      <c r="B72" t="s">
        <v>164</v>
      </c>
      <c r="C72">
        <v>14289</v>
      </c>
      <c r="D72">
        <v>14365</v>
      </c>
      <c r="E72">
        <v>14196</v>
      </c>
      <c r="F72">
        <v>14134</v>
      </c>
      <c r="G72">
        <v>14011</v>
      </c>
      <c r="H72">
        <v>13718</v>
      </c>
      <c r="I72">
        <v>13406</v>
      </c>
      <c r="J72">
        <v>13271</v>
      </c>
      <c r="K72">
        <v>13033</v>
      </c>
    </row>
    <row r="73" spans="1:11" x14ac:dyDescent="0.25">
      <c r="A73" t="s">
        <v>405</v>
      </c>
      <c r="B73" t="s">
        <v>406</v>
      </c>
      <c r="C73">
        <v>15682</v>
      </c>
      <c r="D73">
        <v>15650</v>
      </c>
      <c r="E73">
        <v>15351</v>
      </c>
      <c r="F73">
        <v>15221</v>
      </c>
      <c r="G73">
        <v>15170</v>
      </c>
      <c r="H73">
        <v>14947</v>
      </c>
      <c r="I73">
        <v>14947</v>
      </c>
      <c r="J73">
        <v>15168</v>
      </c>
      <c r="K73">
        <v>15546</v>
      </c>
    </row>
    <row r="74" spans="1:11" x14ac:dyDescent="0.25">
      <c r="A74" t="s">
        <v>815</v>
      </c>
      <c r="B74" t="s">
        <v>816</v>
      </c>
      <c r="C74">
        <v>12195</v>
      </c>
      <c r="D74">
        <v>12149</v>
      </c>
      <c r="E74">
        <v>11940</v>
      </c>
      <c r="F74">
        <v>11761</v>
      </c>
      <c r="G74">
        <v>11774</v>
      </c>
      <c r="H74">
        <v>11734</v>
      </c>
      <c r="I74">
        <v>11645</v>
      </c>
      <c r="J74">
        <v>11657</v>
      </c>
      <c r="K74">
        <v>11737</v>
      </c>
    </row>
    <row r="75" spans="1:11" x14ac:dyDescent="0.25">
      <c r="A75" t="s">
        <v>165</v>
      </c>
      <c r="B75" t="s">
        <v>166</v>
      </c>
      <c r="C75">
        <v>5145</v>
      </c>
      <c r="D75">
        <v>5091</v>
      </c>
      <c r="E75">
        <v>5017</v>
      </c>
      <c r="F75">
        <v>4958</v>
      </c>
      <c r="G75">
        <v>4923</v>
      </c>
      <c r="H75">
        <v>4866</v>
      </c>
      <c r="I75">
        <v>4730</v>
      </c>
      <c r="J75">
        <v>4621</v>
      </c>
      <c r="K75">
        <v>4488</v>
      </c>
    </row>
    <row r="76" spans="1:11" x14ac:dyDescent="0.25">
      <c r="A76" t="s">
        <v>591</v>
      </c>
      <c r="B76" t="s">
        <v>592</v>
      </c>
      <c r="C76">
        <v>3530</v>
      </c>
      <c r="D76">
        <v>3575</v>
      </c>
      <c r="E76">
        <v>3577</v>
      </c>
      <c r="F76">
        <v>3658</v>
      </c>
      <c r="G76">
        <v>3695</v>
      </c>
      <c r="H76">
        <v>3714</v>
      </c>
      <c r="I76">
        <v>3729</v>
      </c>
      <c r="J76">
        <v>3765</v>
      </c>
      <c r="K76">
        <v>3707</v>
      </c>
    </row>
    <row r="77" spans="1:11" x14ac:dyDescent="0.25">
      <c r="A77" t="s">
        <v>407</v>
      </c>
      <c r="B77" t="s">
        <v>408</v>
      </c>
      <c r="C77">
        <v>4761</v>
      </c>
      <c r="D77">
        <v>4717</v>
      </c>
      <c r="E77">
        <v>4642</v>
      </c>
      <c r="F77">
        <v>4545</v>
      </c>
      <c r="G77">
        <v>4467</v>
      </c>
      <c r="H77">
        <v>4314</v>
      </c>
      <c r="I77">
        <v>4213</v>
      </c>
      <c r="J77">
        <v>4128</v>
      </c>
      <c r="K77">
        <v>4047</v>
      </c>
    </row>
    <row r="78" spans="1:11" x14ac:dyDescent="0.25">
      <c r="A78" t="s">
        <v>179</v>
      </c>
      <c r="B78" t="s">
        <v>180</v>
      </c>
      <c r="C78">
        <v>15749</v>
      </c>
      <c r="D78">
        <v>15884</v>
      </c>
      <c r="E78">
        <v>15678</v>
      </c>
      <c r="F78">
        <v>15641</v>
      </c>
      <c r="G78">
        <v>15618</v>
      </c>
      <c r="H78">
        <v>15493</v>
      </c>
      <c r="I78">
        <v>15259</v>
      </c>
      <c r="J78">
        <v>15066</v>
      </c>
      <c r="K78">
        <v>14965</v>
      </c>
    </row>
    <row r="79" spans="1:11" x14ac:dyDescent="0.25">
      <c r="A79" t="s">
        <v>343</v>
      </c>
      <c r="B79" t="s">
        <v>344</v>
      </c>
      <c r="C79">
        <v>5279</v>
      </c>
      <c r="D79">
        <v>5180</v>
      </c>
      <c r="E79">
        <v>5053</v>
      </c>
      <c r="F79">
        <v>4876</v>
      </c>
      <c r="G79">
        <v>4778</v>
      </c>
      <c r="H79">
        <v>4692</v>
      </c>
      <c r="I79">
        <v>4494</v>
      </c>
      <c r="J79">
        <v>4385</v>
      </c>
      <c r="K79">
        <v>4274</v>
      </c>
    </row>
    <row r="80" spans="1:11" x14ac:dyDescent="0.25">
      <c r="A80" t="s">
        <v>345</v>
      </c>
      <c r="B80" t="s">
        <v>346</v>
      </c>
      <c r="C80">
        <v>9098</v>
      </c>
      <c r="D80">
        <v>8934</v>
      </c>
      <c r="E80">
        <v>8748</v>
      </c>
      <c r="F80">
        <v>8574</v>
      </c>
      <c r="G80">
        <v>8516</v>
      </c>
      <c r="H80">
        <v>8382</v>
      </c>
      <c r="I80">
        <v>8173</v>
      </c>
      <c r="J80">
        <v>8025</v>
      </c>
      <c r="K80">
        <v>7907</v>
      </c>
    </row>
    <row r="81" spans="1:11" x14ac:dyDescent="0.25">
      <c r="A81" t="s">
        <v>409</v>
      </c>
      <c r="B81" t="s">
        <v>410</v>
      </c>
      <c r="C81">
        <v>4782</v>
      </c>
      <c r="D81">
        <v>4710</v>
      </c>
      <c r="E81">
        <v>4569</v>
      </c>
      <c r="F81">
        <v>4450</v>
      </c>
      <c r="G81">
        <v>4322</v>
      </c>
      <c r="H81">
        <v>4181</v>
      </c>
      <c r="I81">
        <v>4058</v>
      </c>
      <c r="J81">
        <v>3955</v>
      </c>
      <c r="K81">
        <v>3847</v>
      </c>
    </row>
    <row r="82" spans="1:11" x14ac:dyDescent="0.25">
      <c r="A82" t="s">
        <v>347</v>
      </c>
      <c r="B82" t="s">
        <v>348</v>
      </c>
      <c r="C82">
        <v>6509</v>
      </c>
      <c r="D82">
        <v>6395</v>
      </c>
      <c r="E82">
        <v>6260</v>
      </c>
      <c r="F82">
        <v>6161</v>
      </c>
      <c r="G82">
        <v>6053</v>
      </c>
      <c r="H82">
        <v>5932</v>
      </c>
      <c r="I82">
        <v>5828</v>
      </c>
      <c r="J82">
        <v>5736</v>
      </c>
      <c r="K82">
        <v>5593</v>
      </c>
    </row>
    <row r="83" spans="1:11" x14ac:dyDescent="0.25">
      <c r="A83" t="s">
        <v>809</v>
      </c>
      <c r="B83" t="s">
        <v>810</v>
      </c>
      <c r="C83">
        <v>98977</v>
      </c>
      <c r="D83">
        <v>99087</v>
      </c>
      <c r="E83">
        <v>97681</v>
      </c>
      <c r="F83">
        <v>97374</v>
      </c>
      <c r="G83">
        <v>97487</v>
      </c>
      <c r="H83">
        <v>96782</v>
      </c>
      <c r="I83">
        <v>95560</v>
      </c>
      <c r="J83">
        <v>95799</v>
      </c>
      <c r="K83">
        <v>95598</v>
      </c>
    </row>
    <row r="84" spans="1:11" x14ac:dyDescent="0.25">
      <c r="A84" t="s">
        <v>167</v>
      </c>
      <c r="B84" t="s">
        <v>168</v>
      </c>
      <c r="C84">
        <v>1970</v>
      </c>
      <c r="D84">
        <v>1923</v>
      </c>
      <c r="E84">
        <v>1893</v>
      </c>
      <c r="F84">
        <v>1853</v>
      </c>
      <c r="G84">
        <v>1834</v>
      </c>
      <c r="H84">
        <v>1796</v>
      </c>
      <c r="I84">
        <v>1789</v>
      </c>
      <c r="J84">
        <v>1733</v>
      </c>
      <c r="K84">
        <v>1698</v>
      </c>
    </row>
    <row r="85" spans="1:11" x14ac:dyDescent="0.25">
      <c r="A85" t="s">
        <v>169</v>
      </c>
      <c r="B85" t="s">
        <v>170</v>
      </c>
      <c r="C85">
        <v>19393</v>
      </c>
      <c r="D85">
        <v>19014</v>
      </c>
      <c r="E85">
        <v>18500</v>
      </c>
      <c r="F85">
        <v>18169</v>
      </c>
      <c r="G85">
        <v>17916</v>
      </c>
      <c r="H85">
        <v>17534</v>
      </c>
      <c r="I85">
        <v>16947</v>
      </c>
      <c r="J85">
        <v>16655</v>
      </c>
      <c r="K85">
        <v>16242</v>
      </c>
    </row>
    <row r="86" spans="1:11" x14ac:dyDescent="0.25">
      <c r="A86" t="s">
        <v>17</v>
      </c>
      <c r="B86" t="s">
        <v>18</v>
      </c>
      <c r="C86">
        <v>29511</v>
      </c>
      <c r="D86">
        <v>29474</v>
      </c>
      <c r="E86">
        <v>28635</v>
      </c>
      <c r="F86">
        <v>28497</v>
      </c>
      <c r="G86">
        <v>28701</v>
      </c>
      <c r="H86">
        <v>28475</v>
      </c>
      <c r="I86">
        <v>28164</v>
      </c>
      <c r="J86">
        <v>28304</v>
      </c>
      <c r="K86">
        <v>28165</v>
      </c>
    </row>
    <row r="87" spans="1:11" x14ac:dyDescent="0.25">
      <c r="A87" t="s">
        <v>829</v>
      </c>
      <c r="B87" t="s">
        <v>830</v>
      </c>
      <c r="C87">
        <v>19630</v>
      </c>
      <c r="D87">
        <v>19966</v>
      </c>
      <c r="E87">
        <v>19573</v>
      </c>
      <c r="F87">
        <v>19154</v>
      </c>
      <c r="G87">
        <v>18829</v>
      </c>
      <c r="H87">
        <v>18441</v>
      </c>
      <c r="I87">
        <v>17998</v>
      </c>
      <c r="J87">
        <v>17633</v>
      </c>
      <c r="K87">
        <v>17304</v>
      </c>
    </row>
    <row r="88" spans="1:11" x14ac:dyDescent="0.25">
      <c r="A88" t="s">
        <v>689</v>
      </c>
      <c r="B88" t="s">
        <v>690</v>
      </c>
      <c r="C88">
        <v>18108</v>
      </c>
      <c r="D88">
        <v>18152</v>
      </c>
      <c r="E88">
        <v>17859</v>
      </c>
      <c r="F88">
        <v>17893</v>
      </c>
      <c r="G88">
        <v>17852</v>
      </c>
      <c r="H88">
        <v>17813</v>
      </c>
      <c r="I88">
        <v>17640</v>
      </c>
      <c r="J88">
        <v>17752</v>
      </c>
      <c r="K88">
        <v>17570</v>
      </c>
    </row>
    <row r="89" spans="1:11" x14ac:dyDescent="0.25">
      <c r="A89" t="s">
        <v>411</v>
      </c>
      <c r="B89" t="s">
        <v>412</v>
      </c>
      <c r="C89">
        <v>31448</v>
      </c>
      <c r="D89">
        <v>31244</v>
      </c>
      <c r="E89">
        <v>30632</v>
      </c>
      <c r="F89">
        <v>30208</v>
      </c>
      <c r="G89">
        <v>29874</v>
      </c>
      <c r="H89">
        <v>29448</v>
      </c>
      <c r="I89">
        <v>28855</v>
      </c>
      <c r="J89">
        <v>28531</v>
      </c>
      <c r="K89">
        <v>28281</v>
      </c>
    </row>
    <row r="90" spans="1:11" x14ac:dyDescent="0.25">
      <c r="A90" t="s">
        <v>239</v>
      </c>
      <c r="B90" t="s">
        <v>240</v>
      </c>
      <c r="C90">
        <v>11466</v>
      </c>
      <c r="D90">
        <v>11454</v>
      </c>
      <c r="E90">
        <v>11274</v>
      </c>
      <c r="F90">
        <v>11249</v>
      </c>
      <c r="G90">
        <v>11176</v>
      </c>
      <c r="H90">
        <v>11124</v>
      </c>
      <c r="I90">
        <v>10983</v>
      </c>
      <c r="J90">
        <v>10933</v>
      </c>
      <c r="K90">
        <v>11000</v>
      </c>
    </row>
    <row r="91" spans="1:11" x14ac:dyDescent="0.25">
      <c r="A91" t="s">
        <v>713</v>
      </c>
      <c r="B91" t="s">
        <v>714</v>
      </c>
      <c r="C91">
        <v>21944</v>
      </c>
      <c r="D91">
        <v>21643</v>
      </c>
      <c r="E91">
        <v>20580</v>
      </c>
      <c r="F91">
        <v>20249</v>
      </c>
      <c r="G91">
        <v>20212</v>
      </c>
      <c r="H91">
        <v>20228</v>
      </c>
      <c r="I91">
        <v>19830</v>
      </c>
      <c r="J91">
        <v>20109</v>
      </c>
      <c r="K91">
        <v>20007</v>
      </c>
    </row>
    <row r="92" spans="1:11" x14ac:dyDescent="0.25">
      <c r="A92" t="s">
        <v>171</v>
      </c>
      <c r="B92" t="s">
        <v>172</v>
      </c>
      <c r="C92">
        <v>3099</v>
      </c>
      <c r="D92">
        <v>3099</v>
      </c>
      <c r="E92">
        <v>3049</v>
      </c>
      <c r="F92">
        <v>2989</v>
      </c>
      <c r="G92">
        <v>2986</v>
      </c>
      <c r="H92">
        <v>2934</v>
      </c>
      <c r="I92">
        <v>2866</v>
      </c>
      <c r="J92">
        <v>2832</v>
      </c>
      <c r="K92">
        <v>2777</v>
      </c>
    </row>
    <row r="93" spans="1:11" x14ac:dyDescent="0.25">
      <c r="A93" t="s">
        <v>173</v>
      </c>
      <c r="B93" t="s">
        <v>174</v>
      </c>
      <c r="C93">
        <v>24331</v>
      </c>
      <c r="D93">
        <v>24474</v>
      </c>
      <c r="E93">
        <v>24246</v>
      </c>
      <c r="F93">
        <v>24209</v>
      </c>
      <c r="G93">
        <v>24272</v>
      </c>
      <c r="H93">
        <v>24114</v>
      </c>
      <c r="I93">
        <v>23759</v>
      </c>
      <c r="J93">
        <v>23687</v>
      </c>
      <c r="K93">
        <v>23767</v>
      </c>
    </row>
    <row r="94" spans="1:11" x14ac:dyDescent="0.25">
      <c r="A94" t="s">
        <v>349</v>
      </c>
      <c r="B94" t="s">
        <v>350</v>
      </c>
      <c r="C94">
        <v>5485</v>
      </c>
      <c r="D94">
        <v>5397</v>
      </c>
      <c r="E94">
        <v>5308</v>
      </c>
      <c r="F94">
        <v>5036</v>
      </c>
      <c r="G94">
        <v>4989</v>
      </c>
      <c r="H94">
        <v>4934</v>
      </c>
      <c r="I94">
        <v>4806</v>
      </c>
      <c r="J94">
        <v>4715</v>
      </c>
      <c r="K94">
        <v>4629</v>
      </c>
    </row>
    <row r="95" spans="1:11" x14ac:dyDescent="0.25">
      <c r="A95" t="s">
        <v>59</v>
      </c>
      <c r="B95" t="s">
        <v>60</v>
      </c>
      <c r="C95">
        <v>11008</v>
      </c>
      <c r="D95">
        <v>10860</v>
      </c>
      <c r="E95">
        <v>10672</v>
      </c>
      <c r="F95">
        <v>10540</v>
      </c>
      <c r="G95">
        <v>10376</v>
      </c>
      <c r="H95">
        <v>10303</v>
      </c>
      <c r="I95">
        <v>10016</v>
      </c>
      <c r="J95">
        <v>9872</v>
      </c>
      <c r="K95">
        <v>9657</v>
      </c>
    </row>
    <row r="96" spans="1:11" x14ac:dyDescent="0.25">
      <c r="A96" t="s">
        <v>715</v>
      </c>
      <c r="B96" t="s">
        <v>716</v>
      </c>
      <c r="C96">
        <v>17107</v>
      </c>
      <c r="D96">
        <v>16855</v>
      </c>
      <c r="E96">
        <v>16164</v>
      </c>
      <c r="F96">
        <v>15839</v>
      </c>
      <c r="G96">
        <v>15510</v>
      </c>
      <c r="H96">
        <v>15071</v>
      </c>
      <c r="I96">
        <v>14757</v>
      </c>
      <c r="J96">
        <v>14479</v>
      </c>
      <c r="K96">
        <v>14062</v>
      </c>
    </row>
    <row r="97" spans="1:11" x14ac:dyDescent="0.25">
      <c r="A97" t="s">
        <v>241</v>
      </c>
      <c r="B97" t="s">
        <v>242</v>
      </c>
      <c r="C97">
        <v>5411</v>
      </c>
      <c r="D97">
        <v>5418</v>
      </c>
      <c r="E97">
        <v>5318</v>
      </c>
      <c r="F97">
        <v>5266</v>
      </c>
      <c r="G97">
        <v>5265</v>
      </c>
      <c r="H97">
        <v>5174</v>
      </c>
      <c r="I97">
        <v>5063</v>
      </c>
      <c r="J97">
        <v>4978</v>
      </c>
      <c r="K97">
        <v>4934</v>
      </c>
    </row>
    <row r="98" spans="1:11" x14ac:dyDescent="0.25">
      <c r="A98" t="s">
        <v>499</v>
      </c>
      <c r="B98" t="s">
        <v>500</v>
      </c>
      <c r="C98">
        <v>1472</v>
      </c>
      <c r="D98">
        <v>1425</v>
      </c>
      <c r="E98">
        <v>1414</v>
      </c>
      <c r="F98">
        <v>1382</v>
      </c>
      <c r="G98">
        <v>1377</v>
      </c>
      <c r="H98">
        <v>1331</v>
      </c>
      <c r="I98">
        <v>1268</v>
      </c>
      <c r="J98">
        <v>1227</v>
      </c>
      <c r="K98">
        <v>1216</v>
      </c>
    </row>
    <row r="99" spans="1:11" x14ac:dyDescent="0.25">
      <c r="A99" t="s">
        <v>2587</v>
      </c>
      <c r="B99" t="s">
        <v>2588</v>
      </c>
      <c r="C99">
        <v>6350</v>
      </c>
      <c r="D99">
        <v>6309</v>
      </c>
      <c r="E99">
        <v>6262</v>
      </c>
      <c r="F99">
        <v>6216</v>
      </c>
      <c r="G99">
        <v>6101</v>
      </c>
      <c r="H99">
        <v>6005</v>
      </c>
      <c r="I99">
        <v>5903</v>
      </c>
      <c r="J99">
        <v>5820</v>
      </c>
      <c r="K99">
        <v>5649</v>
      </c>
    </row>
    <row r="100" spans="1:11" x14ac:dyDescent="0.25">
      <c r="A100" t="s">
        <v>699</v>
      </c>
      <c r="B100" t="s">
        <v>700</v>
      </c>
      <c r="C100">
        <v>33661</v>
      </c>
      <c r="D100">
        <v>34249</v>
      </c>
      <c r="E100">
        <v>34306</v>
      </c>
      <c r="F100">
        <v>34670</v>
      </c>
      <c r="G100">
        <v>34879</v>
      </c>
      <c r="H100">
        <v>35132</v>
      </c>
      <c r="I100">
        <v>34698</v>
      </c>
      <c r="J100">
        <v>34245</v>
      </c>
      <c r="K100">
        <v>34040</v>
      </c>
    </row>
    <row r="101" spans="1:11" x14ac:dyDescent="0.25">
      <c r="A101" t="s">
        <v>43</v>
      </c>
      <c r="B101" t="s">
        <v>44</v>
      </c>
      <c r="C101">
        <v>6956</v>
      </c>
      <c r="D101">
        <v>6913</v>
      </c>
      <c r="E101">
        <v>6866</v>
      </c>
      <c r="F101">
        <v>6728</v>
      </c>
      <c r="G101">
        <v>6624</v>
      </c>
      <c r="H101">
        <v>6553</v>
      </c>
      <c r="I101">
        <v>6385</v>
      </c>
      <c r="J101">
        <v>6339</v>
      </c>
      <c r="K101">
        <v>6252</v>
      </c>
    </row>
    <row r="102" spans="1:11" x14ac:dyDescent="0.25">
      <c r="A102" t="s">
        <v>593</v>
      </c>
      <c r="B102" t="s">
        <v>2589</v>
      </c>
      <c r="C102">
        <v>6440</v>
      </c>
      <c r="D102">
        <v>6395</v>
      </c>
      <c r="E102">
        <v>6364</v>
      </c>
      <c r="F102">
        <v>6327</v>
      </c>
      <c r="G102">
        <v>6299</v>
      </c>
      <c r="H102">
        <v>6184</v>
      </c>
      <c r="I102">
        <v>6094</v>
      </c>
      <c r="J102">
        <v>6026</v>
      </c>
      <c r="K102">
        <v>5922</v>
      </c>
    </row>
    <row r="103" spans="1:11" x14ac:dyDescent="0.25">
      <c r="A103" t="s">
        <v>501</v>
      </c>
      <c r="B103" t="s">
        <v>502</v>
      </c>
      <c r="C103">
        <v>4181</v>
      </c>
      <c r="D103">
        <v>4106</v>
      </c>
      <c r="E103">
        <v>4010</v>
      </c>
      <c r="F103">
        <v>3962</v>
      </c>
      <c r="G103">
        <v>3873</v>
      </c>
      <c r="H103">
        <v>3836</v>
      </c>
      <c r="I103">
        <v>3759</v>
      </c>
      <c r="J103">
        <v>3726</v>
      </c>
      <c r="K103">
        <v>3667</v>
      </c>
    </row>
    <row r="104" spans="1:11" x14ac:dyDescent="0.25">
      <c r="A104" t="s">
        <v>503</v>
      </c>
      <c r="B104" t="s">
        <v>504</v>
      </c>
      <c r="C104">
        <v>2493</v>
      </c>
      <c r="D104">
        <v>2430</v>
      </c>
      <c r="E104">
        <v>2386</v>
      </c>
      <c r="F104">
        <v>2335</v>
      </c>
      <c r="G104">
        <v>2283</v>
      </c>
      <c r="H104">
        <v>2265</v>
      </c>
      <c r="I104">
        <v>2216</v>
      </c>
      <c r="J104">
        <v>2187</v>
      </c>
      <c r="K104">
        <v>2151</v>
      </c>
    </row>
    <row r="105" spans="1:11" x14ac:dyDescent="0.25">
      <c r="A105" t="s">
        <v>595</v>
      </c>
      <c r="B105" t="s">
        <v>2509</v>
      </c>
      <c r="C105">
        <v>1089</v>
      </c>
      <c r="D105">
        <v>1031</v>
      </c>
      <c r="E105">
        <v>990</v>
      </c>
      <c r="F105">
        <v>964</v>
      </c>
      <c r="G105">
        <v>922</v>
      </c>
      <c r="H105">
        <v>889</v>
      </c>
      <c r="I105">
        <v>863</v>
      </c>
      <c r="J105">
        <v>842</v>
      </c>
      <c r="K105">
        <v>839</v>
      </c>
    </row>
    <row r="106" spans="1:11" x14ac:dyDescent="0.25">
      <c r="A106" t="s">
        <v>505</v>
      </c>
      <c r="B106" t="s">
        <v>506</v>
      </c>
      <c r="C106">
        <v>13215</v>
      </c>
      <c r="D106">
        <v>13127</v>
      </c>
      <c r="E106">
        <v>12937</v>
      </c>
      <c r="F106">
        <v>12823</v>
      </c>
      <c r="G106">
        <v>12726</v>
      </c>
      <c r="H106">
        <v>12533</v>
      </c>
      <c r="I106">
        <v>12312</v>
      </c>
      <c r="J106">
        <v>12122</v>
      </c>
      <c r="K106">
        <v>11932</v>
      </c>
    </row>
    <row r="107" spans="1:11" x14ac:dyDescent="0.25">
      <c r="A107" t="s">
        <v>507</v>
      </c>
      <c r="B107" t="s">
        <v>508</v>
      </c>
      <c r="C107">
        <v>16301</v>
      </c>
      <c r="D107">
        <v>16016</v>
      </c>
      <c r="E107">
        <v>15666</v>
      </c>
      <c r="F107">
        <v>15535</v>
      </c>
      <c r="G107">
        <v>15394</v>
      </c>
      <c r="H107">
        <v>15141</v>
      </c>
      <c r="I107">
        <v>14852</v>
      </c>
      <c r="J107">
        <v>14615</v>
      </c>
      <c r="K107">
        <v>14365</v>
      </c>
    </row>
    <row r="108" spans="1:11" x14ac:dyDescent="0.25">
      <c r="A108" t="s">
        <v>673</v>
      </c>
      <c r="B108" t="s">
        <v>2590</v>
      </c>
      <c r="C108">
        <v>4086</v>
      </c>
      <c r="D108">
        <v>4157</v>
      </c>
      <c r="E108">
        <v>4074</v>
      </c>
      <c r="F108">
        <v>4123</v>
      </c>
      <c r="G108">
        <v>4171</v>
      </c>
      <c r="H108">
        <v>4217</v>
      </c>
      <c r="I108">
        <v>4290</v>
      </c>
      <c r="J108">
        <v>4326</v>
      </c>
      <c r="K108">
        <v>4270</v>
      </c>
    </row>
    <row r="109" spans="1:11" x14ac:dyDescent="0.25">
      <c r="A109" t="s">
        <v>747</v>
      </c>
      <c r="B109" t="s">
        <v>748</v>
      </c>
      <c r="C109">
        <v>4829</v>
      </c>
      <c r="D109">
        <v>4788</v>
      </c>
      <c r="E109">
        <v>4758</v>
      </c>
      <c r="F109">
        <v>4695</v>
      </c>
      <c r="G109">
        <v>4653</v>
      </c>
      <c r="H109">
        <v>4605</v>
      </c>
      <c r="I109">
        <v>4558</v>
      </c>
      <c r="J109">
        <v>4527</v>
      </c>
      <c r="K109">
        <v>4535</v>
      </c>
    </row>
    <row r="110" spans="1:11" x14ac:dyDescent="0.25">
      <c r="A110" t="s">
        <v>413</v>
      </c>
      <c r="B110" t="s">
        <v>414</v>
      </c>
      <c r="C110">
        <v>2251</v>
      </c>
      <c r="D110">
        <v>2202</v>
      </c>
      <c r="E110">
        <v>2161</v>
      </c>
      <c r="F110">
        <v>2145</v>
      </c>
      <c r="G110">
        <v>2094</v>
      </c>
      <c r="H110">
        <v>2037</v>
      </c>
      <c r="I110">
        <v>1982</v>
      </c>
      <c r="J110">
        <v>1955</v>
      </c>
      <c r="K110">
        <v>1917</v>
      </c>
    </row>
    <row r="111" spans="1:11" x14ac:dyDescent="0.25">
      <c r="A111" t="s">
        <v>243</v>
      </c>
      <c r="B111" t="s">
        <v>244</v>
      </c>
      <c r="C111">
        <v>17415</v>
      </c>
      <c r="D111">
        <v>17200</v>
      </c>
      <c r="E111">
        <v>16777</v>
      </c>
      <c r="F111">
        <v>16437</v>
      </c>
      <c r="G111">
        <v>16231</v>
      </c>
      <c r="H111">
        <v>15928</v>
      </c>
      <c r="I111">
        <v>15493</v>
      </c>
      <c r="J111">
        <v>15251</v>
      </c>
      <c r="K111">
        <v>14990</v>
      </c>
    </row>
    <row r="112" spans="1:11" x14ac:dyDescent="0.25">
      <c r="A112" t="s">
        <v>247</v>
      </c>
      <c r="B112" t="s">
        <v>248</v>
      </c>
      <c r="C112">
        <v>8142</v>
      </c>
      <c r="D112">
        <v>7166</v>
      </c>
      <c r="E112">
        <v>6991</v>
      </c>
      <c r="F112">
        <v>6798</v>
      </c>
      <c r="G112">
        <v>6616</v>
      </c>
      <c r="H112">
        <v>6427</v>
      </c>
      <c r="I112">
        <v>6249</v>
      </c>
      <c r="J112">
        <v>6124</v>
      </c>
      <c r="K112">
        <v>5998</v>
      </c>
    </row>
    <row r="113" spans="1:11" x14ac:dyDescent="0.25">
      <c r="A113" t="s">
        <v>245</v>
      </c>
      <c r="B113" t="s">
        <v>246</v>
      </c>
      <c r="C113">
        <v>7545</v>
      </c>
      <c r="D113">
        <v>7424</v>
      </c>
      <c r="E113">
        <v>7308</v>
      </c>
      <c r="F113">
        <v>7267</v>
      </c>
      <c r="G113">
        <v>7239</v>
      </c>
      <c r="H113">
        <v>7175</v>
      </c>
      <c r="I113">
        <v>7018</v>
      </c>
      <c r="J113">
        <v>6906</v>
      </c>
      <c r="K113">
        <v>6750</v>
      </c>
    </row>
    <row r="114" spans="1:11" x14ac:dyDescent="0.25">
      <c r="A114" t="s">
        <v>249</v>
      </c>
      <c r="B114" t="s">
        <v>250</v>
      </c>
      <c r="C114">
        <v>13558</v>
      </c>
      <c r="D114">
        <v>13750</v>
      </c>
      <c r="E114">
        <v>13748</v>
      </c>
      <c r="F114">
        <v>13894</v>
      </c>
      <c r="G114">
        <v>14020</v>
      </c>
      <c r="H114">
        <v>14102</v>
      </c>
      <c r="I114">
        <v>14086</v>
      </c>
      <c r="J114">
        <v>14108</v>
      </c>
      <c r="K114">
        <v>14179</v>
      </c>
    </row>
    <row r="115" spans="1:11" x14ac:dyDescent="0.25">
      <c r="A115" t="s">
        <v>19</v>
      </c>
      <c r="B115" t="s">
        <v>20</v>
      </c>
      <c r="C115">
        <v>25086</v>
      </c>
      <c r="D115">
        <v>24901</v>
      </c>
      <c r="E115">
        <v>24505</v>
      </c>
      <c r="F115">
        <v>24248</v>
      </c>
      <c r="G115">
        <v>23855</v>
      </c>
      <c r="H115">
        <v>23613</v>
      </c>
      <c r="I115">
        <v>23174</v>
      </c>
      <c r="J115">
        <v>22875</v>
      </c>
      <c r="K115">
        <v>22572</v>
      </c>
    </row>
    <row r="116" spans="1:11" x14ac:dyDescent="0.25">
      <c r="A116" t="s">
        <v>175</v>
      </c>
      <c r="B116" t="s">
        <v>176</v>
      </c>
      <c r="C116">
        <v>28211</v>
      </c>
      <c r="D116">
        <v>27992</v>
      </c>
      <c r="E116">
        <v>27370</v>
      </c>
      <c r="F116">
        <v>27216</v>
      </c>
      <c r="G116">
        <v>26964</v>
      </c>
      <c r="H116">
        <v>26503</v>
      </c>
      <c r="I116">
        <v>26274</v>
      </c>
      <c r="J116">
        <v>25886</v>
      </c>
      <c r="K116">
        <v>25749</v>
      </c>
    </row>
    <row r="117" spans="1:11" x14ac:dyDescent="0.25">
      <c r="A117" t="s">
        <v>99</v>
      </c>
      <c r="B117" t="s">
        <v>100</v>
      </c>
      <c r="C117">
        <v>20478</v>
      </c>
      <c r="D117">
        <v>20567</v>
      </c>
      <c r="E117">
        <v>20311</v>
      </c>
      <c r="F117">
        <v>20193</v>
      </c>
      <c r="G117">
        <v>20245</v>
      </c>
      <c r="H117">
        <v>20094</v>
      </c>
      <c r="I117">
        <v>19954</v>
      </c>
      <c r="J117">
        <v>19792</v>
      </c>
      <c r="K117">
        <v>19608</v>
      </c>
    </row>
    <row r="118" spans="1:11" x14ac:dyDescent="0.25">
      <c r="A118" t="s">
        <v>509</v>
      </c>
      <c r="B118" t="s">
        <v>510</v>
      </c>
      <c r="C118">
        <v>9288</v>
      </c>
      <c r="D118">
        <v>9081</v>
      </c>
      <c r="E118">
        <v>8896</v>
      </c>
      <c r="F118">
        <v>8778</v>
      </c>
      <c r="G118">
        <v>8643</v>
      </c>
      <c r="H118">
        <v>8440</v>
      </c>
      <c r="I118">
        <v>8208</v>
      </c>
      <c r="J118">
        <v>8050</v>
      </c>
      <c r="K118">
        <v>7869</v>
      </c>
    </row>
    <row r="119" spans="1:11" x14ac:dyDescent="0.25">
      <c r="A119" t="s">
        <v>511</v>
      </c>
      <c r="B119" t="s">
        <v>512</v>
      </c>
      <c r="C119">
        <v>1775</v>
      </c>
      <c r="D119">
        <v>1771</v>
      </c>
      <c r="E119">
        <v>1734</v>
      </c>
      <c r="F119">
        <v>1700</v>
      </c>
      <c r="G119">
        <v>1679</v>
      </c>
      <c r="H119">
        <v>1630</v>
      </c>
      <c r="I119">
        <v>1582</v>
      </c>
      <c r="J119">
        <v>1551</v>
      </c>
      <c r="K119">
        <v>1505</v>
      </c>
    </row>
    <row r="120" spans="1:11" x14ac:dyDescent="0.25">
      <c r="A120" t="s">
        <v>251</v>
      </c>
      <c r="B120" t="s">
        <v>252</v>
      </c>
      <c r="C120">
        <v>11400</v>
      </c>
      <c r="D120">
        <v>11465</v>
      </c>
      <c r="E120">
        <v>11417</v>
      </c>
      <c r="F120">
        <v>11479</v>
      </c>
      <c r="G120">
        <v>11477</v>
      </c>
      <c r="H120">
        <v>11596</v>
      </c>
      <c r="I120">
        <v>11535</v>
      </c>
      <c r="J120">
        <v>11416</v>
      </c>
      <c r="K120">
        <v>11366</v>
      </c>
    </row>
    <row r="121" spans="1:11" x14ac:dyDescent="0.25">
      <c r="A121" t="s">
        <v>817</v>
      </c>
      <c r="B121" t="s">
        <v>2591</v>
      </c>
      <c r="C121">
        <v>6497</v>
      </c>
      <c r="D121">
        <v>6429</v>
      </c>
      <c r="E121">
        <v>6285</v>
      </c>
      <c r="F121">
        <v>6179</v>
      </c>
      <c r="G121">
        <v>6060</v>
      </c>
      <c r="H121">
        <v>5957</v>
      </c>
      <c r="I121">
        <v>5810</v>
      </c>
      <c r="J121">
        <v>5704</v>
      </c>
      <c r="K121">
        <v>5544</v>
      </c>
    </row>
    <row r="122" spans="1:11" x14ac:dyDescent="0.25">
      <c r="A122" t="s">
        <v>513</v>
      </c>
      <c r="B122" t="s">
        <v>514</v>
      </c>
      <c r="C122">
        <v>1761</v>
      </c>
      <c r="D122">
        <v>1746</v>
      </c>
      <c r="E122">
        <v>1725</v>
      </c>
      <c r="F122">
        <v>1716</v>
      </c>
      <c r="G122">
        <v>1670</v>
      </c>
      <c r="H122">
        <v>1668</v>
      </c>
      <c r="I122">
        <v>1651</v>
      </c>
      <c r="J122">
        <v>1629</v>
      </c>
      <c r="K122">
        <v>1582</v>
      </c>
    </row>
    <row r="123" spans="1:11" x14ac:dyDescent="0.25">
      <c r="A123" t="s">
        <v>21</v>
      </c>
      <c r="B123" t="s">
        <v>2592</v>
      </c>
      <c r="C123">
        <v>22418</v>
      </c>
      <c r="D123">
        <v>22635</v>
      </c>
      <c r="E123">
        <v>22383</v>
      </c>
      <c r="F123">
        <v>22312</v>
      </c>
      <c r="G123">
        <v>22119</v>
      </c>
      <c r="H123">
        <v>21936</v>
      </c>
      <c r="I123">
        <v>21620</v>
      </c>
      <c r="J123">
        <v>21817</v>
      </c>
      <c r="K123">
        <v>21496</v>
      </c>
    </row>
    <row r="124" spans="1:11" x14ac:dyDescent="0.25">
      <c r="A124" t="s">
        <v>351</v>
      </c>
      <c r="B124" t="s">
        <v>352</v>
      </c>
      <c r="C124">
        <v>10417</v>
      </c>
      <c r="D124">
        <v>10177</v>
      </c>
      <c r="E124">
        <v>9885</v>
      </c>
      <c r="F124">
        <v>9698</v>
      </c>
      <c r="G124">
        <v>9507</v>
      </c>
      <c r="H124">
        <v>9279</v>
      </c>
      <c r="I124">
        <v>8943</v>
      </c>
      <c r="J124">
        <v>8745</v>
      </c>
      <c r="K124">
        <v>8528</v>
      </c>
    </row>
    <row r="125" spans="1:11" x14ac:dyDescent="0.25">
      <c r="A125" t="s">
        <v>253</v>
      </c>
      <c r="B125" t="s">
        <v>254</v>
      </c>
      <c r="C125">
        <v>5119</v>
      </c>
      <c r="D125">
        <v>5162</v>
      </c>
      <c r="E125">
        <v>5149</v>
      </c>
      <c r="F125">
        <v>5168</v>
      </c>
      <c r="G125">
        <v>5217</v>
      </c>
      <c r="H125">
        <v>5219</v>
      </c>
      <c r="I125">
        <v>5145</v>
      </c>
      <c r="J125">
        <v>5054</v>
      </c>
      <c r="K125">
        <v>4958</v>
      </c>
    </row>
    <row r="126" spans="1:11" x14ac:dyDescent="0.25">
      <c r="A126" t="s">
        <v>415</v>
      </c>
      <c r="B126" t="s">
        <v>416</v>
      </c>
      <c r="C126">
        <v>8535</v>
      </c>
      <c r="D126">
        <v>8418</v>
      </c>
      <c r="E126">
        <v>8207</v>
      </c>
      <c r="F126">
        <v>8084</v>
      </c>
      <c r="G126">
        <v>7963</v>
      </c>
      <c r="H126">
        <v>7812</v>
      </c>
      <c r="I126">
        <v>7646</v>
      </c>
      <c r="J126">
        <v>7496</v>
      </c>
      <c r="K126">
        <v>7309</v>
      </c>
    </row>
    <row r="127" spans="1:11" x14ac:dyDescent="0.25">
      <c r="A127" t="s">
        <v>61</v>
      </c>
      <c r="B127" t="s">
        <v>62</v>
      </c>
      <c r="C127">
        <v>7268</v>
      </c>
      <c r="D127">
        <v>7147</v>
      </c>
      <c r="E127">
        <v>6956</v>
      </c>
      <c r="F127">
        <v>6880</v>
      </c>
      <c r="G127">
        <v>6778</v>
      </c>
      <c r="H127">
        <v>6574</v>
      </c>
      <c r="I127">
        <v>6414</v>
      </c>
      <c r="J127">
        <v>6244</v>
      </c>
      <c r="K127">
        <v>6114</v>
      </c>
    </row>
    <row r="128" spans="1:11" x14ac:dyDescent="0.25">
      <c r="A128" t="s">
        <v>255</v>
      </c>
      <c r="B128" t="s">
        <v>2593</v>
      </c>
      <c r="C128">
        <v>25505</v>
      </c>
      <c r="D128">
        <v>25628</v>
      </c>
      <c r="E128">
        <v>25474</v>
      </c>
      <c r="F128">
        <v>25530</v>
      </c>
      <c r="G128">
        <v>25527</v>
      </c>
      <c r="H128">
        <v>25524</v>
      </c>
      <c r="I128">
        <v>25386</v>
      </c>
      <c r="J128">
        <v>25318</v>
      </c>
      <c r="K128">
        <v>25136</v>
      </c>
    </row>
    <row r="129" spans="1:11" x14ac:dyDescent="0.25">
      <c r="A129" t="s">
        <v>257</v>
      </c>
      <c r="B129" t="s">
        <v>258</v>
      </c>
      <c r="C129">
        <v>3196</v>
      </c>
      <c r="D129">
        <v>3162</v>
      </c>
      <c r="E129">
        <v>3107</v>
      </c>
      <c r="F129">
        <v>3078</v>
      </c>
      <c r="G129">
        <v>3061</v>
      </c>
      <c r="H129">
        <v>3044</v>
      </c>
      <c r="I129">
        <v>2970</v>
      </c>
      <c r="J129">
        <v>2963</v>
      </c>
      <c r="K129">
        <v>2956</v>
      </c>
    </row>
    <row r="130" spans="1:11" x14ac:dyDescent="0.25">
      <c r="A130" t="s">
        <v>417</v>
      </c>
      <c r="B130" t="s">
        <v>418</v>
      </c>
      <c r="C130">
        <v>2573</v>
      </c>
      <c r="D130">
        <v>2542</v>
      </c>
      <c r="E130">
        <v>2518</v>
      </c>
      <c r="F130">
        <v>2453</v>
      </c>
      <c r="G130">
        <v>2435</v>
      </c>
      <c r="H130">
        <v>2354</v>
      </c>
      <c r="I130">
        <v>2320</v>
      </c>
      <c r="J130">
        <v>2239</v>
      </c>
      <c r="K130">
        <v>2214</v>
      </c>
    </row>
    <row r="131" spans="1:11" x14ac:dyDescent="0.25">
      <c r="A131" t="s">
        <v>419</v>
      </c>
      <c r="B131" t="s">
        <v>420</v>
      </c>
      <c r="C131">
        <v>11128</v>
      </c>
      <c r="D131">
        <v>11252</v>
      </c>
      <c r="E131">
        <v>11150</v>
      </c>
      <c r="F131">
        <v>11314</v>
      </c>
      <c r="G131">
        <v>11427</v>
      </c>
      <c r="H131">
        <v>11474</v>
      </c>
      <c r="I131">
        <v>11490</v>
      </c>
      <c r="J131">
        <v>11494</v>
      </c>
      <c r="K131">
        <v>11344</v>
      </c>
    </row>
    <row r="132" spans="1:11" x14ac:dyDescent="0.25">
      <c r="A132" t="s">
        <v>597</v>
      </c>
      <c r="B132" t="s">
        <v>2594</v>
      </c>
      <c r="C132">
        <v>5957</v>
      </c>
      <c r="D132">
        <v>5975</v>
      </c>
      <c r="E132">
        <v>5993</v>
      </c>
      <c r="F132">
        <v>6051</v>
      </c>
      <c r="G132">
        <v>6068</v>
      </c>
      <c r="H132">
        <v>6045</v>
      </c>
      <c r="I132">
        <v>5997</v>
      </c>
      <c r="J132">
        <v>5972</v>
      </c>
      <c r="K132">
        <v>5956</v>
      </c>
    </row>
    <row r="133" spans="1:11" x14ac:dyDescent="0.25">
      <c r="A133" t="s">
        <v>599</v>
      </c>
      <c r="B133" t="s">
        <v>600</v>
      </c>
      <c r="C133">
        <v>1996</v>
      </c>
      <c r="D133">
        <v>1983</v>
      </c>
      <c r="E133">
        <v>1974</v>
      </c>
      <c r="F133">
        <v>1948</v>
      </c>
      <c r="G133">
        <v>1925</v>
      </c>
      <c r="H133">
        <v>1883</v>
      </c>
      <c r="I133">
        <v>1869</v>
      </c>
      <c r="J133">
        <v>1825</v>
      </c>
      <c r="K133">
        <v>1797</v>
      </c>
    </row>
    <row r="134" spans="1:11" x14ac:dyDescent="0.25">
      <c r="A134" t="s">
        <v>659</v>
      </c>
      <c r="B134" t="s">
        <v>660</v>
      </c>
      <c r="C134">
        <v>20036</v>
      </c>
      <c r="D134">
        <v>19970</v>
      </c>
      <c r="E134">
        <v>19513</v>
      </c>
      <c r="F134">
        <v>19469</v>
      </c>
      <c r="G134">
        <v>19361</v>
      </c>
      <c r="H134">
        <v>18955</v>
      </c>
      <c r="I134">
        <v>18572</v>
      </c>
      <c r="J134">
        <v>18242</v>
      </c>
      <c r="K134">
        <v>17882</v>
      </c>
    </row>
    <row r="135" spans="1:11" x14ac:dyDescent="0.25">
      <c r="A135" t="s">
        <v>63</v>
      </c>
      <c r="B135" t="s">
        <v>64</v>
      </c>
      <c r="C135">
        <v>2288</v>
      </c>
      <c r="D135">
        <v>2254</v>
      </c>
      <c r="E135">
        <v>2231</v>
      </c>
      <c r="F135">
        <v>2217</v>
      </c>
      <c r="G135">
        <v>2191</v>
      </c>
      <c r="H135">
        <v>2153</v>
      </c>
      <c r="I135">
        <v>2131</v>
      </c>
      <c r="J135">
        <v>2078</v>
      </c>
      <c r="K135">
        <v>2054</v>
      </c>
    </row>
    <row r="136" spans="1:11" x14ac:dyDescent="0.25">
      <c r="A136" t="s">
        <v>2486</v>
      </c>
      <c r="B136" t="s">
        <v>1660</v>
      </c>
      <c r="C136">
        <v>9760</v>
      </c>
      <c r="D136">
        <v>9636</v>
      </c>
      <c r="E136">
        <v>9463</v>
      </c>
      <c r="F136">
        <v>9380</v>
      </c>
      <c r="G136">
        <v>9388</v>
      </c>
      <c r="H136">
        <v>9236</v>
      </c>
      <c r="I136">
        <v>8966</v>
      </c>
      <c r="J136">
        <v>8861</v>
      </c>
      <c r="K136">
        <v>8732</v>
      </c>
    </row>
    <row r="137" spans="1:11" x14ac:dyDescent="0.25">
      <c r="A137" t="s">
        <v>353</v>
      </c>
      <c r="B137" t="s">
        <v>354</v>
      </c>
      <c r="C137">
        <v>24822</v>
      </c>
      <c r="D137">
        <v>24638</v>
      </c>
      <c r="E137">
        <v>24030</v>
      </c>
      <c r="F137">
        <v>23598</v>
      </c>
      <c r="G137">
        <v>23306</v>
      </c>
      <c r="H137">
        <v>22906</v>
      </c>
      <c r="I137">
        <v>22281</v>
      </c>
      <c r="J137">
        <v>21931</v>
      </c>
      <c r="K137">
        <v>21579</v>
      </c>
    </row>
    <row r="138" spans="1:11" x14ac:dyDescent="0.25">
      <c r="A138" t="s">
        <v>675</v>
      </c>
      <c r="B138" t="s">
        <v>2595</v>
      </c>
      <c r="C138">
        <v>2476</v>
      </c>
      <c r="D138">
        <v>2457</v>
      </c>
      <c r="E138">
        <v>2383</v>
      </c>
      <c r="F138">
        <v>2346</v>
      </c>
      <c r="G138">
        <v>2316</v>
      </c>
      <c r="H138">
        <v>2259</v>
      </c>
      <c r="I138">
        <v>2185</v>
      </c>
      <c r="J138">
        <v>2134</v>
      </c>
      <c r="K138">
        <v>2083</v>
      </c>
    </row>
    <row r="139" spans="1:11" x14ac:dyDescent="0.25">
      <c r="A139" t="s">
        <v>705</v>
      </c>
      <c r="B139" t="s">
        <v>2534</v>
      </c>
      <c r="C139">
        <v>4110</v>
      </c>
      <c r="D139">
        <v>4054</v>
      </c>
      <c r="E139">
        <v>3986</v>
      </c>
      <c r="F139">
        <v>3916</v>
      </c>
      <c r="G139">
        <v>3863</v>
      </c>
      <c r="H139">
        <v>3777</v>
      </c>
      <c r="I139">
        <v>3701</v>
      </c>
      <c r="J139">
        <v>3633</v>
      </c>
      <c r="K139">
        <v>3572</v>
      </c>
    </row>
    <row r="140" spans="1:11" x14ac:dyDescent="0.25">
      <c r="A140" t="s">
        <v>601</v>
      </c>
      <c r="B140" t="s">
        <v>2511</v>
      </c>
      <c r="C140">
        <v>2671</v>
      </c>
      <c r="D140">
        <v>2647</v>
      </c>
      <c r="E140">
        <v>2630</v>
      </c>
      <c r="F140">
        <v>2591</v>
      </c>
      <c r="G140">
        <v>2563</v>
      </c>
      <c r="H140">
        <v>2543</v>
      </c>
      <c r="I140">
        <v>2509</v>
      </c>
      <c r="J140">
        <v>2494</v>
      </c>
      <c r="K140">
        <v>2460</v>
      </c>
    </row>
    <row r="141" spans="1:11" x14ac:dyDescent="0.25">
      <c r="A141" t="s">
        <v>421</v>
      </c>
      <c r="B141" t="s">
        <v>422</v>
      </c>
      <c r="C141">
        <v>8892</v>
      </c>
      <c r="D141">
        <v>8696</v>
      </c>
      <c r="E141">
        <v>8469</v>
      </c>
      <c r="F141">
        <v>8272</v>
      </c>
      <c r="G141">
        <v>8140</v>
      </c>
      <c r="H141">
        <v>7952</v>
      </c>
      <c r="I141">
        <v>7706</v>
      </c>
      <c r="J141">
        <v>7543</v>
      </c>
      <c r="K141">
        <v>7336</v>
      </c>
    </row>
    <row r="142" spans="1:11" x14ac:dyDescent="0.25">
      <c r="A142" t="s">
        <v>2480</v>
      </c>
      <c r="B142" t="s">
        <v>2479</v>
      </c>
      <c r="C142">
        <v>2348</v>
      </c>
      <c r="D142">
        <v>2295</v>
      </c>
      <c r="E142">
        <v>2256</v>
      </c>
      <c r="F142">
        <v>2189</v>
      </c>
      <c r="G142">
        <v>2130</v>
      </c>
      <c r="H142">
        <v>2090</v>
      </c>
      <c r="I142">
        <v>2046</v>
      </c>
      <c r="J142">
        <v>2009</v>
      </c>
      <c r="K142">
        <v>1933</v>
      </c>
    </row>
    <row r="143" spans="1:11" x14ac:dyDescent="0.25">
      <c r="A143" t="s">
        <v>665</v>
      </c>
      <c r="B143" t="s">
        <v>666</v>
      </c>
      <c r="C143">
        <v>13764</v>
      </c>
      <c r="D143">
        <v>13808</v>
      </c>
      <c r="E143">
        <v>13724</v>
      </c>
      <c r="F143">
        <v>13412</v>
      </c>
      <c r="G143">
        <v>13622</v>
      </c>
      <c r="H143">
        <v>13664</v>
      </c>
      <c r="I143">
        <v>13879</v>
      </c>
      <c r="J143">
        <v>13938</v>
      </c>
      <c r="K143">
        <v>12950</v>
      </c>
    </row>
    <row r="144" spans="1:11" x14ac:dyDescent="0.25">
      <c r="A144" t="s">
        <v>427</v>
      </c>
      <c r="B144" t="s">
        <v>428</v>
      </c>
      <c r="C144">
        <v>28960</v>
      </c>
      <c r="D144">
        <v>27932</v>
      </c>
      <c r="E144">
        <v>27652</v>
      </c>
      <c r="F144">
        <v>27818</v>
      </c>
      <c r="G144">
        <v>27854</v>
      </c>
      <c r="H144">
        <v>27882</v>
      </c>
      <c r="I144">
        <v>27545</v>
      </c>
      <c r="J144">
        <v>27329</v>
      </c>
      <c r="K144">
        <v>27473</v>
      </c>
    </row>
    <row r="145" spans="1:11" x14ac:dyDescent="0.25">
      <c r="A145" t="s">
        <v>425</v>
      </c>
      <c r="B145" t="s">
        <v>426</v>
      </c>
      <c r="C145">
        <v>10036</v>
      </c>
      <c r="D145">
        <v>9885</v>
      </c>
      <c r="E145">
        <v>9573</v>
      </c>
      <c r="F145">
        <v>9789</v>
      </c>
      <c r="G145">
        <v>9827</v>
      </c>
      <c r="H145">
        <v>9409</v>
      </c>
      <c r="I145">
        <v>9177</v>
      </c>
      <c r="J145">
        <v>9136</v>
      </c>
      <c r="K145">
        <v>9058</v>
      </c>
    </row>
    <row r="146" spans="1:11" x14ac:dyDescent="0.25">
      <c r="A146" t="s">
        <v>677</v>
      </c>
      <c r="B146" t="s">
        <v>678</v>
      </c>
      <c r="C146">
        <v>11627</v>
      </c>
      <c r="D146">
        <v>11948</v>
      </c>
      <c r="E146">
        <v>11615</v>
      </c>
      <c r="F146">
        <v>11481</v>
      </c>
      <c r="G146">
        <v>11373</v>
      </c>
      <c r="H146">
        <v>11177</v>
      </c>
      <c r="I146">
        <v>11011</v>
      </c>
      <c r="J146">
        <v>11001</v>
      </c>
      <c r="K146">
        <v>10731</v>
      </c>
    </row>
    <row r="147" spans="1:11" x14ac:dyDescent="0.25">
      <c r="A147" t="s">
        <v>423</v>
      </c>
      <c r="B147" t="s">
        <v>424</v>
      </c>
      <c r="C147">
        <v>12739</v>
      </c>
      <c r="D147">
        <v>12788</v>
      </c>
      <c r="E147">
        <v>12632</v>
      </c>
      <c r="F147">
        <v>12498</v>
      </c>
      <c r="G147">
        <v>12422</v>
      </c>
      <c r="H147">
        <v>12748</v>
      </c>
      <c r="I147">
        <v>12533</v>
      </c>
      <c r="J147">
        <v>12553</v>
      </c>
      <c r="K147">
        <v>12890</v>
      </c>
    </row>
    <row r="148" spans="1:11" x14ac:dyDescent="0.25">
      <c r="A148" t="s">
        <v>515</v>
      </c>
      <c r="B148" t="s">
        <v>516</v>
      </c>
      <c r="C148">
        <v>3787</v>
      </c>
      <c r="D148">
        <v>3737</v>
      </c>
      <c r="E148">
        <v>3678</v>
      </c>
      <c r="F148">
        <v>3612</v>
      </c>
      <c r="G148">
        <v>3545</v>
      </c>
      <c r="H148">
        <v>3495</v>
      </c>
      <c r="I148">
        <v>3394</v>
      </c>
      <c r="J148">
        <v>3362</v>
      </c>
      <c r="K148">
        <v>3321</v>
      </c>
    </row>
    <row r="149" spans="1:11" x14ac:dyDescent="0.25">
      <c r="A149" t="s">
        <v>517</v>
      </c>
      <c r="B149" t="s">
        <v>518</v>
      </c>
      <c r="C149">
        <v>21432</v>
      </c>
      <c r="D149">
        <v>21175</v>
      </c>
      <c r="E149">
        <v>20909</v>
      </c>
      <c r="F149">
        <v>20644</v>
      </c>
      <c r="G149">
        <v>20404</v>
      </c>
      <c r="H149">
        <v>20153</v>
      </c>
      <c r="I149">
        <v>19745</v>
      </c>
      <c r="J149">
        <v>19355</v>
      </c>
      <c r="K149">
        <v>18997</v>
      </c>
    </row>
    <row r="150" spans="1:11" x14ac:dyDescent="0.25">
      <c r="A150" t="s">
        <v>65</v>
      </c>
      <c r="B150" t="s">
        <v>66</v>
      </c>
      <c r="C150">
        <v>810</v>
      </c>
      <c r="D150">
        <v>781</v>
      </c>
      <c r="E150">
        <v>763</v>
      </c>
      <c r="F150">
        <v>761</v>
      </c>
      <c r="G150">
        <v>758</v>
      </c>
      <c r="H150">
        <v>737</v>
      </c>
      <c r="I150">
        <v>747</v>
      </c>
      <c r="J150">
        <v>745</v>
      </c>
      <c r="K150">
        <v>735</v>
      </c>
    </row>
    <row r="151" spans="1:11" x14ac:dyDescent="0.25">
      <c r="A151" t="s">
        <v>259</v>
      </c>
      <c r="B151" t="s">
        <v>260</v>
      </c>
      <c r="C151">
        <v>15542</v>
      </c>
      <c r="D151">
        <v>15349</v>
      </c>
      <c r="E151">
        <v>15045</v>
      </c>
      <c r="F151">
        <v>14860</v>
      </c>
      <c r="G151">
        <v>14571</v>
      </c>
      <c r="H151">
        <v>14264</v>
      </c>
      <c r="I151">
        <v>13955</v>
      </c>
      <c r="J151">
        <v>13718</v>
      </c>
      <c r="K151">
        <v>13425</v>
      </c>
    </row>
    <row r="152" spans="1:11" x14ac:dyDescent="0.25">
      <c r="A152" t="s">
        <v>355</v>
      </c>
      <c r="B152" t="s">
        <v>356</v>
      </c>
      <c r="C152">
        <v>18397</v>
      </c>
      <c r="D152">
        <v>18160</v>
      </c>
      <c r="E152">
        <v>17842</v>
      </c>
      <c r="F152">
        <v>17488</v>
      </c>
      <c r="G152">
        <v>17238</v>
      </c>
      <c r="H152">
        <v>16880</v>
      </c>
      <c r="I152">
        <v>16479</v>
      </c>
      <c r="J152">
        <v>16171</v>
      </c>
      <c r="K152">
        <v>15809</v>
      </c>
    </row>
    <row r="153" spans="1:11" x14ac:dyDescent="0.25">
      <c r="A153" t="s">
        <v>603</v>
      </c>
      <c r="B153" t="s">
        <v>604</v>
      </c>
      <c r="C153">
        <v>2591</v>
      </c>
      <c r="D153">
        <v>2595</v>
      </c>
      <c r="E153">
        <v>2643</v>
      </c>
      <c r="F153">
        <v>2647</v>
      </c>
      <c r="G153">
        <v>2628</v>
      </c>
      <c r="H153">
        <v>2633</v>
      </c>
      <c r="I153">
        <v>2628</v>
      </c>
      <c r="J153">
        <v>2640</v>
      </c>
      <c r="K153">
        <v>2608</v>
      </c>
    </row>
    <row r="154" spans="1:11" x14ac:dyDescent="0.25">
      <c r="A154" t="s">
        <v>2488</v>
      </c>
      <c r="B154" t="s">
        <v>2487</v>
      </c>
      <c r="C154">
        <v>19520</v>
      </c>
      <c r="D154">
        <v>19287</v>
      </c>
      <c r="E154">
        <v>18827</v>
      </c>
      <c r="F154">
        <v>18540</v>
      </c>
      <c r="G154">
        <v>18244</v>
      </c>
      <c r="H154">
        <v>17953</v>
      </c>
      <c r="I154">
        <v>17481</v>
      </c>
      <c r="J154">
        <v>17160</v>
      </c>
      <c r="K154">
        <v>16765</v>
      </c>
    </row>
    <row r="155" spans="1:11" x14ac:dyDescent="0.25">
      <c r="A155" t="s">
        <v>605</v>
      </c>
      <c r="B155" t="s">
        <v>2596</v>
      </c>
      <c r="C155">
        <v>5987</v>
      </c>
      <c r="D155">
        <v>5916</v>
      </c>
      <c r="E155">
        <v>5852</v>
      </c>
      <c r="F155">
        <v>5832</v>
      </c>
      <c r="G155">
        <v>5876</v>
      </c>
      <c r="H155">
        <v>5858</v>
      </c>
      <c r="I155">
        <v>5788</v>
      </c>
      <c r="J155">
        <v>5716</v>
      </c>
      <c r="K155">
        <v>5612</v>
      </c>
    </row>
    <row r="156" spans="1:11" x14ac:dyDescent="0.25">
      <c r="A156" t="s">
        <v>519</v>
      </c>
      <c r="B156" t="s">
        <v>520</v>
      </c>
      <c r="C156">
        <v>1381</v>
      </c>
      <c r="D156">
        <v>1359</v>
      </c>
      <c r="E156">
        <v>1323</v>
      </c>
      <c r="F156">
        <v>1326</v>
      </c>
      <c r="G156">
        <v>1306</v>
      </c>
      <c r="H156">
        <v>1263</v>
      </c>
      <c r="I156">
        <v>1238</v>
      </c>
      <c r="J156">
        <v>1215</v>
      </c>
      <c r="K156">
        <v>1202</v>
      </c>
    </row>
    <row r="157" spans="1:11" x14ac:dyDescent="0.25">
      <c r="A157" t="s">
        <v>261</v>
      </c>
      <c r="B157" t="s">
        <v>262</v>
      </c>
      <c r="C157">
        <v>3923</v>
      </c>
      <c r="D157">
        <v>3915</v>
      </c>
      <c r="E157">
        <v>3920</v>
      </c>
      <c r="F157">
        <v>3931</v>
      </c>
      <c r="G157">
        <v>3951</v>
      </c>
      <c r="H157">
        <v>3941</v>
      </c>
      <c r="I157">
        <v>3877</v>
      </c>
      <c r="J157">
        <v>3896</v>
      </c>
      <c r="K157">
        <v>3904</v>
      </c>
    </row>
    <row r="158" spans="1:11" x14ac:dyDescent="0.25">
      <c r="A158" t="s">
        <v>2482</v>
      </c>
      <c r="B158" t="s">
        <v>2481</v>
      </c>
      <c r="C158">
        <v>4137</v>
      </c>
      <c r="D158">
        <v>4042</v>
      </c>
      <c r="E158">
        <v>3958</v>
      </c>
      <c r="F158">
        <v>3834</v>
      </c>
      <c r="G158">
        <v>3779</v>
      </c>
      <c r="H158">
        <v>3718</v>
      </c>
      <c r="I158">
        <v>3548</v>
      </c>
      <c r="J158">
        <v>3474</v>
      </c>
      <c r="K158">
        <v>3392</v>
      </c>
    </row>
    <row r="159" spans="1:11" x14ac:dyDescent="0.25">
      <c r="A159" t="s">
        <v>263</v>
      </c>
      <c r="B159" t="s">
        <v>264</v>
      </c>
      <c r="C159">
        <v>2691</v>
      </c>
      <c r="D159">
        <v>2649</v>
      </c>
      <c r="E159">
        <v>2602</v>
      </c>
      <c r="F159">
        <v>2535</v>
      </c>
      <c r="G159">
        <v>2466</v>
      </c>
      <c r="H159">
        <v>2418</v>
      </c>
      <c r="I159">
        <v>2373</v>
      </c>
      <c r="J159">
        <v>2338</v>
      </c>
      <c r="K159">
        <v>2332</v>
      </c>
    </row>
    <row r="160" spans="1:11" x14ac:dyDescent="0.25">
      <c r="A160" t="s">
        <v>521</v>
      </c>
      <c r="B160" t="s">
        <v>522</v>
      </c>
      <c r="C160">
        <v>6948</v>
      </c>
      <c r="D160">
        <v>7039</v>
      </c>
      <c r="E160">
        <v>7015</v>
      </c>
      <c r="F160">
        <v>7023</v>
      </c>
      <c r="G160">
        <v>7045</v>
      </c>
      <c r="H160">
        <v>6996</v>
      </c>
      <c r="I160">
        <v>6968</v>
      </c>
      <c r="J160">
        <v>6930</v>
      </c>
      <c r="K160">
        <v>6924</v>
      </c>
    </row>
    <row r="161" spans="1:11" x14ac:dyDescent="0.25">
      <c r="A161" t="s">
        <v>67</v>
      </c>
      <c r="B161" t="s">
        <v>68</v>
      </c>
      <c r="C161">
        <v>7839</v>
      </c>
      <c r="D161">
        <v>7751</v>
      </c>
      <c r="E161">
        <v>7640</v>
      </c>
      <c r="F161">
        <v>7550</v>
      </c>
      <c r="G161">
        <v>7554</v>
      </c>
      <c r="H161">
        <v>7517</v>
      </c>
      <c r="I161">
        <v>7423</v>
      </c>
      <c r="J161">
        <v>7314</v>
      </c>
      <c r="K161">
        <v>7170</v>
      </c>
    </row>
    <row r="162" spans="1:11" x14ac:dyDescent="0.25">
      <c r="A162" t="s">
        <v>183</v>
      </c>
      <c r="B162" t="s">
        <v>184</v>
      </c>
      <c r="C162">
        <v>4893</v>
      </c>
      <c r="D162">
        <v>4853</v>
      </c>
      <c r="E162">
        <v>4663</v>
      </c>
      <c r="F162">
        <v>4601</v>
      </c>
      <c r="G162">
        <v>4543</v>
      </c>
      <c r="H162">
        <v>4498</v>
      </c>
      <c r="I162">
        <v>4378</v>
      </c>
      <c r="J162">
        <v>4284</v>
      </c>
      <c r="K162">
        <v>4205</v>
      </c>
    </row>
    <row r="163" spans="1:11" x14ac:dyDescent="0.25">
      <c r="A163" t="s">
        <v>2490</v>
      </c>
      <c r="B163" t="s">
        <v>2489</v>
      </c>
      <c r="C163">
        <v>12500</v>
      </c>
      <c r="D163">
        <v>12325</v>
      </c>
      <c r="E163">
        <v>12111</v>
      </c>
      <c r="F163">
        <v>11911</v>
      </c>
      <c r="G163">
        <v>11745</v>
      </c>
      <c r="H163">
        <v>11369</v>
      </c>
      <c r="I163">
        <v>11134</v>
      </c>
      <c r="J163">
        <v>10998</v>
      </c>
      <c r="K163">
        <v>10697</v>
      </c>
    </row>
    <row r="164" spans="1:11" x14ac:dyDescent="0.25">
      <c r="A164" t="s">
        <v>23</v>
      </c>
      <c r="B164" t="s">
        <v>2597</v>
      </c>
      <c r="C164">
        <v>1581</v>
      </c>
      <c r="D164">
        <v>1559</v>
      </c>
      <c r="E164">
        <v>1502</v>
      </c>
      <c r="F164">
        <v>1469</v>
      </c>
      <c r="G164">
        <v>1440</v>
      </c>
      <c r="H164">
        <v>1399</v>
      </c>
      <c r="I164">
        <v>1342</v>
      </c>
      <c r="J164">
        <v>1331</v>
      </c>
      <c r="K164">
        <v>1305</v>
      </c>
    </row>
    <row r="165" spans="1:11" x14ac:dyDescent="0.25">
      <c r="A165" t="s">
        <v>431</v>
      </c>
      <c r="B165" t="s">
        <v>432</v>
      </c>
      <c r="C165">
        <v>6228</v>
      </c>
      <c r="D165">
        <v>6139</v>
      </c>
      <c r="E165">
        <v>6076</v>
      </c>
      <c r="F165">
        <v>6012</v>
      </c>
      <c r="G165">
        <v>5909</v>
      </c>
      <c r="H165">
        <v>5797</v>
      </c>
      <c r="I165">
        <v>5636</v>
      </c>
      <c r="J165">
        <v>5559</v>
      </c>
      <c r="K165">
        <v>5499</v>
      </c>
    </row>
    <row r="166" spans="1:11" x14ac:dyDescent="0.25">
      <c r="A166" t="s">
        <v>523</v>
      </c>
      <c r="B166" t="s">
        <v>524</v>
      </c>
      <c r="C166">
        <v>3285</v>
      </c>
      <c r="D166">
        <v>3243</v>
      </c>
      <c r="E166">
        <v>3176</v>
      </c>
      <c r="F166">
        <v>3142</v>
      </c>
      <c r="G166">
        <v>3078</v>
      </c>
      <c r="H166">
        <v>2994</v>
      </c>
      <c r="I166">
        <v>2927</v>
      </c>
      <c r="J166">
        <v>2872</v>
      </c>
      <c r="K166">
        <v>2817</v>
      </c>
    </row>
    <row r="167" spans="1:11" x14ac:dyDescent="0.25">
      <c r="A167" t="s">
        <v>357</v>
      </c>
      <c r="B167" t="s">
        <v>358</v>
      </c>
      <c r="C167">
        <v>10158</v>
      </c>
      <c r="D167">
        <v>10236</v>
      </c>
      <c r="E167">
        <v>10174</v>
      </c>
      <c r="F167">
        <v>10331</v>
      </c>
      <c r="G167">
        <v>10351</v>
      </c>
      <c r="H167">
        <v>10297</v>
      </c>
      <c r="I167">
        <v>10185</v>
      </c>
      <c r="J167">
        <v>10087</v>
      </c>
      <c r="K167">
        <v>9927</v>
      </c>
    </row>
    <row r="168" spans="1:11" x14ac:dyDescent="0.25">
      <c r="A168" t="s">
        <v>359</v>
      </c>
      <c r="B168" t="s">
        <v>360</v>
      </c>
      <c r="C168">
        <v>20216</v>
      </c>
      <c r="D168">
        <v>19868</v>
      </c>
      <c r="E168">
        <v>19407</v>
      </c>
      <c r="F168">
        <v>19198</v>
      </c>
      <c r="G168">
        <v>19048</v>
      </c>
      <c r="H168">
        <v>18904</v>
      </c>
      <c r="I168">
        <v>18631</v>
      </c>
      <c r="J168">
        <v>18482</v>
      </c>
      <c r="K168">
        <v>18183</v>
      </c>
    </row>
    <row r="169" spans="1:11" x14ac:dyDescent="0.25">
      <c r="A169" t="s">
        <v>607</v>
      </c>
      <c r="B169" t="s">
        <v>2598</v>
      </c>
      <c r="C169">
        <v>982</v>
      </c>
      <c r="D169">
        <v>978</v>
      </c>
      <c r="E169">
        <v>950</v>
      </c>
      <c r="F169">
        <v>945</v>
      </c>
      <c r="G169">
        <v>935</v>
      </c>
      <c r="H169">
        <v>923</v>
      </c>
      <c r="I169">
        <v>913</v>
      </c>
      <c r="J169">
        <v>877</v>
      </c>
      <c r="K169">
        <v>839</v>
      </c>
    </row>
    <row r="170" spans="1:11" x14ac:dyDescent="0.25">
      <c r="A170" t="s">
        <v>525</v>
      </c>
      <c r="B170" t="s">
        <v>2599</v>
      </c>
      <c r="C170">
        <v>13142</v>
      </c>
      <c r="D170">
        <v>13141</v>
      </c>
      <c r="E170">
        <v>13117</v>
      </c>
      <c r="F170">
        <v>13141</v>
      </c>
      <c r="G170">
        <v>13197</v>
      </c>
      <c r="H170">
        <v>13152</v>
      </c>
      <c r="I170">
        <v>13054</v>
      </c>
      <c r="J170">
        <v>12849</v>
      </c>
      <c r="K170">
        <v>12737</v>
      </c>
    </row>
    <row r="171" spans="1:11" x14ac:dyDescent="0.25">
      <c r="A171" t="s">
        <v>609</v>
      </c>
      <c r="B171" t="s">
        <v>610</v>
      </c>
      <c r="C171">
        <v>4315</v>
      </c>
      <c r="D171">
        <v>4369</v>
      </c>
      <c r="E171">
        <v>4433</v>
      </c>
      <c r="F171">
        <v>4524</v>
      </c>
      <c r="G171">
        <v>4567</v>
      </c>
      <c r="H171">
        <v>4651</v>
      </c>
      <c r="I171">
        <v>4666</v>
      </c>
      <c r="J171">
        <v>4688</v>
      </c>
      <c r="K171">
        <v>4717</v>
      </c>
    </row>
    <row r="172" spans="1:11" x14ac:dyDescent="0.25">
      <c r="A172" t="s">
        <v>527</v>
      </c>
      <c r="B172" t="s">
        <v>528</v>
      </c>
      <c r="C172">
        <v>14937</v>
      </c>
      <c r="D172">
        <v>14982</v>
      </c>
      <c r="E172">
        <v>14906</v>
      </c>
      <c r="F172">
        <v>14946</v>
      </c>
      <c r="G172">
        <v>14982</v>
      </c>
      <c r="H172">
        <v>14964</v>
      </c>
      <c r="I172">
        <v>14824</v>
      </c>
      <c r="J172">
        <v>14874</v>
      </c>
      <c r="K172">
        <v>14815</v>
      </c>
    </row>
    <row r="173" spans="1:11" x14ac:dyDescent="0.25">
      <c r="A173" t="s">
        <v>177</v>
      </c>
      <c r="B173" t="s">
        <v>178</v>
      </c>
      <c r="C173">
        <v>19141</v>
      </c>
      <c r="D173">
        <v>18985</v>
      </c>
      <c r="E173">
        <v>18746</v>
      </c>
      <c r="F173">
        <v>18699</v>
      </c>
      <c r="G173">
        <v>18783</v>
      </c>
      <c r="H173">
        <v>18508</v>
      </c>
      <c r="I173">
        <v>18094</v>
      </c>
      <c r="J173">
        <v>18122</v>
      </c>
      <c r="K173">
        <v>17957</v>
      </c>
    </row>
    <row r="174" spans="1:11" x14ac:dyDescent="0.25">
      <c r="A174" t="s">
        <v>361</v>
      </c>
      <c r="B174" t="s">
        <v>362</v>
      </c>
      <c r="C174">
        <v>10728</v>
      </c>
      <c r="D174">
        <v>10567</v>
      </c>
      <c r="E174">
        <v>10431</v>
      </c>
      <c r="F174">
        <v>10312</v>
      </c>
      <c r="G174">
        <v>10239</v>
      </c>
      <c r="H174">
        <v>9917</v>
      </c>
      <c r="I174">
        <v>9603</v>
      </c>
      <c r="J174">
        <v>9561</v>
      </c>
      <c r="K174">
        <v>9358</v>
      </c>
    </row>
    <row r="175" spans="1:11" x14ac:dyDescent="0.25">
      <c r="A175" t="s">
        <v>717</v>
      </c>
      <c r="B175" t="s">
        <v>718</v>
      </c>
      <c r="C175">
        <v>12486</v>
      </c>
      <c r="D175">
        <v>12520</v>
      </c>
      <c r="E175">
        <v>12332</v>
      </c>
      <c r="F175">
        <v>12418</v>
      </c>
      <c r="G175">
        <v>12648</v>
      </c>
      <c r="H175">
        <v>12781</v>
      </c>
      <c r="I175">
        <v>12719</v>
      </c>
      <c r="J175">
        <v>12745</v>
      </c>
      <c r="K175">
        <v>12897</v>
      </c>
    </row>
    <row r="176" spans="1:11" x14ac:dyDescent="0.25">
      <c r="A176" t="s">
        <v>69</v>
      </c>
      <c r="B176" t="s">
        <v>70</v>
      </c>
      <c r="C176">
        <v>1865</v>
      </c>
      <c r="D176">
        <v>1829</v>
      </c>
      <c r="E176">
        <v>1764</v>
      </c>
      <c r="F176">
        <v>1709</v>
      </c>
      <c r="G176">
        <v>1683</v>
      </c>
      <c r="H176">
        <v>1659</v>
      </c>
      <c r="I176">
        <v>1628</v>
      </c>
      <c r="J176">
        <v>1601</v>
      </c>
      <c r="K176">
        <v>1593</v>
      </c>
    </row>
    <row r="177" spans="1:11" x14ac:dyDescent="0.25">
      <c r="A177" t="s">
        <v>363</v>
      </c>
      <c r="B177" t="s">
        <v>364</v>
      </c>
      <c r="C177">
        <v>2736</v>
      </c>
      <c r="D177">
        <v>2701</v>
      </c>
      <c r="E177">
        <v>2688</v>
      </c>
      <c r="F177">
        <v>2672</v>
      </c>
      <c r="G177">
        <v>2643</v>
      </c>
      <c r="H177">
        <v>2681</v>
      </c>
      <c r="I177">
        <v>2623</v>
      </c>
      <c r="J177">
        <v>2575</v>
      </c>
      <c r="K177">
        <v>2566</v>
      </c>
    </row>
    <row r="178" spans="1:11" x14ac:dyDescent="0.25">
      <c r="A178" t="s">
        <v>611</v>
      </c>
      <c r="B178" t="s">
        <v>612</v>
      </c>
      <c r="C178">
        <v>1879</v>
      </c>
      <c r="D178">
        <v>1866</v>
      </c>
      <c r="E178">
        <v>1885</v>
      </c>
      <c r="F178">
        <v>1901</v>
      </c>
      <c r="G178">
        <v>1902</v>
      </c>
      <c r="H178">
        <v>1944</v>
      </c>
      <c r="I178">
        <v>1928</v>
      </c>
      <c r="J178">
        <v>1933</v>
      </c>
      <c r="K178">
        <v>1888</v>
      </c>
    </row>
    <row r="179" spans="1:11" x14ac:dyDescent="0.25">
      <c r="A179" t="s">
        <v>185</v>
      </c>
      <c r="B179" t="s">
        <v>186</v>
      </c>
      <c r="C179">
        <v>16331</v>
      </c>
      <c r="D179">
        <v>16580</v>
      </c>
      <c r="E179">
        <v>16680</v>
      </c>
      <c r="F179">
        <v>16725</v>
      </c>
      <c r="G179">
        <v>17063</v>
      </c>
      <c r="H179">
        <v>17188</v>
      </c>
      <c r="I179">
        <v>17213</v>
      </c>
      <c r="J179">
        <v>17285</v>
      </c>
      <c r="K179">
        <v>17271</v>
      </c>
    </row>
    <row r="180" spans="1:11" x14ac:dyDescent="0.25">
      <c r="A180" t="s">
        <v>7</v>
      </c>
      <c r="B180" t="s">
        <v>8</v>
      </c>
      <c r="C180">
        <v>26613</v>
      </c>
      <c r="D180">
        <v>26380</v>
      </c>
      <c r="E180">
        <v>25963</v>
      </c>
      <c r="F180">
        <v>25770</v>
      </c>
      <c r="G180">
        <v>25797</v>
      </c>
      <c r="H180">
        <v>25367</v>
      </c>
      <c r="I180">
        <v>25000</v>
      </c>
      <c r="J180">
        <v>24867</v>
      </c>
      <c r="K180">
        <v>24672</v>
      </c>
    </row>
    <row r="181" spans="1:11" x14ac:dyDescent="0.25">
      <c r="A181" t="s">
        <v>433</v>
      </c>
      <c r="B181" t="s">
        <v>434</v>
      </c>
      <c r="C181">
        <v>9256</v>
      </c>
      <c r="D181">
        <v>9080</v>
      </c>
      <c r="E181">
        <v>8879</v>
      </c>
      <c r="F181">
        <v>8703</v>
      </c>
      <c r="G181">
        <v>8577</v>
      </c>
      <c r="H181">
        <v>8410</v>
      </c>
      <c r="I181">
        <v>8168</v>
      </c>
      <c r="J181">
        <v>8078</v>
      </c>
      <c r="K181">
        <v>7947</v>
      </c>
    </row>
    <row r="182" spans="1:11" x14ac:dyDescent="0.25">
      <c r="A182" t="s">
        <v>445</v>
      </c>
      <c r="B182" t="s">
        <v>446</v>
      </c>
      <c r="C182">
        <v>10525</v>
      </c>
      <c r="D182">
        <v>10304</v>
      </c>
      <c r="E182">
        <v>10014</v>
      </c>
      <c r="F182">
        <v>9784</v>
      </c>
      <c r="G182">
        <v>9541</v>
      </c>
      <c r="H182">
        <v>9301</v>
      </c>
      <c r="I182">
        <v>8993</v>
      </c>
      <c r="J182">
        <v>8783</v>
      </c>
      <c r="K182">
        <v>8596</v>
      </c>
    </row>
    <row r="183" spans="1:11" x14ac:dyDescent="0.25">
      <c r="A183" t="s">
        <v>71</v>
      </c>
      <c r="B183" t="s">
        <v>72</v>
      </c>
      <c r="C183">
        <v>15381</v>
      </c>
      <c r="D183">
        <v>15487</v>
      </c>
      <c r="E183">
        <v>15437</v>
      </c>
      <c r="F183">
        <v>15645</v>
      </c>
      <c r="G183">
        <v>15823</v>
      </c>
      <c r="H183">
        <v>15700</v>
      </c>
      <c r="I183">
        <v>15513</v>
      </c>
      <c r="J183">
        <v>15400</v>
      </c>
      <c r="K183">
        <v>15321</v>
      </c>
    </row>
    <row r="184" spans="1:11" x14ac:dyDescent="0.25">
      <c r="A184" t="s">
        <v>613</v>
      </c>
      <c r="B184" t="s">
        <v>614</v>
      </c>
      <c r="C184">
        <v>1362</v>
      </c>
      <c r="D184">
        <v>1352</v>
      </c>
      <c r="E184">
        <v>1324</v>
      </c>
      <c r="F184">
        <v>1295</v>
      </c>
      <c r="G184">
        <v>1291</v>
      </c>
      <c r="H184">
        <v>1285</v>
      </c>
      <c r="I184">
        <v>1246</v>
      </c>
      <c r="J184">
        <v>1251</v>
      </c>
      <c r="K184">
        <v>1205</v>
      </c>
    </row>
    <row r="185" spans="1:11" x14ac:dyDescent="0.25">
      <c r="A185" t="s">
        <v>265</v>
      </c>
      <c r="B185" t="s">
        <v>266</v>
      </c>
      <c r="C185">
        <v>7839</v>
      </c>
      <c r="D185">
        <v>8050</v>
      </c>
      <c r="E185">
        <v>8097</v>
      </c>
      <c r="F185">
        <v>8171</v>
      </c>
      <c r="G185">
        <v>8358</v>
      </c>
      <c r="H185">
        <v>8435</v>
      </c>
      <c r="I185">
        <v>8472</v>
      </c>
      <c r="J185">
        <v>8579</v>
      </c>
      <c r="K185">
        <v>8591</v>
      </c>
    </row>
    <row r="186" spans="1:11" x14ac:dyDescent="0.25">
      <c r="A186" t="s">
        <v>435</v>
      </c>
      <c r="B186" t="s">
        <v>436</v>
      </c>
      <c r="C186">
        <v>9776</v>
      </c>
      <c r="D186">
        <v>9763</v>
      </c>
      <c r="E186">
        <v>9704</v>
      </c>
      <c r="F186">
        <v>9657</v>
      </c>
      <c r="G186">
        <v>9693</v>
      </c>
      <c r="H186">
        <v>9600</v>
      </c>
      <c r="I186">
        <v>9394</v>
      </c>
      <c r="J186">
        <v>9330</v>
      </c>
      <c r="K186">
        <v>9254</v>
      </c>
    </row>
    <row r="187" spans="1:11" x14ac:dyDescent="0.25">
      <c r="A187" t="s">
        <v>25</v>
      </c>
      <c r="B187" t="s">
        <v>26</v>
      </c>
      <c r="C187">
        <v>38070</v>
      </c>
      <c r="D187">
        <v>37890</v>
      </c>
      <c r="E187">
        <v>37545</v>
      </c>
      <c r="F187">
        <v>37156</v>
      </c>
      <c r="G187">
        <v>36804</v>
      </c>
      <c r="H187">
        <v>36343</v>
      </c>
      <c r="I187">
        <v>35431</v>
      </c>
      <c r="J187">
        <v>34903</v>
      </c>
      <c r="K187">
        <v>34318</v>
      </c>
    </row>
    <row r="188" spans="1:11" x14ac:dyDescent="0.25">
      <c r="A188" t="s">
        <v>267</v>
      </c>
      <c r="B188" t="s">
        <v>268</v>
      </c>
      <c r="C188">
        <v>2601</v>
      </c>
      <c r="D188">
        <v>2575</v>
      </c>
      <c r="E188">
        <v>2541</v>
      </c>
      <c r="F188">
        <v>2532</v>
      </c>
      <c r="G188">
        <v>2505</v>
      </c>
      <c r="H188">
        <v>2468</v>
      </c>
      <c r="I188">
        <v>2429</v>
      </c>
      <c r="J188">
        <v>2400</v>
      </c>
      <c r="K188">
        <v>2354</v>
      </c>
    </row>
    <row r="189" spans="1:11" x14ac:dyDescent="0.25">
      <c r="A189" t="s">
        <v>709</v>
      </c>
      <c r="B189" t="s">
        <v>710</v>
      </c>
      <c r="C189">
        <v>15624</v>
      </c>
      <c r="D189">
        <v>15368</v>
      </c>
      <c r="E189">
        <v>15154</v>
      </c>
      <c r="F189">
        <v>14927</v>
      </c>
      <c r="G189">
        <v>14709</v>
      </c>
      <c r="H189">
        <v>14484</v>
      </c>
      <c r="I189">
        <v>14190</v>
      </c>
      <c r="J189">
        <v>13968</v>
      </c>
      <c r="K189">
        <v>13690</v>
      </c>
    </row>
    <row r="190" spans="1:11" x14ac:dyDescent="0.25">
      <c r="A190" t="s">
        <v>187</v>
      </c>
      <c r="B190" t="s">
        <v>188</v>
      </c>
      <c r="C190">
        <v>7045</v>
      </c>
      <c r="D190">
        <v>7072</v>
      </c>
      <c r="E190">
        <v>7007</v>
      </c>
      <c r="F190">
        <v>7033</v>
      </c>
      <c r="G190">
        <v>6934</v>
      </c>
      <c r="H190">
        <v>6849</v>
      </c>
      <c r="I190">
        <v>6705</v>
      </c>
      <c r="J190">
        <v>6561</v>
      </c>
      <c r="K190">
        <v>6356</v>
      </c>
    </row>
    <row r="191" spans="1:11" x14ac:dyDescent="0.25">
      <c r="A191" t="s">
        <v>27</v>
      </c>
      <c r="B191" t="s">
        <v>2600</v>
      </c>
      <c r="C191">
        <v>3405</v>
      </c>
      <c r="D191">
        <v>3369</v>
      </c>
      <c r="E191">
        <v>3263</v>
      </c>
      <c r="F191">
        <v>3192</v>
      </c>
      <c r="G191">
        <v>3158</v>
      </c>
      <c r="H191">
        <v>3089</v>
      </c>
      <c r="I191">
        <v>3051</v>
      </c>
      <c r="J191">
        <v>3076</v>
      </c>
      <c r="K191">
        <v>2978</v>
      </c>
    </row>
    <row r="192" spans="1:11" x14ac:dyDescent="0.25">
      <c r="A192" t="s">
        <v>615</v>
      </c>
      <c r="B192" t="s">
        <v>2601</v>
      </c>
      <c r="C192">
        <v>2699</v>
      </c>
      <c r="D192">
        <v>2668</v>
      </c>
      <c r="E192">
        <v>2655</v>
      </c>
      <c r="F192">
        <v>2661</v>
      </c>
      <c r="G192">
        <v>2639</v>
      </c>
      <c r="H192">
        <v>2657</v>
      </c>
      <c r="I192">
        <v>2607</v>
      </c>
      <c r="J192">
        <v>2549</v>
      </c>
      <c r="K192">
        <v>2459</v>
      </c>
    </row>
    <row r="193" spans="1:11" x14ac:dyDescent="0.25">
      <c r="A193" t="s">
        <v>269</v>
      </c>
      <c r="B193" t="s">
        <v>270</v>
      </c>
      <c r="C193">
        <v>1831</v>
      </c>
      <c r="D193">
        <v>1865</v>
      </c>
      <c r="E193">
        <v>1857</v>
      </c>
      <c r="F193">
        <v>1883</v>
      </c>
      <c r="G193">
        <v>1905</v>
      </c>
      <c r="H193">
        <v>1918</v>
      </c>
      <c r="I193">
        <v>1901</v>
      </c>
      <c r="J193">
        <v>1896</v>
      </c>
      <c r="K193">
        <v>1919</v>
      </c>
    </row>
    <row r="194" spans="1:11" x14ac:dyDescent="0.25">
      <c r="A194" t="s">
        <v>365</v>
      </c>
      <c r="B194" t="s">
        <v>366</v>
      </c>
      <c r="C194">
        <v>4687</v>
      </c>
      <c r="D194">
        <v>4645</v>
      </c>
      <c r="E194">
        <v>4576</v>
      </c>
      <c r="F194">
        <v>4497</v>
      </c>
      <c r="G194">
        <v>4422</v>
      </c>
      <c r="H194">
        <v>4356</v>
      </c>
      <c r="I194">
        <v>4239</v>
      </c>
      <c r="J194">
        <v>4153</v>
      </c>
      <c r="K194">
        <v>4101</v>
      </c>
    </row>
    <row r="195" spans="1:11" x14ac:dyDescent="0.25">
      <c r="A195" t="s">
        <v>2471</v>
      </c>
      <c r="B195" t="s">
        <v>2470</v>
      </c>
      <c r="C195">
        <v>3020</v>
      </c>
      <c r="D195">
        <v>2985</v>
      </c>
      <c r="E195">
        <v>2950</v>
      </c>
      <c r="F195">
        <v>2975</v>
      </c>
      <c r="G195">
        <v>2973</v>
      </c>
      <c r="H195">
        <v>2946</v>
      </c>
      <c r="I195">
        <v>2896</v>
      </c>
      <c r="J195">
        <v>2886</v>
      </c>
      <c r="K195">
        <v>2792</v>
      </c>
    </row>
    <row r="196" spans="1:11" x14ac:dyDescent="0.25">
      <c r="A196" t="s">
        <v>101</v>
      </c>
      <c r="B196" t="s">
        <v>102</v>
      </c>
      <c r="C196">
        <v>12884</v>
      </c>
      <c r="D196">
        <v>12973</v>
      </c>
      <c r="E196">
        <v>12836</v>
      </c>
      <c r="F196">
        <v>12687</v>
      </c>
      <c r="G196">
        <v>12748</v>
      </c>
      <c r="H196">
        <v>12637</v>
      </c>
      <c r="I196">
        <v>12370</v>
      </c>
      <c r="J196">
        <v>12297</v>
      </c>
      <c r="K196">
        <v>12158</v>
      </c>
    </row>
    <row r="197" spans="1:11" x14ac:dyDescent="0.25">
      <c r="A197" t="s">
        <v>823</v>
      </c>
      <c r="B197" t="s">
        <v>824</v>
      </c>
      <c r="C197">
        <v>4442</v>
      </c>
      <c r="D197">
        <v>4479</v>
      </c>
      <c r="E197">
        <v>4450</v>
      </c>
      <c r="F197">
        <v>4445</v>
      </c>
      <c r="G197">
        <v>4474</v>
      </c>
      <c r="H197">
        <v>4413</v>
      </c>
      <c r="I197">
        <v>4345</v>
      </c>
      <c r="J197">
        <v>4290</v>
      </c>
      <c r="K197">
        <v>4273</v>
      </c>
    </row>
    <row r="198" spans="1:11" x14ac:dyDescent="0.25">
      <c r="A198" t="s">
        <v>135</v>
      </c>
      <c r="B198" t="s">
        <v>136</v>
      </c>
      <c r="C198">
        <v>29826</v>
      </c>
      <c r="D198">
        <v>29595</v>
      </c>
      <c r="E198">
        <v>29061</v>
      </c>
      <c r="F198">
        <v>28710</v>
      </c>
      <c r="G198">
        <v>28597</v>
      </c>
      <c r="H198">
        <v>28167</v>
      </c>
      <c r="I198">
        <v>27875</v>
      </c>
      <c r="J198">
        <v>27696</v>
      </c>
      <c r="K198">
        <v>27623</v>
      </c>
    </row>
    <row r="199" spans="1:11" x14ac:dyDescent="0.25">
      <c r="A199" t="s">
        <v>617</v>
      </c>
      <c r="B199" t="s">
        <v>2515</v>
      </c>
      <c r="C199">
        <v>3474</v>
      </c>
      <c r="D199">
        <v>3504</v>
      </c>
      <c r="E199">
        <v>3483</v>
      </c>
      <c r="F199">
        <v>3474</v>
      </c>
      <c r="G199">
        <v>3457</v>
      </c>
      <c r="H199">
        <v>3440</v>
      </c>
      <c r="I199">
        <v>3424</v>
      </c>
      <c r="J199">
        <v>3378</v>
      </c>
      <c r="K199">
        <v>3338</v>
      </c>
    </row>
    <row r="200" spans="1:11" x14ac:dyDescent="0.25">
      <c r="A200" t="s">
        <v>719</v>
      </c>
      <c r="B200" t="s">
        <v>720</v>
      </c>
      <c r="C200">
        <v>60074</v>
      </c>
      <c r="D200">
        <v>59774</v>
      </c>
      <c r="E200">
        <v>58753</v>
      </c>
      <c r="F200">
        <v>58304</v>
      </c>
      <c r="G200">
        <v>57514</v>
      </c>
      <c r="H200">
        <v>56950</v>
      </c>
      <c r="I200">
        <v>55815</v>
      </c>
      <c r="J200">
        <v>54962</v>
      </c>
      <c r="K200">
        <v>54242</v>
      </c>
    </row>
    <row r="201" spans="1:11" x14ac:dyDescent="0.25">
      <c r="A201" t="s">
        <v>619</v>
      </c>
      <c r="B201" t="s">
        <v>620</v>
      </c>
      <c r="C201">
        <v>8993</v>
      </c>
      <c r="D201">
        <v>8923</v>
      </c>
      <c r="E201">
        <v>8761</v>
      </c>
      <c r="F201">
        <v>8717</v>
      </c>
      <c r="G201">
        <v>8648</v>
      </c>
      <c r="H201">
        <v>8532</v>
      </c>
      <c r="I201">
        <v>8416</v>
      </c>
      <c r="J201">
        <v>8256</v>
      </c>
      <c r="K201">
        <v>8134</v>
      </c>
    </row>
    <row r="202" spans="1:11" x14ac:dyDescent="0.25">
      <c r="A202" t="s">
        <v>73</v>
      </c>
      <c r="B202" t="s">
        <v>74</v>
      </c>
      <c r="C202">
        <v>1846</v>
      </c>
      <c r="D202">
        <v>1813</v>
      </c>
      <c r="E202">
        <v>1760</v>
      </c>
      <c r="F202">
        <v>1744</v>
      </c>
      <c r="G202">
        <v>1748</v>
      </c>
      <c r="H202">
        <v>1770</v>
      </c>
      <c r="I202">
        <v>1758</v>
      </c>
      <c r="J202">
        <v>1726</v>
      </c>
      <c r="K202">
        <v>1661</v>
      </c>
    </row>
    <row r="203" spans="1:11" x14ac:dyDescent="0.25">
      <c r="A203" t="s">
        <v>75</v>
      </c>
      <c r="B203" t="s">
        <v>76</v>
      </c>
      <c r="C203">
        <v>8118</v>
      </c>
      <c r="D203">
        <v>8181</v>
      </c>
      <c r="E203">
        <v>8036</v>
      </c>
      <c r="F203">
        <v>8258</v>
      </c>
      <c r="G203">
        <v>8306</v>
      </c>
      <c r="H203">
        <v>8250</v>
      </c>
      <c r="I203">
        <v>8089</v>
      </c>
      <c r="J203">
        <v>7998</v>
      </c>
      <c r="K203">
        <v>7665</v>
      </c>
    </row>
    <row r="204" spans="1:11" x14ac:dyDescent="0.25">
      <c r="A204" t="s">
        <v>693</v>
      </c>
      <c r="B204" t="s">
        <v>694</v>
      </c>
      <c r="C204">
        <v>6102</v>
      </c>
      <c r="D204">
        <v>6412</v>
      </c>
      <c r="E204">
        <v>6373</v>
      </c>
      <c r="F204">
        <v>6308</v>
      </c>
      <c r="G204">
        <v>6237</v>
      </c>
      <c r="H204">
        <v>6092</v>
      </c>
      <c r="I204">
        <v>5931</v>
      </c>
      <c r="J204">
        <v>5851</v>
      </c>
      <c r="K204">
        <v>5667</v>
      </c>
    </row>
    <row r="205" spans="1:11" x14ac:dyDescent="0.25">
      <c r="A205" t="s">
        <v>721</v>
      </c>
      <c r="B205" t="s">
        <v>722</v>
      </c>
      <c r="C205">
        <v>13134</v>
      </c>
      <c r="D205">
        <v>13029</v>
      </c>
      <c r="E205">
        <v>12532</v>
      </c>
      <c r="F205">
        <v>12404</v>
      </c>
      <c r="G205">
        <v>12350</v>
      </c>
      <c r="H205">
        <v>12203</v>
      </c>
      <c r="I205">
        <v>11945</v>
      </c>
      <c r="J205">
        <v>11802</v>
      </c>
      <c r="K205">
        <v>11599</v>
      </c>
    </row>
    <row r="206" spans="1:11" x14ac:dyDescent="0.25">
      <c r="A206" t="s">
        <v>77</v>
      </c>
      <c r="B206" t="s">
        <v>78</v>
      </c>
      <c r="C206">
        <v>3079</v>
      </c>
      <c r="D206">
        <v>3028</v>
      </c>
      <c r="E206">
        <v>2937</v>
      </c>
      <c r="F206">
        <v>2861</v>
      </c>
      <c r="G206">
        <v>2826</v>
      </c>
      <c r="H206">
        <v>2759</v>
      </c>
      <c r="I206">
        <v>2748</v>
      </c>
      <c r="J206">
        <v>2685</v>
      </c>
      <c r="K206">
        <v>2619</v>
      </c>
    </row>
    <row r="207" spans="1:11" x14ac:dyDescent="0.25">
      <c r="A207" t="s">
        <v>79</v>
      </c>
      <c r="B207" t="s">
        <v>80</v>
      </c>
      <c r="C207">
        <v>1393</v>
      </c>
      <c r="D207">
        <v>1411</v>
      </c>
      <c r="E207">
        <v>1434</v>
      </c>
      <c r="F207">
        <v>1427</v>
      </c>
      <c r="G207">
        <v>1438</v>
      </c>
      <c r="H207">
        <v>1461</v>
      </c>
      <c r="I207">
        <v>1441</v>
      </c>
      <c r="J207">
        <v>1412</v>
      </c>
      <c r="K207">
        <v>1426</v>
      </c>
    </row>
    <row r="208" spans="1:11" x14ac:dyDescent="0.25">
      <c r="A208" t="s">
        <v>841</v>
      </c>
      <c r="B208" t="s">
        <v>2602</v>
      </c>
      <c r="C208">
        <v>8496</v>
      </c>
      <c r="D208">
        <v>8372</v>
      </c>
      <c r="E208">
        <v>8257</v>
      </c>
      <c r="F208">
        <v>8219</v>
      </c>
      <c r="G208">
        <v>8113</v>
      </c>
      <c r="H208">
        <v>7965</v>
      </c>
      <c r="I208">
        <v>7766</v>
      </c>
      <c r="J208">
        <v>7592</v>
      </c>
      <c r="K208">
        <v>7394</v>
      </c>
    </row>
    <row r="209" spans="1:11" x14ac:dyDescent="0.25">
      <c r="A209" t="s">
        <v>839</v>
      </c>
      <c r="B209" t="s">
        <v>2567</v>
      </c>
      <c r="C209">
        <v>43901</v>
      </c>
      <c r="D209">
        <v>43433</v>
      </c>
      <c r="E209">
        <v>42730</v>
      </c>
      <c r="F209">
        <v>42408</v>
      </c>
      <c r="G209">
        <v>42740</v>
      </c>
      <c r="H209">
        <v>42441</v>
      </c>
      <c r="I209">
        <v>41874</v>
      </c>
      <c r="J209">
        <v>41727</v>
      </c>
      <c r="K209">
        <v>41302</v>
      </c>
    </row>
    <row r="210" spans="1:11" x14ac:dyDescent="0.25">
      <c r="A210" t="s">
        <v>833</v>
      </c>
      <c r="B210" t="s">
        <v>2564</v>
      </c>
      <c r="C210">
        <v>47193</v>
      </c>
      <c r="D210">
        <v>46785</v>
      </c>
      <c r="E210">
        <v>46100</v>
      </c>
      <c r="F210">
        <v>45781</v>
      </c>
      <c r="G210">
        <v>45445</v>
      </c>
      <c r="H210">
        <v>44930</v>
      </c>
      <c r="I210">
        <v>44311</v>
      </c>
      <c r="J210">
        <v>43935</v>
      </c>
      <c r="K210">
        <v>43242</v>
      </c>
    </row>
    <row r="211" spans="1:11" x14ac:dyDescent="0.25">
      <c r="A211" t="s">
        <v>271</v>
      </c>
      <c r="B211" t="s">
        <v>272</v>
      </c>
      <c r="C211">
        <v>7704</v>
      </c>
      <c r="D211">
        <v>7772</v>
      </c>
      <c r="E211">
        <v>7743</v>
      </c>
      <c r="F211">
        <v>7753</v>
      </c>
      <c r="G211">
        <v>7729</v>
      </c>
      <c r="H211">
        <v>7716</v>
      </c>
      <c r="I211">
        <v>7572</v>
      </c>
      <c r="J211">
        <v>7597</v>
      </c>
      <c r="K211">
        <v>7483</v>
      </c>
    </row>
    <row r="212" spans="1:11" x14ac:dyDescent="0.25">
      <c r="A212" t="s">
        <v>529</v>
      </c>
      <c r="B212" t="s">
        <v>530</v>
      </c>
      <c r="C212">
        <v>1755</v>
      </c>
      <c r="D212">
        <v>1727</v>
      </c>
      <c r="E212">
        <v>1680</v>
      </c>
      <c r="F212">
        <v>1644</v>
      </c>
      <c r="G212">
        <v>1621</v>
      </c>
      <c r="H212">
        <v>1576</v>
      </c>
      <c r="I212">
        <v>1543</v>
      </c>
      <c r="J212">
        <v>1497</v>
      </c>
      <c r="K212">
        <v>1447</v>
      </c>
    </row>
    <row r="213" spans="1:11" x14ac:dyDescent="0.25">
      <c r="A213" t="s">
        <v>723</v>
      </c>
      <c r="B213" t="s">
        <v>724</v>
      </c>
      <c r="C213">
        <v>11525</v>
      </c>
      <c r="D213">
        <v>11577</v>
      </c>
      <c r="E213">
        <v>11301</v>
      </c>
      <c r="F213">
        <v>11099</v>
      </c>
      <c r="G213">
        <v>10949</v>
      </c>
      <c r="H213">
        <v>10913</v>
      </c>
      <c r="I213">
        <v>10762</v>
      </c>
      <c r="J213">
        <v>10642</v>
      </c>
      <c r="K213">
        <v>10535</v>
      </c>
    </row>
    <row r="214" spans="1:11" x14ac:dyDescent="0.25">
      <c r="A214" t="s">
        <v>273</v>
      </c>
      <c r="B214" t="s">
        <v>274</v>
      </c>
      <c r="C214">
        <v>2115</v>
      </c>
      <c r="D214">
        <v>2108</v>
      </c>
      <c r="E214">
        <v>2086</v>
      </c>
      <c r="F214">
        <v>2064</v>
      </c>
      <c r="G214">
        <v>2050</v>
      </c>
      <c r="H214">
        <v>2029</v>
      </c>
      <c r="I214">
        <v>1968</v>
      </c>
      <c r="J214">
        <v>1937</v>
      </c>
      <c r="K214">
        <v>1894</v>
      </c>
    </row>
    <row r="215" spans="1:11" x14ac:dyDescent="0.25">
      <c r="A215" t="s">
        <v>691</v>
      </c>
      <c r="B215" t="s">
        <v>2603</v>
      </c>
      <c r="C215">
        <v>4054</v>
      </c>
      <c r="D215">
        <v>4106</v>
      </c>
      <c r="E215">
        <v>4144</v>
      </c>
      <c r="F215">
        <v>4173</v>
      </c>
      <c r="G215">
        <v>4169</v>
      </c>
      <c r="H215">
        <v>4187</v>
      </c>
      <c r="I215">
        <v>4123</v>
      </c>
      <c r="J215">
        <v>4067</v>
      </c>
      <c r="K215">
        <v>4029</v>
      </c>
    </row>
    <row r="216" spans="1:11" x14ac:dyDescent="0.25">
      <c r="A216" t="s">
        <v>531</v>
      </c>
      <c r="B216" t="s">
        <v>532</v>
      </c>
      <c r="C216">
        <v>7725</v>
      </c>
      <c r="D216">
        <v>7718</v>
      </c>
      <c r="E216">
        <v>7655</v>
      </c>
      <c r="F216">
        <v>7748</v>
      </c>
      <c r="G216">
        <v>7776</v>
      </c>
      <c r="H216">
        <v>7704</v>
      </c>
      <c r="I216">
        <v>7654</v>
      </c>
      <c r="J216">
        <v>7675</v>
      </c>
      <c r="K216">
        <v>7727</v>
      </c>
    </row>
    <row r="217" spans="1:11" x14ac:dyDescent="0.25">
      <c r="A217" t="s">
        <v>81</v>
      </c>
      <c r="B217" t="s">
        <v>82</v>
      </c>
      <c r="C217">
        <v>7243</v>
      </c>
      <c r="D217">
        <v>7203</v>
      </c>
      <c r="E217">
        <v>7103</v>
      </c>
      <c r="F217">
        <v>7019</v>
      </c>
      <c r="G217">
        <v>6895</v>
      </c>
      <c r="H217">
        <v>6780</v>
      </c>
      <c r="I217">
        <v>6639</v>
      </c>
      <c r="J217">
        <v>6522</v>
      </c>
      <c r="K217">
        <v>6453</v>
      </c>
    </row>
    <row r="218" spans="1:11" x14ac:dyDescent="0.25">
      <c r="A218" t="s">
        <v>29</v>
      </c>
      <c r="B218" t="s">
        <v>2468</v>
      </c>
      <c r="C218">
        <v>1771</v>
      </c>
      <c r="D218">
        <v>1771</v>
      </c>
      <c r="E218">
        <v>1725</v>
      </c>
      <c r="F218">
        <v>1719</v>
      </c>
      <c r="G218">
        <v>1705</v>
      </c>
      <c r="H218">
        <v>1678</v>
      </c>
      <c r="I218">
        <v>1653</v>
      </c>
      <c r="J218">
        <v>1604</v>
      </c>
      <c r="K218">
        <v>1558</v>
      </c>
    </row>
    <row r="219" spans="1:11" x14ac:dyDescent="0.25">
      <c r="A219" t="s">
        <v>31</v>
      </c>
      <c r="B219" t="s">
        <v>32</v>
      </c>
      <c r="C219">
        <v>16186</v>
      </c>
      <c r="D219">
        <v>16313</v>
      </c>
      <c r="E219">
        <v>16284</v>
      </c>
      <c r="F219">
        <v>16338</v>
      </c>
      <c r="G219">
        <v>16490</v>
      </c>
      <c r="H219">
        <v>16302</v>
      </c>
      <c r="I219">
        <v>16102</v>
      </c>
      <c r="J219">
        <v>16006</v>
      </c>
      <c r="K219">
        <v>15935</v>
      </c>
    </row>
    <row r="220" spans="1:11" x14ac:dyDescent="0.25">
      <c r="A220" t="s">
        <v>813</v>
      </c>
      <c r="B220" t="s">
        <v>814</v>
      </c>
      <c r="C220">
        <v>9813</v>
      </c>
      <c r="D220">
        <v>9625</v>
      </c>
      <c r="E220">
        <v>9366</v>
      </c>
      <c r="F220">
        <v>9198</v>
      </c>
      <c r="G220">
        <v>9012</v>
      </c>
      <c r="H220">
        <v>8688</v>
      </c>
      <c r="I220">
        <v>8385</v>
      </c>
      <c r="J220">
        <v>8208</v>
      </c>
      <c r="K220">
        <v>8014</v>
      </c>
    </row>
    <row r="221" spans="1:11" x14ac:dyDescent="0.25">
      <c r="A221" t="s">
        <v>367</v>
      </c>
      <c r="B221" t="s">
        <v>368</v>
      </c>
      <c r="C221">
        <v>7466</v>
      </c>
      <c r="D221">
        <v>7365</v>
      </c>
      <c r="E221">
        <v>7238</v>
      </c>
      <c r="F221">
        <v>7123</v>
      </c>
      <c r="G221">
        <v>7009</v>
      </c>
      <c r="H221">
        <v>6868</v>
      </c>
      <c r="I221">
        <v>6738</v>
      </c>
      <c r="J221">
        <v>6597</v>
      </c>
      <c r="K221">
        <v>6504</v>
      </c>
    </row>
    <row r="222" spans="1:11" x14ac:dyDescent="0.25">
      <c r="A222" t="s">
        <v>83</v>
      </c>
      <c r="B222" t="s">
        <v>84</v>
      </c>
      <c r="C222">
        <v>12336</v>
      </c>
      <c r="D222">
        <v>12312</v>
      </c>
      <c r="E222">
        <v>12088</v>
      </c>
      <c r="F222">
        <v>12085</v>
      </c>
      <c r="G222">
        <v>12123</v>
      </c>
      <c r="H222">
        <v>11952</v>
      </c>
      <c r="I222">
        <v>11730</v>
      </c>
      <c r="J222">
        <v>11659</v>
      </c>
      <c r="K222">
        <v>11596</v>
      </c>
    </row>
    <row r="223" spans="1:11" x14ac:dyDescent="0.25">
      <c r="A223" t="s">
        <v>85</v>
      </c>
      <c r="B223" t="s">
        <v>86</v>
      </c>
      <c r="C223">
        <v>5167</v>
      </c>
      <c r="D223">
        <v>5080</v>
      </c>
      <c r="E223">
        <v>5077</v>
      </c>
      <c r="F223">
        <v>5061</v>
      </c>
      <c r="G223">
        <v>5007</v>
      </c>
      <c r="H223">
        <v>4940</v>
      </c>
      <c r="I223">
        <v>4810</v>
      </c>
      <c r="J223">
        <v>4763</v>
      </c>
      <c r="K223">
        <v>4621</v>
      </c>
    </row>
    <row r="224" spans="1:11" x14ac:dyDescent="0.25">
      <c r="A224" t="s">
        <v>189</v>
      </c>
      <c r="B224" t="s">
        <v>190</v>
      </c>
      <c r="C224">
        <v>12605</v>
      </c>
      <c r="D224">
        <v>12489</v>
      </c>
      <c r="E224">
        <v>12219</v>
      </c>
      <c r="F224">
        <v>12084</v>
      </c>
      <c r="G224">
        <v>12008</v>
      </c>
      <c r="H224">
        <v>11759</v>
      </c>
      <c r="I224">
        <v>11482</v>
      </c>
      <c r="J224">
        <v>11334</v>
      </c>
      <c r="K224">
        <v>11193</v>
      </c>
    </row>
    <row r="225" spans="1:11" x14ac:dyDescent="0.25">
      <c r="A225" t="s">
        <v>621</v>
      </c>
      <c r="B225" t="s">
        <v>2516</v>
      </c>
      <c r="C225">
        <v>1582</v>
      </c>
      <c r="D225">
        <v>1584</v>
      </c>
      <c r="E225">
        <v>1583</v>
      </c>
      <c r="F225">
        <v>1576</v>
      </c>
      <c r="G225">
        <v>1558</v>
      </c>
      <c r="H225">
        <v>1558</v>
      </c>
      <c r="I225">
        <v>1517</v>
      </c>
      <c r="J225">
        <v>1501</v>
      </c>
      <c r="K225">
        <v>1494</v>
      </c>
    </row>
    <row r="226" spans="1:11" x14ac:dyDescent="0.25">
      <c r="A226" t="s">
        <v>275</v>
      </c>
      <c r="B226" t="s">
        <v>276</v>
      </c>
      <c r="C226">
        <v>10311</v>
      </c>
      <c r="D226">
        <v>10311</v>
      </c>
      <c r="E226">
        <v>10237</v>
      </c>
      <c r="F226">
        <v>10227</v>
      </c>
      <c r="G226">
        <v>10137</v>
      </c>
      <c r="H226">
        <v>10055</v>
      </c>
      <c r="I226">
        <v>9945</v>
      </c>
      <c r="J226">
        <v>9858</v>
      </c>
      <c r="K226">
        <v>9841</v>
      </c>
    </row>
    <row r="227" spans="1:11" x14ac:dyDescent="0.25">
      <c r="A227" t="s">
        <v>191</v>
      </c>
      <c r="B227" t="s">
        <v>192</v>
      </c>
      <c r="C227">
        <v>23802</v>
      </c>
      <c r="D227">
        <v>24001</v>
      </c>
      <c r="E227">
        <v>23818</v>
      </c>
      <c r="F227">
        <v>23905</v>
      </c>
      <c r="G227">
        <v>23930</v>
      </c>
      <c r="H227">
        <v>23851</v>
      </c>
      <c r="I227">
        <v>23553</v>
      </c>
      <c r="J227">
        <v>23584</v>
      </c>
      <c r="K227">
        <v>23316</v>
      </c>
    </row>
    <row r="228" spans="1:11" x14ac:dyDescent="0.25">
      <c r="A228" t="s">
        <v>87</v>
      </c>
      <c r="B228" t="s">
        <v>88</v>
      </c>
      <c r="C228">
        <v>5420</v>
      </c>
      <c r="D228">
        <v>5404</v>
      </c>
      <c r="E228">
        <v>5337</v>
      </c>
      <c r="F228">
        <v>5332</v>
      </c>
      <c r="G228">
        <v>5288</v>
      </c>
      <c r="H228">
        <v>5279</v>
      </c>
      <c r="I228">
        <v>5204</v>
      </c>
      <c r="J228">
        <v>5121</v>
      </c>
      <c r="K228">
        <v>5008</v>
      </c>
    </row>
    <row r="229" spans="1:11" x14ac:dyDescent="0.25">
      <c r="A229" t="s">
        <v>89</v>
      </c>
      <c r="B229" t="s">
        <v>90</v>
      </c>
      <c r="C229">
        <v>4272</v>
      </c>
      <c r="D229">
        <v>4269</v>
      </c>
      <c r="E229">
        <v>4248</v>
      </c>
      <c r="F229">
        <v>4168</v>
      </c>
      <c r="G229">
        <v>4183</v>
      </c>
      <c r="H229">
        <v>4165</v>
      </c>
      <c r="I229">
        <v>4077</v>
      </c>
      <c r="J229">
        <v>4048</v>
      </c>
      <c r="K229">
        <v>3976</v>
      </c>
    </row>
    <row r="230" spans="1:11" x14ac:dyDescent="0.25">
      <c r="A230" t="s">
        <v>437</v>
      </c>
      <c r="B230" t="s">
        <v>438</v>
      </c>
      <c r="C230">
        <v>7343</v>
      </c>
      <c r="D230">
        <v>7211</v>
      </c>
      <c r="E230">
        <v>7070</v>
      </c>
      <c r="F230">
        <v>6888</v>
      </c>
      <c r="G230">
        <v>6824</v>
      </c>
      <c r="H230">
        <v>6649</v>
      </c>
      <c r="I230">
        <v>6481</v>
      </c>
      <c r="J230">
        <v>6385</v>
      </c>
      <c r="K230">
        <v>6222</v>
      </c>
    </row>
    <row r="231" spans="1:11" x14ac:dyDescent="0.25">
      <c r="A231" t="s">
        <v>33</v>
      </c>
      <c r="B231" t="s">
        <v>34</v>
      </c>
      <c r="C231">
        <v>32264</v>
      </c>
      <c r="D231">
        <v>32254</v>
      </c>
      <c r="E231">
        <v>31875</v>
      </c>
      <c r="F231">
        <v>31901</v>
      </c>
      <c r="G231">
        <v>31907</v>
      </c>
      <c r="H231">
        <v>31809</v>
      </c>
      <c r="I231">
        <v>31509</v>
      </c>
      <c r="J231">
        <v>31473</v>
      </c>
      <c r="K231">
        <v>30732</v>
      </c>
    </row>
    <row r="232" spans="1:11" x14ac:dyDescent="0.25">
      <c r="A232" t="s">
        <v>623</v>
      </c>
      <c r="B232" t="s">
        <v>2517</v>
      </c>
      <c r="C232">
        <v>6440</v>
      </c>
      <c r="D232">
        <v>6393</v>
      </c>
      <c r="E232">
        <v>6359</v>
      </c>
      <c r="F232">
        <v>6364</v>
      </c>
      <c r="G232">
        <v>6347</v>
      </c>
      <c r="H232">
        <v>6284</v>
      </c>
      <c r="I232">
        <v>6249</v>
      </c>
      <c r="J232">
        <v>6239</v>
      </c>
      <c r="K232">
        <v>6170</v>
      </c>
    </row>
    <row r="233" spans="1:11" x14ac:dyDescent="0.25">
      <c r="A233" t="s">
        <v>625</v>
      </c>
      <c r="B233" t="s">
        <v>626</v>
      </c>
      <c r="C233">
        <v>8017</v>
      </c>
      <c r="D233">
        <v>7887</v>
      </c>
      <c r="E233">
        <v>7780</v>
      </c>
      <c r="F233">
        <v>7673</v>
      </c>
      <c r="G233">
        <v>7796</v>
      </c>
      <c r="H233">
        <v>7666</v>
      </c>
      <c r="I233">
        <v>7562</v>
      </c>
      <c r="J233">
        <v>7436</v>
      </c>
      <c r="K233">
        <v>7321</v>
      </c>
    </row>
    <row r="234" spans="1:11" x14ac:dyDescent="0.25">
      <c r="A234" t="s">
        <v>669</v>
      </c>
      <c r="B234" t="s">
        <v>670</v>
      </c>
      <c r="C234">
        <v>28498</v>
      </c>
      <c r="D234">
        <v>28227</v>
      </c>
      <c r="E234">
        <v>27656</v>
      </c>
      <c r="F234">
        <v>27846</v>
      </c>
      <c r="G234">
        <v>27760</v>
      </c>
      <c r="H234">
        <v>27605</v>
      </c>
      <c r="I234">
        <v>27561</v>
      </c>
      <c r="J234">
        <v>27456</v>
      </c>
      <c r="K234">
        <v>27658</v>
      </c>
    </row>
    <row r="235" spans="1:11" x14ac:dyDescent="0.25">
      <c r="A235" t="s">
        <v>745</v>
      </c>
      <c r="B235" t="s">
        <v>746</v>
      </c>
      <c r="C235">
        <v>1019</v>
      </c>
      <c r="D235">
        <v>1002</v>
      </c>
      <c r="E235">
        <v>970</v>
      </c>
      <c r="F235">
        <v>947</v>
      </c>
      <c r="G235">
        <v>915</v>
      </c>
      <c r="H235">
        <v>899</v>
      </c>
      <c r="I235">
        <v>885</v>
      </c>
      <c r="J235">
        <v>858</v>
      </c>
      <c r="K235">
        <v>851</v>
      </c>
    </row>
    <row r="236" spans="1:11" x14ac:dyDescent="0.25">
      <c r="A236" t="s">
        <v>35</v>
      </c>
      <c r="B236" t="s">
        <v>36</v>
      </c>
      <c r="C236">
        <v>13834</v>
      </c>
      <c r="D236">
        <v>13761</v>
      </c>
      <c r="E236">
        <v>13508</v>
      </c>
      <c r="F236">
        <v>13415</v>
      </c>
      <c r="G236">
        <v>13279</v>
      </c>
      <c r="H236">
        <v>13123</v>
      </c>
      <c r="I236">
        <v>12799</v>
      </c>
      <c r="J236">
        <v>12711</v>
      </c>
      <c r="K236">
        <v>12556</v>
      </c>
    </row>
    <row r="237" spans="1:11" x14ac:dyDescent="0.25">
      <c r="A237" t="s">
        <v>2473</v>
      </c>
      <c r="B237" t="s">
        <v>2472</v>
      </c>
      <c r="C237">
        <v>1290</v>
      </c>
      <c r="D237">
        <v>1287</v>
      </c>
      <c r="E237">
        <v>1275</v>
      </c>
      <c r="F237">
        <v>1278</v>
      </c>
      <c r="G237">
        <v>1271</v>
      </c>
      <c r="H237">
        <v>1252</v>
      </c>
      <c r="I237">
        <v>1208</v>
      </c>
      <c r="J237">
        <v>1178</v>
      </c>
      <c r="K237">
        <v>1167</v>
      </c>
    </row>
    <row r="238" spans="1:11" x14ac:dyDescent="0.25">
      <c r="A238" t="s">
        <v>193</v>
      </c>
      <c r="B238" t="s">
        <v>194</v>
      </c>
      <c r="C238">
        <v>10016</v>
      </c>
      <c r="D238">
        <v>9867</v>
      </c>
      <c r="E238">
        <v>9742</v>
      </c>
      <c r="F238">
        <v>9617</v>
      </c>
      <c r="G238">
        <v>9522</v>
      </c>
      <c r="H238">
        <v>9514</v>
      </c>
      <c r="I238">
        <v>9292</v>
      </c>
      <c r="J238">
        <v>9042</v>
      </c>
      <c r="K238">
        <v>8816</v>
      </c>
    </row>
    <row r="239" spans="1:11" x14ac:dyDescent="0.25">
      <c r="A239" t="s">
        <v>277</v>
      </c>
      <c r="B239" t="s">
        <v>278</v>
      </c>
      <c r="C239">
        <v>7459</v>
      </c>
      <c r="D239">
        <v>7323</v>
      </c>
      <c r="E239">
        <v>7213</v>
      </c>
      <c r="F239">
        <v>7183</v>
      </c>
      <c r="G239">
        <v>7098</v>
      </c>
      <c r="H239">
        <v>7004</v>
      </c>
      <c r="I239">
        <v>6870</v>
      </c>
      <c r="J239">
        <v>6781</v>
      </c>
      <c r="K239">
        <v>6674</v>
      </c>
    </row>
    <row r="240" spans="1:11" x14ac:dyDescent="0.25">
      <c r="A240" t="s">
        <v>703</v>
      </c>
      <c r="B240" t="s">
        <v>704</v>
      </c>
      <c r="C240">
        <v>23879</v>
      </c>
      <c r="D240">
        <v>23769</v>
      </c>
      <c r="E240">
        <v>23418</v>
      </c>
      <c r="F240">
        <v>23165</v>
      </c>
      <c r="G240">
        <v>23135</v>
      </c>
      <c r="H240">
        <v>22689</v>
      </c>
      <c r="I240">
        <v>22530</v>
      </c>
      <c r="J240">
        <v>22954</v>
      </c>
      <c r="K240">
        <v>23286</v>
      </c>
    </row>
    <row r="241" spans="1:11" x14ac:dyDescent="0.25">
      <c r="A241" t="s">
        <v>701</v>
      </c>
      <c r="B241" t="s">
        <v>2604</v>
      </c>
      <c r="C241">
        <v>15943</v>
      </c>
      <c r="D241">
        <v>15991</v>
      </c>
      <c r="E241">
        <v>15566</v>
      </c>
      <c r="F241">
        <v>15657</v>
      </c>
      <c r="G241">
        <v>15651</v>
      </c>
      <c r="H241">
        <v>15811</v>
      </c>
      <c r="I241">
        <v>15477</v>
      </c>
      <c r="J241">
        <v>15868</v>
      </c>
      <c r="K241">
        <v>15921</v>
      </c>
    </row>
    <row r="242" spans="1:11" x14ac:dyDescent="0.25">
      <c r="A242" t="s">
        <v>725</v>
      </c>
      <c r="B242" t="s">
        <v>726</v>
      </c>
      <c r="C242">
        <v>21522</v>
      </c>
      <c r="D242">
        <v>21142</v>
      </c>
      <c r="E242">
        <v>20631</v>
      </c>
      <c r="F242">
        <v>20153</v>
      </c>
      <c r="G242">
        <v>19687</v>
      </c>
      <c r="H242">
        <v>19455</v>
      </c>
      <c r="I242">
        <v>19359</v>
      </c>
      <c r="J242">
        <v>19163</v>
      </c>
      <c r="K242">
        <v>18840</v>
      </c>
    </row>
    <row r="243" spans="1:11" x14ac:dyDescent="0.25">
      <c r="A243" t="s">
        <v>281</v>
      </c>
      <c r="B243" t="s">
        <v>282</v>
      </c>
      <c r="C243">
        <v>8683</v>
      </c>
      <c r="D243">
        <v>8706</v>
      </c>
      <c r="E243">
        <v>8538</v>
      </c>
      <c r="F243">
        <v>8605</v>
      </c>
      <c r="G243">
        <v>8702</v>
      </c>
      <c r="H243">
        <v>8665</v>
      </c>
      <c r="I243">
        <v>8576</v>
      </c>
      <c r="J243">
        <v>8598</v>
      </c>
      <c r="K243">
        <v>8307</v>
      </c>
    </row>
    <row r="244" spans="1:11" x14ac:dyDescent="0.25">
      <c r="A244" t="s">
        <v>429</v>
      </c>
      <c r="B244" t="s">
        <v>430</v>
      </c>
      <c r="C244">
        <v>5922</v>
      </c>
      <c r="D244">
        <v>5804</v>
      </c>
      <c r="E244">
        <v>5666</v>
      </c>
      <c r="F244">
        <v>5604</v>
      </c>
      <c r="G244">
        <v>5511</v>
      </c>
      <c r="H244">
        <v>5393</v>
      </c>
      <c r="I244">
        <v>5263</v>
      </c>
      <c r="J244">
        <v>5164</v>
      </c>
      <c r="K244">
        <v>5083</v>
      </c>
    </row>
    <row r="245" spans="1:11" x14ac:dyDescent="0.25">
      <c r="A245" t="s">
        <v>91</v>
      </c>
      <c r="B245" t="s">
        <v>92</v>
      </c>
      <c r="C245">
        <v>1857</v>
      </c>
      <c r="D245">
        <v>1859</v>
      </c>
      <c r="E245">
        <v>1808</v>
      </c>
      <c r="F245">
        <v>1790</v>
      </c>
      <c r="G245">
        <v>1796</v>
      </c>
      <c r="H245">
        <v>1770</v>
      </c>
      <c r="I245">
        <v>1763</v>
      </c>
      <c r="J245">
        <v>1755</v>
      </c>
      <c r="K245">
        <v>1710</v>
      </c>
    </row>
    <row r="246" spans="1:11" x14ac:dyDescent="0.25">
      <c r="A246" t="s">
        <v>727</v>
      </c>
      <c r="B246" t="s">
        <v>728</v>
      </c>
      <c r="C246">
        <v>13033</v>
      </c>
      <c r="D246">
        <v>13410</v>
      </c>
      <c r="E246">
        <v>13410</v>
      </c>
      <c r="F246">
        <v>13649</v>
      </c>
      <c r="G246">
        <v>13979</v>
      </c>
      <c r="H246">
        <v>14190</v>
      </c>
      <c r="I246">
        <v>14299</v>
      </c>
      <c r="J246">
        <v>14460</v>
      </c>
      <c r="K246">
        <v>14399</v>
      </c>
    </row>
    <row r="247" spans="1:11" x14ac:dyDescent="0.25">
      <c r="A247" t="s">
        <v>2484</v>
      </c>
      <c r="B247" t="s">
        <v>2483</v>
      </c>
      <c r="C247">
        <v>3107</v>
      </c>
      <c r="D247">
        <v>3021</v>
      </c>
      <c r="E247">
        <v>2949</v>
      </c>
      <c r="F247">
        <v>2892</v>
      </c>
      <c r="G247">
        <v>2856</v>
      </c>
      <c r="H247">
        <v>2770</v>
      </c>
      <c r="I247">
        <v>2664</v>
      </c>
      <c r="J247">
        <v>2599</v>
      </c>
      <c r="K247">
        <v>2502</v>
      </c>
    </row>
    <row r="248" spans="1:11" x14ac:dyDescent="0.25">
      <c r="A248" t="s">
        <v>93</v>
      </c>
      <c r="B248" t="s">
        <v>94</v>
      </c>
      <c r="C248">
        <v>9010</v>
      </c>
      <c r="D248">
        <v>9160</v>
      </c>
      <c r="E248">
        <v>9048</v>
      </c>
      <c r="F248">
        <v>9100</v>
      </c>
      <c r="G248">
        <v>9151</v>
      </c>
      <c r="H248">
        <v>9095</v>
      </c>
      <c r="I248">
        <v>8996</v>
      </c>
      <c r="J248">
        <v>8911</v>
      </c>
      <c r="K248">
        <v>8608</v>
      </c>
    </row>
    <row r="249" spans="1:11" x14ac:dyDescent="0.25">
      <c r="A249" t="s">
        <v>729</v>
      </c>
      <c r="B249" t="s">
        <v>730</v>
      </c>
      <c r="C249">
        <v>14346</v>
      </c>
      <c r="D249">
        <v>14229</v>
      </c>
      <c r="E249">
        <v>14022</v>
      </c>
      <c r="F249">
        <v>13889</v>
      </c>
      <c r="G249">
        <v>13971</v>
      </c>
      <c r="H249">
        <v>13799</v>
      </c>
      <c r="I249">
        <v>13576</v>
      </c>
      <c r="J249">
        <v>13427</v>
      </c>
      <c r="K249">
        <v>13230</v>
      </c>
    </row>
    <row r="250" spans="1:11" x14ac:dyDescent="0.25">
      <c r="A250" t="s">
        <v>439</v>
      </c>
      <c r="B250" t="s">
        <v>440</v>
      </c>
      <c r="C250">
        <v>3474</v>
      </c>
      <c r="D250">
        <v>3378</v>
      </c>
      <c r="E250">
        <v>3317</v>
      </c>
      <c r="F250">
        <v>3254</v>
      </c>
      <c r="G250">
        <v>3169</v>
      </c>
      <c r="H250">
        <v>3016</v>
      </c>
      <c r="I250">
        <v>2922</v>
      </c>
      <c r="J250">
        <v>2841</v>
      </c>
      <c r="K250">
        <v>2778</v>
      </c>
    </row>
    <row r="251" spans="1:11" x14ac:dyDescent="0.25">
      <c r="A251" t="s">
        <v>369</v>
      </c>
      <c r="B251" t="s">
        <v>370</v>
      </c>
      <c r="C251">
        <v>5463</v>
      </c>
      <c r="D251">
        <v>5331</v>
      </c>
      <c r="E251">
        <v>5166</v>
      </c>
      <c r="F251">
        <v>5049</v>
      </c>
      <c r="G251">
        <v>4972</v>
      </c>
      <c r="H251">
        <v>4878</v>
      </c>
      <c r="I251">
        <v>4714</v>
      </c>
      <c r="J251">
        <v>4573</v>
      </c>
      <c r="K251">
        <v>4430</v>
      </c>
    </row>
    <row r="252" spans="1:11" x14ac:dyDescent="0.25">
      <c r="A252" t="s">
        <v>533</v>
      </c>
      <c r="B252" t="s">
        <v>534</v>
      </c>
      <c r="C252">
        <v>6354</v>
      </c>
      <c r="D252">
        <v>6312</v>
      </c>
      <c r="E252">
        <v>6174</v>
      </c>
      <c r="F252">
        <v>6149</v>
      </c>
      <c r="G252">
        <v>6072</v>
      </c>
      <c r="H252">
        <v>5971</v>
      </c>
      <c r="I252">
        <v>5885</v>
      </c>
      <c r="J252">
        <v>5835</v>
      </c>
      <c r="K252">
        <v>5719</v>
      </c>
    </row>
    <row r="253" spans="1:11" x14ac:dyDescent="0.25">
      <c r="A253" t="s">
        <v>627</v>
      </c>
      <c r="B253" t="s">
        <v>628</v>
      </c>
      <c r="C253">
        <v>5103</v>
      </c>
      <c r="D253">
        <v>5124</v>
      </c>
      <c r="E253">
        <v>5136</v>
      </c>
      <c r="F253">
        <v>5120</v>
      </c>
      <c r="G253">
        <v>5072</v>
      </c>
      <c r="H253">
        <v>5073</v>
      </c>
      <c r="I253">
        <v>5074</v>
      </c>
      <c r="J253">
        <v>5087</v>
      </c>
      <c r="K253">
        <v>5057</v>
      </c>
    </row>
    <row r="254" spans="1:11" x14ac:dyDescent="0.25">
      <c r="A254" t="s">
        <v>283</v>
      </c>
      <c r="B254" t="s">
        <v>284</v>
      </c>
      <c r="C254">
        <v>2053</v>
      </c>
      <c r="D254">
        <v>1984</v>
      </c>
      <c r="E254">
        <v>1952</v>
      </c>
      <c r="F254">
        <v>1885</v>
      </c>
      <c r="G254">
        <v>1836</v>
      </c>
      <c r="H254">
        <v>1820</v>
      </c>
      <c r="I254">
        <v>1763</v>
      </c>
      <c r="J254">
        <v>1724</v>
      </c>
      <c r="K254">
        <v>1684</v>
      </c>
    </row>
    <row r="255" spans="1:11" x14ac:dyDescent="0.25">
      <c r="A255" t="s">
        <v>317</v>
      </c>
      <c r="B255" t="s">
        <v>318</v>
      </c>
      <c r="C255">
        <v>3640</v>
      </c>
      <c r="D255">
        <v>3519</v>
      </c>
      <c r="E255">
        <v>3425</v>
      </c>
      <c r="F255">
        <v>3360</v>
      </c>
      <c r="G255">
        <v>3274</v>
      </c>
      <c r="H255">
        <v>3168</v>
      </c>
      <c r="I255">
        <v>3077</v>
      </c>
      <c r="J255">
        <v>2996</v>
      </c>
      <c r="K255">
        <v>2931</v>
      </c>
    </row>
    <row r="256" spans="1:11" x14ac:dyDescent="0.25">
      <c r="A256" t="s">
        <v>285</v>
      </c>
      <c r="B256" t="s">
        <v>286</v>
      </c>
      <c r="C256">
        <v>2867</v>
      </c>
      <c r="D256">
        <v>2823</v>
      </c>
      <c r="E256">
        <v>2771</v>
      </c>
      <c r="F256">
        <v>2756</v>
      </c>
      <c r="G256">
        <v>2751</v>
      </c>
      <c r="H256">
        <v>2747</v>
      </c>
      <c r="I256">
        <v>2716</v>
      </c>
      <c r="J256">
        <v>2745</v>
      </c>
      <c r="K256">
        <v>2714</v>
      </c>
    </row>
    <row r="257" spans="1:11" x14ac:dyDescent="0.25">
      <c r="A257" t="s">
        <v>629</v>
      </c>
      <c r="B257" t="s">
        <v>2518</v>
      </c>
      <c r="C257">
        <v>3383</v>
      </c>
      <c r="D257">
        <v>3385</v>
      </c>
      <c r="E257">
        <v>3325</v>
      </c>
      <c r="F257">
        <v>3299</v>
      </c>
      <c r="G257">
        <v>3269</v>
      </c>
      <c r="H257">
        <v>3198</v>
      </c>
      <c r="I257">
        <v>3078</v>
      </c>
      <c r="J257">
        <v>2982</v>
      </c>
      <c r="K257">
        <v>3033</v>
      </c>
    </row>
    <row r="258" spans="1:11" x14ac:dyDescent="0.25">
      <c r="A258" t="s">
        <v>631</v>
      </c>
      <c r="B258" t="s">
        <v>632</v>
      </c>
      <c r="C258">
        <v>1027</v>
      </c>
      <c r="D258">
        <v>1018</v>
      </c>
      <c r="E258">
        <v>1003</v>
      </c>
      <c r="F258">
        <v>991</v>
      </c>
      <c r="G258">
        <v>972</v>
      </c>
      <c r="H258">
        <v>951</v>
      </c>
      <c r="I258">
        <v>931</v>
      </c>
      <c r="J258">
        <v>923</v>
      </c>
      <c r="K258">
        <v>902</v>
      </c>
    </row>
    <row r="259" spans="1:11" x14ac:dyDescent="0.25">
      <c r="A259" t="s">
        <v>819</v>
      </c>
      <c r="B259" t="s">
        <v>820</v>
      </c>
      <c r="C259">
        <v>7574</v>
      </c>
      <c r="D259">
        <v>7489</v>
      </c>
      <c r="E259">
        <v>7320</v>
      </c>
      <c r="F259">
        <v>7293</v>
      </c>
      <c r="G259">
        <v>7163</v>
      </c>
      <c r="H259">
        <v>7105</v>
      </c>
      <c r="I259">
        <v>6988</v>
      </c>
      <c r="J259">
        <v>6834</v>
      </c>
      <c r="K259">
        <v>6698</v>
      </c>
    </row>
    <row r="260" spans="1:11" x14ac:dyDescent="0.25">
      <c r="A260" t="s">
        <v>535</v>
      </c>
      <c r="B260" t="s">
        <v>536</v>
      </c>
      <c r="C260">
        <v>3280</v>
      </c>
      <c r="D260">
        <v>3297</v>
      </c>
      <c r="E260">
        <v>3284</v>
      </c>
      <c r="F260">
        <v>3327</v>
      </c>
      <c r="G260">
        <v>3316</v>
      </c>
      <c r="H260">
        <v>3319</v>
      </c>
      <c r="I260">
        <v>3244</v>
      </c>
      <c r="J260">
        <v>3166</v>
      </c>
      <c r="K260">
        <v>3126</v>
      </c>
    </row>
    <row r="261" spans="1:11" x14ac:dyDescent="0.25">
      <c r="A261" t="s">
        <v>753</v>
      </c>
      <c r="B261" t="s">
        <v>754</v>
      </c>
      <c r="C261">
        <v>17450</v>
      </c>
      <c r="D261">
        <v>17219</v>
      </c>
      <c r="E261">
        <v>16867</v>
      </c>
      <c r="F261">
        <v>16620</v>
      </c>
      <c r="G261">
        <v>16341</v>
      </c>
      <c r="H261">
        <v>16096</v>
      </c>
      <c r="I261">
        <v>15676</v>
      </c>
      <c r="J261">
        <v>15335</v>
      </c>
      <c r="K261">
        <v>14888</v>
      </c>
    </row>
    <row r="262" spans="1:11" x14ac:dyDescent="0.25">
      <c r="A262" t="s">
        <v>441</v>
      </c>
      <c r="B262" t="s">
        <v>442</v>
      </c>
      <c r="C262">
        <v>4569</v>
      </c>
      <c r="D262">
        <v>4486</v>
      </c>
      <c r="E262">
        <v>4409</v>
      </c>
      <c r="F262">
        <v>4311</v>
      </c>
      <c r="G262">
        <v>4222</v>
      </c>
      <c r="H262">
        <v>4103</v>
      </c>
      <c r="I262">
        <v>4029</v>
      </c>
      <c r="J262">
        <v>3959</v>
      </c>
      <c r="K262">
        <v>3859</v>
      </c>
    </row>
    <row r="263" spans="1:11" x14ac:dyDescent="0.25">
      <c r="A263" t="s">
        <v>443</v>
      </c>
      <c r="B263" t="s">
        <v>444</v>
      </c>
      <c r="C263">
        <v>12547</v>
      </c>
      <c r="D263">
        <v>12438</v>
      </c>
      <c r="E263">
        <v>12393</v>
      </c>
      <c r="F263">
        <v>12442</v>
      </c>
      <c r="G263">
        <v>12469</v>
      </c>
      <c r="H263">
        <v>12525</v>
      </c>
      <c r="I263">
        <v>12579</v>
      </c>
      <c r="J263">
        <v>12606</v>
      </c>
      <c r="K263">
        <v>12668</v>
      </c>
    </row>
    <row r="264" spans="1:11" x14ac:dyDescent="0.25">
      <c r="A264" t="s">
        <v>537</v>
      </c>
      <c r="B264" t="s">
        <v>2605</v>
      </c>
      <c r="C264">
        <v>6416</v>
      </c>
      <c r="D264">
        <v>6306</v>
      </c>
      <c r="E264">
        <v>6121</v>
      </c>
      <c r="F264">
        <v>6011</v>
      </c>
      <c r="G264">
        <v>5911</v>
      </c>
      <c r="H264">
        <v>5785</v>
      </c>
      <c r="I264">
        <v>5607</v>
      </c>
      <c r="J264">
        <v>5445</v>
      </c>
      <c r="K264">
        <v>5257</v>
      </c>
    </row>
    <row r="265" spans="1:11" x14ac:dyDescent="0.25">
      <c r="A265" t="s">
        <v>539</v>
      </c>
      <c r="B265" t="s">
        <v>540</v>
      </c>
      <c r="C265">
        <v>4267</v>
      </c>
      <c r="D265">
        <v>4183</v>
      </c>
      <c r="E265">
        <v>4103</v>
      </c>
      <c r="F265">
        <v>4022</v>
      </c>
      <c r="G265">
        <v>3973</v>
      </c>
      <c r="H265">
        <v>3897</v>
      </c>
      <c r="I265">
        <v>3769</v>
      </c>
      <c r="J265">
        <v>3703</v>
      </c>
      <c r="K265">
        <v>3655</v>
      </c>
    </row>
    <row r="266" spans="1:11" x14ac:dyDescent="0.25">
      <c r="A266" t="s">
        <v>95</v>
      </c>
      <c r="B266" t="s">
        <v>96</v>
      </c>
      <c r="C266">
        <v>6246</v>
      </c>
      <c r="D266">
        <v>6267</v>
      </c>
      <c r="E266">
        <v>6270</v>
      </c>
      <c r="F266">
        <v>6184</v>
      </c>
      <c r="G266">
        <v>6233</v>
      </c>
      <c r="H266">
        <v>6195</v>
      </c>
      <c r="I266">
        <v>6146</v>
      </c>
      <c r="J266">
        <v>6146</v>
      </c>
      <c r="K266">
        <v>6126</v>
      </c>
    </row>
    <row r="267" spans="1:11" x14ac:dyDescent="0.25">
      <c r="A267" t="s">
        <v>195</v>
      </c>
      <c r="B267" t="s">
        <v>196</v>
      </c>
      <c r="C267">
        <v>13219</v>
      </c>
      <c r="D267">
        <v>13404</v>
      </c>
      <c r="E267">
        <v>13697</v>
      </c>
      <c r="F267">
        <v>14008</v>
      </c>
      <c r="G267">
        <v>14125</v>
      </c>
      <c r="H267">
        <v>14197</v>
      </c>
      <c r="I267">
        <v>14119</v>
      </c>
      <c r="J267">
        <v>14192</v>
      </c>
      <c r="K267">
        <v>14239</v>
      </c>
    </row>
    <row r="268" spans="1:11" x14ac:dyDescent="0.25">
      <c r="A268" t="s">
        <v>731</v>
      </c>
      <c r="B268" t="s">
        <v>732</v>
      </c>
      <c r="C268">
        <v>10153</v>
      </c>
      <c r="D268">
        <v>9959</v>
      </c>
      <c r="E268">
        <v>9693</v>
      </c>
      <c r="F268">
        <v>10136</v>
      </c>
      <c r="G268">
        <v>10205</v>
      </c>
      <c r="H268">
        <v>10163</v>
      </c>
      <c r="I268">
        <v>9953</v>
      </c>
      <c r="J268">
        <v>9902</v>
      </c>
      <c r="K268">
        <v>9623</v>
      </c>
    </row>
    <row r="269" spans="1:11" x14ac:dyDescent="0.25">
      <c r="A269" t="s">
        <v>447</v>
      </c>
      <c r="B269" t="s">
        <v>448</v>
      </c>
      <c r="C269">
        <v>4048</v>
      </c>
      <c r="D269">
        <v>3985</v>
      </c>
      <c r="E269">
        <v>3922</v>
      </c>
      <c r="F269">
        <v>3881</v>
      </c>
      <c r="G269">
        <v>3816</v>
      </c>
      <c r="H269">
        <v>3757</v>
      </c>
      <c r="I269">
        <v>3677</v>
      </c>
      <c r="J269">
        <v>3633</v>
      </c>
      <c r="K269">
        <v>3576</v>
      </c>
    </row>
    <row r="270" spans="1:11" x14ac:dyDescent="0.25">
      <c r="A270" t="s">
        <v>97</v>
      </c>
      <c r="B270" t="s">
        <v>98</v>
      </c>
      <c r="C270">
        <v>2245</v>
      </c>
      <c r="D270">
        <v>2210</v>
      </c>
      <c r="E270">
        <v>2171</v>
      </c>
      <c r="F270">
        <v>2118</v>
      </c>
      <c r="G270">
        <v>2057</v>
      </c>
      <c r="H270">
        <v>2017</v>
      </c>
      <c r="I270">
        <v>1943</v>
      </c>
      <c r="J270">
        <v>1919</v>
      </c>
      <c r="K270">
        <v>1895</v>
      </c>
    </row>
    <row r="271" spans="1:11" x14ac:dyDescent="0.25">
      <c r="A271" t="s">
        <v>37</v>
      </c>
      <c r="B271" t="s">
        <v>38</v>
      </c>
      <c r="C271">
        <v>4132</v>
      </c>
      <c r="D271">
        <v>4189</v>
      </c>
      <c r="E271">
        <v>4184</v>
      </c>
      <c r="F271">
        <v>4128</v>
      </c>
      <c r="G271">
        <v>4103</v>
      </c>
      <c r="H271">
        <v>4058</v>
      </c>
      <c r="I271">
        <v>4012</v>
      </c>
      <c r="J271">
        <v>3948</v>
      </c>
      <c r="K271">
        <v>3891</v>
      </c>
    </row>
    <row r="272" spans="1:11" x14ac:dyDescent="0.25">
      <c r="A272" t="s">
        <v>39</v>
      </c>
      <c r="B272" t="s">
        <v>2606</v>
      </c>
      <c r="C272">
        <v>24956</v>
      </c>
      <c r="D272">
        <v>24951</v>
      </c>
      <c r="E272">
        <v>24510</v>
      </c>
      <c r="F272">
        <v>24342</v>
      </c>
      <c r="G272">
        <v>24206</v>
      </c>
      <c r="H272">
        <v>24152</v>
      </c>
      <c r="I272">
        <v>23758</v>
      </c>
      <c r="J272">
        <v>23608</v>
      </c>
      <c r="K272">
        <v>23392</v>
      </c>
    </row>
    <row r="273" spans="1:11" x14ac:dyDescent="0.25">
      <c r="A273" t="s">
        <v>287</v>
      </c>
      <c r="B273" t="s">
        <v>288</v>
      </c>
      <c r="C273">
        <v>3675</v>
      </c>
      <c r="D273">
        <v>3586</v>
      </c>
      <c r="E273">
        <v>3484</v>
      </c>
      <c r="F273">
        <v>3408</v>
      </c>
      <c r="G273">
        <v>3330</v>
      </c>
      <c r="H273">
        <v>3241</v>
      </c>
      <c r="I273">
        <v>3192</v>
      </c>
      <c r="J273">
        <v>3041</v>
      </c>
      <c r="K273">
        <v>2952</v>
      </c>
    </row>
    <row r="274" spans="1:11" x14ac:dyDescent="0.25">
      <c r="A274" t="s">
        <v>289</v>
      </c>
      <c r="B274" t="s">
        <v>290</v>
      </c>
      <c r="C274">
        <v>8511</v>
      </c>
      <c r="D274">
        <v>8370</v>
      </c>
      <c r="E274">
        <v>8175</v>
      </c>
      <c r="F274">
        <v>8037</v>
      </c>
      <c r="G274">
        <v>7880</v>
      </c>
      <c r="H274">
        <v>7730</v>
      </c>
      <c r="I274">
        <v>7530</v>
      </c>
      <c r="J274">
        <v>7439</v>
      </c>
      <c r="K274">
        <v>7300</v>
      </c>
    </row>
    <row r="275" spans="1:11" x14ac:dyDescent="0.25">
      <c r="A275" t="s">
        <v>41</v>
      </c>
      <c r="B275" t="s">
        <v>42</v>
      </c>
      <c r="C275">
        <v>1664</v>
      </c>
      <c r="D275">
        <v>1640</v>
      </c>
      <c r="E275">
        <v>1646</v>
      </c>
      <c r="F275">
        <v>1629</v>
      </c>
      <c r="G275">
        <v>1650</v>
      </c>
      <c r="H275">
        <v>1605</v>
      </c>
      <c r="I275">
        <v>1535</v>
      </c>
      <c r="J275">
        <v>1472</v>
      </c>
      <c r="K275">
        <v>1463</v>
      </c>
    </row>
    <row r="276" spans="1:11" x14ac:dyDescent="0.25">
      <c r="A276" t="s">
        <v>105</v>
      </c>
      <c r="B276" t="s">
        <v>106</v>
      </c>
      <c r="C276">
        <v>3133</v>
      </c>
      <c r="D276">
        <v>3064</v>
      </c>
      <c r="E276">
        <v>3016</v>
      </c>
      <c r="F276">
        <v>2926</v>
      </c>
      <c r="G276">
        <v>2885</v>
      </c>
      <c r="H276">
        <v>2830</v>
      </c>
      <c r="I276">
        <v>2763</v>
      </c>
      <c r="J276">
        <v>2687</v>
      </c>
      <c r="K276">
        <v>2613</v>
      </c>
    </row>
    <row r="277" spans="1:11" x14ac:dyDescent="0.25">
      <c r="A277" t="s">
        <v>449</v>
      </c>
      <c r="B277" t="s">
        <v>450</v>
      </c>
      <c r="C277">
        <v>2985</v>
      </c>
      <c r="D277">
        <v>2922</v>
      </c>
      <c r="E277">
        <v>2856</v>
      </c>
      <c r="F277">
        <v>2778</v>
      </c>
      <c r="G277">
        <v>2705</v>
      </c>
      <c r="H277">
        <v>2626</v>
      </c>
      <c r="I277">
        <v>2538</v>
      </c>
      <c r="J277">
        <v>2478</v>
      </c>
      <c r="K277">
        <v>2408</v>
      </c>
    </row>
    <row r="278" spans="1:11" x14ac:dyDescent="0.25">
      <c r="A278" t="s">
        <v>633</v>
      </c>
      <c r="B278" t="s">
        <v>634</v>
      </c>
      <c r="C278">
        <v>1226</v>
      </c>
      <c r="D278">
        <v>1219</v>
      </c>
      <c r="E278">
        <v>1214</v>
      </c>
      <c r="F278">
        <v>1213</v>
      </c>
      <c r="G278">
        <v>1186</v>
      </c>
      <c r="H278">
        <v>1177</v>
      </c>
      <c r="I278">
        <v>1169</v>
      </c>
      <c r="J278">
        <v>1158</v>
      </c>
      <c r="K278">
        <v>1144</v>
      </c>
    </row>
    <row r="279" spans="1:11" x14ac:dyDescent="0.25">
      <c r="A279" t="s">
        <v>371</v>
      </c>
      <c r="B279" t="s">
        <v>372</v>
      </c>
      <c r="C279">
        <v>2409</v>
      </c>
      <c r="D279">
        <v>2300</v>
      </c>
      <c r="E279">
        <v>2197</v>
      </c>
      <c r="F279">
        <v>2131</v>
      </c>
      <c r="G279">
        <v>2081</v>
      </c>
      <c r="H279">
        <v>2016</v>
      </c>
      <c r="I279">
        <v>1964</v>
      </c>
      <c r="J279">
        <v>1908</v>
      </c>
      <c r="K279">
        <v>1872</v>
      </c>
    </row>
    <row r="280" spans="1:11" x14ac:dyDescent="0.25">
      <c r="A280" t="s">
        <v>373</v>
      </c>
      <c r="B280" t="s">
        <v>2491</v>
      </c>
      <c r="C280">
        <v>4282</v>
      </c>
      <c r="D280">
        <v>4249</v>
      </c>
      <c r="E280">
        <v>4385</v>
      </c>
      <c r="F280">
        <v>4331</v>
      </c>
      <c r="G280">
        <v>4284</v>
      </c>
      <c r="H280">
        <v>4241</v>
      </c>
      <c r="I280">
        <v>4137</v>
      </c>
      <c r="J280">
        <v>4063</v>
      </c>
      <c r="K280">
        <v>3974</v>
      </c>
    </row>
    <row r="281" spans="1:11" x14ac:dyDescent="0.25">
      <c r="A281" t="s">
        <v>291</v>
      </c>
      <c r="B281" t="s">
        <v>292</v>
      </c>
      <c r="C281">
        <v>3014</v>
      </c>
      <c r="D281">
        <v>3017</v>
      </c>
      <c r="E281">
        <v>3013</v>
      </c>
      <c r="F281">
        <v>2969</v>
      </c>
      <c r="G281">
        <v>2923</v>
      </c>
      <c r="H281">
        <v>2927</v>
      </c>
      <c r="I281">
        <v>2828</v>
      </c>
      <c r="J281">
        <v>2764</v>
      </c>
      <c r="K281">
        <v>2708</v>
      </c>
    </row>
    <row r="282" spans="1:11" x14ac:dyDescent="0.25">
      <c r="A282" t="s">
        <v>451</v>
      </c>
      <c r="B282" t="s">
        <v>452</v>
      </c>
      <c r="C282">
        <v>5411</v>
      </c>
      <c r="D282">
        <v>5326</v>
      </c>
      <c r="E282">
        <v>5247</v>
      </c>
      <c r="F282">
        <v>5169</v>
      </c>
      <c r="G282">
        <v>5087</v>
      </c>
      <c r="H282">
        <v>4953</v>
      </c>
      <c r="I282">
        <v>4765</v>
      </c>
      <c r="J282">
        <v>4702</v>
      </c>
      <c r="K282">
        <v>4637</v>
      </c>
    </row>
    <row r="283" spans="1:11" x14ac:dyDescent="0.25">
      <c r="A283" t="s">
        <v>107</v>
      </c>
      <c r="B283" t="s">
        <v>108</v>
      </c>
      <c r="C283">
        <v>2029</v>
      </c>
      <c r="D283">
        <v>2004</v>
      </c>
      <c r="E283">
        <v>1970</v>
      </c>
      <c r="F283">
        <v>1941</v>
      </c>
      <c r="G283">
        <v>1935</v>
      </c>
      <c r="H283">
        <v>1895</v>
      </c>
      <c r="I283">
        <v>1841</v>
      </c>
      <c r="J283">
        <v>1822</v>
      </c>
      <c r="K283">
        <v>1752</v>
      </c>
    </row>
    <row r="284" spans="1:11" x14ac:dyDescent="0.25">
      <c r="A284" t="s">
        <v>453</v>
      </c>
      <c r="B284" t="s">
        <v>454</v>
      </c>
      <c r="C284">
        <v>5950</v>
      </c>
      <c r="D284">
        <v>5952</v>
      </c>
      <c r="E284">
        <v>5970</v>
      </c>
      <c r="F284">
        <v>6022</v>
      </c>
      <c r="G284">
        <v>6091</v>
      </c>
      <c r="H284">
        <v>6083</v>
      </c>
      <c r="I284">
        <v>5990</v>
      </c>
      <c r="J284">
        <v>5947</v>
      </c>
      <c r="K284">
        <v>5921</v>
      </c>
    </row>
    <row r="285" spans="1:11" x14ac:dyDescent="0.25">
      <c r="A285" t="s">
        <v>197</v>
      </c>
      <c r="B285" t="s">
        <v>198</v>
      </c>
      <c r="C285">
        <v>6040</v>
      </c>
      <c r="D285">
        <v>6004</v>
      </c>
      <c r="E285">
        <v>5896</v>
      </c>
      <c r="F285">
        <v>5815</v>
      </c>
      <c r="G285">
        <v>5740</v>
      </c>
      <c r="H285">
        <v>5631</v>
      </c>
      <c r="I285">
        <v>5477</v>
      </c>
      <c r="J285">
        <v>5371</v>
      </c>
      <c r="K285">
        <v>5288</v>
      </c>
    </row>
    <row r="286" spans="1:11" x14ac:dyDescent="0.25">
      <c r="A286" t="s">
        <v>109</v>
      </c>
      <c r="B286" t="s">
        <v>110</v>
      </c>
      <c r="C286">
        <v>7536</v>
      </c>
      <c r="D286">
        <v>7501</v>
      </c>
      <c r="E286">
        <v>7449</v>
      </c>
      <c r="F286">
        <v>7367</v>
      </c>
      <c r="G286">
        <v>7440</v>
      </c>
      <c r="H286">
        <v>7369</v>
      </c>
      <c r="I286">
        <v>7236</v>
      </c>
      <c r="J286">
        <v>7143</v>
      </c>
      <c r="K286">
        <v>7008</v>
      </c>
    </row>
    <row r="287" spans="1:11" x14ac:dyDescent="0.25">
      <c r="A287" t="s">
        <v>293</v>
      </c>
      <c r="B287" t="s">
        <v>294</v>
      </c>
      <c r="C287">
        <v>27447</v>
      </c>
      <c r="D287">
        <v>27115</v>
      </c>
      <c r="E287">
        <v>26694</v>
      </c>
      <c r="F287">
        <v>26427</v>
      </c>
      <c r="G287">
        <v>26125</v>
      </c>
      <c r="H287">
        <v>25630</v>
      </c>
      <c r="I287">
        <v>25041</v>
      </c>
      <c r="J287">
        <v>24643</v>
      </c>
      <c r="K287">
        <v>24310</v>
      </c>
    </row>
    <row r="288" spans="1:11" x14ac:dyDescent="0.25">
      <c r="A288" t="s">
        <v>847</v>
      </c>
      <c r="B288" t="s">
        <v>2607</v>
      </c>
      <c r="C288">
        <v>4775</v>
      </c>
      <c r="D288">
        <v>4744</v>
      </c>
      <c r="E288">
        <v>4661</v>
      </c>
      <c r="F288">
        <v>4530</v>
      </c>
      <c r="G288">
        <v>4485</v>
      </c>
      <c r="H288">
        <v>4357</v>
      </c>
      <c r="I288">
        <v>4317</v>
      </c>
      <c r="J288">
        <v>5733</v>
      </c>
      <c r="K288">
        <v>5582</v>
      </c>
    </row>
    <row r="289" spans="1:11" x14ac:dyDescent="0.25">
      <c r="A289" t="s">
        <v>111</v>
      </c>
      <c r="B289" t="s">
        <v>112</v>
      </c>
      <c r="C289">
        <v>19391</v>
      </c>
      <c r="D289">
        <v>19201</v>
      </c>
      <c r="E289">
        <v>19005</v>
      </c>
      <c r="F289">
        <v>18959</v>
      </c>
      <c r="G289">
        <v>18769</v>
      </c>
      <c r="H289">
        <v>18457</v>
      </c>
      <c r="I289">
        <v>17892</v>
      </c>
      <c r="J289">
        <v>17728</v>
      </c>
      <c r="K289">
        <v>17501</v>
      </c>
    </row>
    <row r="290" spans="1:11" x14ac:dyDescent="0.25">
      <c r="A290" t="s">
        <v>679</v>
      </c>
      <c r="B290" t="s">
        <v>680</v>
      </c>
      <c r="C290">
        <v>11939</v>
      </c>
      <c r="D290">
        <v>11896</v>
      </c>
      <c r="E290">
        <v>11762</v>
      </c>
      <c r="F290">
        <v>11660</v>
      </c>
      <c r="G290">
        <v>11503</v>
      </c>
      <c r="H290">
        <v>11351</v>
      </c>
      <c r="I290">
        <v>11096</v>
      </c>
      <c r="J290">
        <v>10950</v>
      </c>
      <c r="K290">
        <v>10830</v>
      </c>
    </row>
    <row r="291" spans="1:11" x14ac:dyDescent="0.25">
      <c r="A291" t="s">
        <v>295</v>
      </c>
      <c r="B291" t="s">
        <v>296</v>
      </c>
      <c r="C291">
        <v>4234</v>
      </c>
      <c r="D291">
        <v>4193</v>
      </c>
      <c r="E291">
        <v>4094</v>
      </c>
      <c r="F291">
        <v>4001</v>
      </c>
      <c r="G291">
        <v>3968</v>
      </c>
      <c r="H291">
        <v>3893</v>
      </c>
      <c r="I291">
        <v>3794</v>
      </c>
      <c r="J291">
        <v>3704</v>
      </c>
      <c r="K291">
        <v>3655</v>
      </c>
    </row>
    <row r="292" spans="1:11" x14ac:dyDescent="0.25">
      <c r="A292" t="s">
        <v>113</v>
      </c>
      <c r="B292" t="s">
        <v>114</v>
      </c>
      <c r="C292">
        <v>34755</v>
      </c>
      <c r="D292">
        <v>34524</v>
      </c>
      <c r="E292">
        <v>33936</v>
      </c>
      <c r="F292">
        <v>33718</v>
      </c>
      <c r="G292">
        <v>33426</v>
      </c>
      <c r="H292">
        <v>33061</v>
      </c>
      <c r="I292">
        <v>32450</v>
      </c>
      <c r="J292">
        <v>31931</v>
      </c>
      <c r="K292">
        <v>31265</v>
      </c>
    </row>
    <row r="293" spans="1:11" x14ac:dyDescent="0.25">
      <c r="A293" t="s">
        <v>455</v>
      </c>
      <c r="B293" t="s">
        <v>456</v>
      </c>
      <c r="C293">
        <v>2907</v>
      </c>
      <c r="D293">
        <v>2899</v>
      </c>
      <c r="E293">
        <v>2845</v>
      </c>
      <c r="F293">
        <v>2840</v>
      </c>
      <c r="G293">
        <v>2800</v>
      </c>
      <c r="H293">
        <v>2762</v>
      </c>
      <c r="I293">
        <v>2682</v>
      </c>
      <c r="J293">
        <v>2584</v>
      </c>
      <c r="K293">
        <v>2530</v>
      </c>
    </row>
    <row r="294" spans="1:11" x14ac:dyDescent="0.25">
      <c r="A294" t="s">
        <v>457</v>
      </c>
      <c r="B294" t="s">
        <v>458</v>
      </c>
      <c r="C294">
        <v>1748</v>
      </c>
      <c r="D294">
        <v>1707</v>
      </c>
      <c r="E294">
        <v>1653</v>
      </c>
      <c r="F294">
        <v>1627</v>
      </c>
      <c r="G294">
        <v>1594</v>
      </c>
      <c r="H294">
        <v>1565</v>
      </c>
      <c r="I294">
        <v>1531</v>
      </c>
      <c r="J294">
        <v>1495</v>
      </c>
      <c r="K294">
        <v>1469</v>
      </c>
    </row>
    <row r="295" spans="1:11" x14ac:dyDescent="0.25">
      <c r="A295" t="s">
        <v>375</v>
      </c>
      <c r="B295" t="s">
        <v>376</v>
      </c>
      <c r="C295">
        <v>3725</v>
      </c>
      <c r="D295">
        <v>3658</v>
      </c>
      <c r="E295">
        <v>3540</v>
      </c>
      <c r="F295">
        <v>3426</v>
      </c>
      <c r="G295">
        <v>3364</v>
      </c>
      <c r="H295">
        <v>3240</v>
      </c>
      <c r="I295">
        <v>3148</v>
      </c>
      <c r="J295">
        <v>3050</v>
      </c>
      <c r="K295">
        <v>2898</v>
      </c>
    </row>
    <row r="296" spans="1:11" x14ac:dyDescent="0.25">
      <c r="A296" t="s">
        <v>297</v>
      </c>
      <c r="B296" t="s">
        <v>298</v>
      </c>
      <c r="C296">
        <v>2844</v>
      </c>
      <c r="D296">
        <v>2866</v>
      </c>
      <c r="E296">
        <v>2807</v>
      </c>
      <c r="F296">
        <v>2828</v>
      </c>
      <c r="G296">
        <v>2800</v>
      </c>
      <c r="H296">
        <v>2747</v>
      </c>
      <c r="I296">
        <v>2703</v>
      </c>
      <c r="J296">
        <v>2692</v>
      </c>
      <c r="K296">
        <v>2632</v>
      </c>
    </row>
    <row r="297" spans="1:11" x14ac:dyDescent="0.25">
      <c r="A297" t="s">
        <v>683</v>
      </c>
      <c r="B297" t="s">
        <v>684</v>
      </c>
      <c r="C297">
        <v>14246</v>
      </c>
      <c r="D297">
        <v>14100</v>
      </c>
      <c r="E297">
        <v>13843</v>
      </c>
      <c r="F297">
        <v>13675</v>
      </c>
      <c r="G297">
        <v>13567</v>
      </c>
      <c r="H297">
        <v>13378</v>
      </c>
      <c r="I297">
        <v>13121</v>
      </c>
      <c r="J297">
        <v>12806</v>
      </c>
      <c r="K297">
        <v>12752</v>
      </c>
    </row>
    <row r="298" spans="1:11" x14ac:dyDescent="0.25">
      <c r="A298" t="s">
        <v>635</v>
      </c>
      <c r="B298" t="s">
        <v>636</v>
      </c>
      <c r="C298">
        <v>1839</v>
      </c>
      <c r="D298">
        <v>1813</v>
      </c>
      <c r="E298">
        <v>1793</v>
      </c>
      <c r="F298">
        <v>1771</v>
      </c>
      <c r="G298">
        <v>1762</v>
      </c>
      <c r="H298">
        <v>1717</v>
      </c>
      <c r="I298">
        <v>1718</v>
      </c>
      <c r="J298">
        <v>1703</v>
      </c>
      <c r="K298">
        <v>1671</v>
      </c>
    </row>
    <row r="299" spans="1:11" x14ac:dyDescent="0.25">
      <c r="A299" t="s">
        <v>199</v>
      </c>
      <c r="B299" t="s">
        <v>200</v>
      </c>
      <c r="C299">
        <v>23629</v>
      </c>
      <c r="D299">
        <v>23412</v>
      </c>
      <c r="E299">
        <v>23015</v>
      </c>
      <c r="F299">
        <v>22858</v>
      </c>
      <c r="G299">
        <v>22786</v>
      </c>
      <c r="H299">
        <v>22491</v>
      </c>
      <c r="I299">
        <v>22063</v>
      </c>
      <c r="J299">
        <v>21736</v>
      </c>
      <c r="K299">
        <v>21410</v>
      </c>
    </row>
    <row r="300" spans="1:11" x14ac:dyDescent="0.25">
      <c r="A300" t="s">
        <v>459</v>
      </c>
      <c r="B300" t="s">
        <v>460</v>
      </c>
      <c r="C300">
        <v>1400</v>
      </c>
      <c r="D300">
        <v>1382</v>
      </c>
      <c r="E300">
        <v>1361</v>
      </c>
      <c r="F300">
        <v>1337</v>
      </c>
      <c r="G300">
        <v>1290</v>
      </c>
      <c r="H300">
        <v>1249</v>
      </c>
      <c r="I300">
        <v>1227</v>
      </c>
      <c r="J300">
        <v>1175</v>
      </c>
      <c r="K300">
        <v>1164</v>
      </c>
    </row>
    <row r="301" spans="1:11" x14ac:dyDescent="0.25">
      <c r="A301" t="s">
        <v>733</v>
      </c>
      <c r="B301" t="s">
        <v>734</v>
      </c>
      <c r="C301">
        <v>19115</v>
      </c>
      <c r="D301">
        <v>18959</v>
      </c>
      <c r="E301">
        <v>18549</v>
      </c>
      <c r="F301">
        <v>18536</v>
      </c>
      <c r="G301">
        <v>18189</v>
      </c>
      <c r="H301">
        <v>17887</v>
      </c>
      <c r="I301">
        <v>17490</v>
      </c>
      <c r="J301">
        <v>17351</v>
      </c>
      <c r="K301">
        <v>17549</v>
      </c>
    </row>
    <row r="302" spans="1:11" x14ac:dyDescent="0.25">
      <c r="A302" t="s">
        <v>299</v>
      </c>
      <c r="B302" t="s">
        <v>300</v>
      </c>
      <c r="C302">
        <v>50105</v>
      </c>
      <c r="D302">
        <v>50039</v>
      </c>
      <c r="E302">
        <v>49307</v>
      </c>
      <c r="F302">
        <v>49222</v>
      </c>
      <c r="G302">
        <v>49012</v>
      </c>
      <c r="H302">
        <v>48630</v>
      </c>
      <c r="I302">
        <v>48074</v>
      </c>
      <c r="J302">
        <v>47902</v>
      </c>
      <c r="K302">
        <v>47695</v>
      </c>
    </row>
    <row r="303" spans="1:11" x14ac:dyDescent="0.25">
      <c r="A303" t="s">
        <v>377</v>
      </c>
      <c r="B303" t="s">
        <v>378</v>
      </c>
      <c r="C303">
        <v>5080</v>
      </c>
      <c r="D303">
        <v>5011</v>
      </c>
      <c r="E303">
        <v>4907</v>
      </c>
      <c r="F303">
        <v>4837</v>
      </c>
      <c r="G303">
        <v>4784</v>
      </c>
      <c r="H303">
        <v>4693</v>
      </c>
      <c r="I303">
        <v>4515</v>
      </c>
      <c r="J303">
        <v>4383</v>
      </c>
      <c r="K303">
        <v>4281</v>
      </c>
    </row>
    <row r="304" spans="1:11" x14ac:dyDescent="0.25">
      <c r="A304" t="s">
        <v>379</v>
      </c>
      <c r="B304" t="s">
        <v>2492</v>
      </c>
      <c r="C304">
        <v>2661</v>
      </c>
      <c r="D304">
        <v>2630</v>
      </c>
      <c r="E304">
        <v>2420</v>
      </c>
      <c r="F304">
        <v>2390</v>
      </c>
      <c r="G304">
        <v>2384</v>
      </c>
      <c r="H304">
        <v>2297</v>
      </c>
      <c r="I304">
        <v>2237</v>
      </c>
      <c r="J304">
        <v>2155</v>
      </c>
      <c r="K304">
        <v>1890</v>
      </c>
    </row>
    <row r="305" spans="1:11" x14ac:dyDescent="0.25">
      <c r="A305" t="s">
        <v>201</v>
      </c>
      <c r="B305" t="s">
        <v>202</v>
      </c>
      <c r="C305">
        <v>4500</v>
      </c>
      <c r="D305">
        <v>4461</v>
      </c>
      <c r="E305">
        <v>4311</v>
      </c>
      <c r="F305">
        <v>4226</v>
      </c>
      <c r="G305">
        <v>4130</v>
      </c>
      <c r="H305">
        <v>4018</v>
      </c>
      <c r="I305">
        <v>3875</v>
      </c>
      <c r="J305">
        <v>3777</v>
      </c>
      <c r="K305">
        <v>3686</v>
      </c>
    </row>
    <row r="306" spans="1:11" x14ac:dyDescent="0.25">
      <c r="A306" t="s">
        <v>115</v>
      </c>
      <c r="B306" t="s">
        <v>116</v>
      </c>
      <c r="C306">
        <v>5108</v>
      </c>
      <c r="D306">
        <v>5113</v>
      </c>
      <c r="E306">
        <v>5008</v>
      </c>
      <c r="F306">
        <v>5053</v>
      </c>
      <c r="G306">
        <v>5044</v>
      </c>
      <c r="H306">
        <v>5058</v>
      </c>
      <c r="I306">
        <v>5005</v>
      </c>
      <c r="J306">
        <v>5042</v>
      </c>
      <c r="K306">
        <v>4977</v>
      </c>
    </row>
    <row r="307" spans="1:11" x14ac:dyDescent="0.25">
      <c r="A307" t="s">
        <v>117</v>
      </c>
      <c r="B307" t="s">
        <v>118</v>
      </c>
      <c r="C307">
        <v>1878</v>
      </c>
      <c r="D307">
        <v>1872</v>
      </c>
      <c r="E307">
        <v>1878</v>
      </c>
      <c r="F307">
        <v>1878</v>
      </c>
      <c r="G307">
        <v>1868</v>
      </c>
      <c r="H307">
        <v>1830</v>
      </c>
      <c r="I307">
        <v>1828</v>
      </c>
      <c r="J307">
        <v>1800</v>
      </c>
      <c r="K307">
        <v>1763</v>
      </c>
    </row>
    <row r="308" spans="1:11" x14ac:dyDescent="0.25">
      <c r="A308" t="s">
        <v>2497</v>
      </c>
      <c r="B308" t="s">
        <v>2496</v>
      </c>
      <c r="C308">
        <v>2277</v>
      </c>
      <c r="D308">
        <v>2215</v>
      </c>
      <c r="E308">
        <v>2099</v>
      </c>
      <c r="F308">
        <v>2071</v>
      </c>
      <c r="G308">
        <v>2034</v>
      </c>
      <c r="H308">
        <v>2000</v>
      </c>
      <c r="I308">
        <v>1933</v>
      </c>
      <c r="J308">
        <v>1857</v>
      </c>
      <c r="K308">
        <v>1780</v>
      </c>
    </row>
    <row r="309" spans="1:11" x14ac:dyDescent="0.25">
      <c r="A309" t="s">
        <v>541</v>
      </c>
      <c r="B309" t="s">
        <v>542</v>
      </c>
      <c r="C309">
        <v>12110</v>
      </c>
      <c r="D309">
        <v>11975</v>
      </c>
      <c r="E309">
        <v>11790</v>
      </c>
      <c r="F309">
        <v>11466</v>
      </c>
      <c r="G309">
        <v>11287</v>
      </c>
      <c r="H309">
        <v>11037</v>
      </c>
      <c r="I309">
        <v>10788</v>
      </c>
      <c r="J309">
        <v>10493</v>
      </c>
      <c r="K309">
        <v>10196</v>
      </c>
    </row>
    <row r="310" spans="1:11" x14ac:dyDescent="0.25">
      <c r="A310" t="s">
        <v>301</v>
      </c>
      <c r="B310" t="s">
        <v>302</v>
      </c>
      <c r="C310">
        <v>3733</v>
      </c>
      <c r="D310">
        <v>3660</v>
      </c>
      <c r="E310">
        <v>3559</v>
      </c>
      <c r="F310">
        <v>3434</v>
      </c>
      <c r="G310">
        <v>3366</v>
      </c>
      <c r="H310">
        <v>3239</v>
      </c>
      <c r="I310">
        <v>3140</v>
      </c>
      <c r="J310">
        <v>3050</v>
      </c>
      <c r="K310">
        <v>2966</v>
      </c>
    </row>
    <row r="311" spans="1:11" x14ac:dyDescent="0.25">
      <c r="A311" t="s">
        <v>807</v>
      </c>
      <c r="B311" t="s">
        <v>808</v>
      </c>
      <c r="C311">
        <v>46527</v>
      </c>
      <c r="D311">
        <v>46141</v>
      </c>
      <c r="E311">
        <v>45647</v>
      </c>
      <c r="F311">
        <v>45282</v>
      </c>
      <c r="G311">
        <v>44662</v>
      </c>
      <c r="H311">
        <v>43633</v>
      </c>
      <c r="I311">
        <v>42715</v>
      </c>
      <c r="J311">
        <v>42107</v>
      </c>
      <c r="K311">
        <v>41390</v>
      </c>
    </row>
    <row r="312" spans="1:11" x14ac:dyDescent="0.25">
      <c r="A312" t="s">
        <v>181</v>
      </c>
      <c r="B312" t="s">
        <v>182</v>
      </c>
      <c r="C312">
        <v>13910</v>
      </c>
      <c r="D312">
        <v>13645</v>
      </c>
      <c r="E312">
        <v>13270</v>
      </c>
      <c r="F312">
        <v>12959</v>
      </c>
      <c r="G312">
        <v>12800</v>
      </c>
      <c r="H312">
        <v>12545</v>
      </c>
      <c r="I312">
        <v>12163</v>
      </c>
      <c r="J312">
        <v>12024</v>
      </c>
      <c r="K312">
        <v>11989</v>
      </c>
    </row>
    <row r="313" spans="1:11" x14ac:dyDescent="0.25">
      <c r="A313" t="s">
        <v>637</v>
      </c>
      <c r="B313" t="s">
        <v>638</v>
      </c>
      <c r="C313">
        <v>1619</v>
      </c>
      <c r="D313">
        <v>1621</v>
      </c>
      <c r="E313">
        <v>1613</v>
      </c>
      <c r="F313">
        <v>1599</v>
      </c>
      <c r="G313">
        <v>1593</v>
      </c>
      <c r="H313">
        <v>1566</v>
      </c>
      <c r="I313">
        <v>1549</v>
      </c>
      <c r="J313">
        <v>1539</v>
      </c>
      <c r="K313">
        <v>1547</v>
      </c>
    </row>
    <row r="314" spans="1:11" x14ac:dyDescent="0.25">
      <c r="A314" t="s">
        <v>687</v>
      </c>
      <c r="B314" t="s">
        <v>688</v>
      </c>
      <c r="C314">
        <v>10469</v>
      </c>
      <c r="D314">
        <v>10286</v>
      </c>
      <c r="E314">
        <v>10020</v>
      </c>
      <c r="F314">
        <v>9766</v>
      </c>
      <c r="G314">
        <v>9725</v>
      </c>
      <c r="H314">
        <v>9558</v>
      </c>
      <c r="I314">
        <v>9279</v>
      </c>
      <c r="J314">
        <v>9109</v>
      </c>
      <c r="K314">
        <v>9035</v>
      </c>
    </row>
    <row r="315" spans="1:11" x14ac:dyDescent="0.25">
      <c r="A315" t="s">
        <v>811</v>
      </c>
      <c r="B315" t="s">
        <v>812</v>
      </c>
      <c r="C315">
        <v>22299</v>
      </c>
      <c r="D315">
        <v>21992</v>
      </c>
      <c r="E315">
        <v>21700</v>
      </c>
      <c r="F315">
        <v>21499</v>
      </c>
      <c r="G315">
        <v>21306</v>
      </c>
      <c r="H315">
        <v>20865</v>
      </c>
      <c r="I315">
        <v>20360</v>
      </c>
      <c r="J315">
        <v>20043</v>
      </c>
      <c r="K315">
        <v>19808</v>
      </c>
    </row>
    <row r="316" spans="1:11" x14ac:dyDescent="0.25">
      <c r="A316" t="s">
        <v>119</v>
      </c>
      <c r="B316" t="s">
        <v>120</v>
      </c>
      <c r="C316">
        <v>2625</v>
      </c>
      <c r="D316">
        <v>2610</v>
      </c>
      <c r="E316">
        <v>2573</v>
      </c>
      <c r="F316">
        <v>2548</v>
      </c>
      <c r="G316">
        <v>2531</v>
      </c>
      <c r="H316">
        <v>2511</v>
      </c>
      <c r="I316">
        <v>2428</v>
      </c>
      <c r="J316">
        <v>2429</v>
      </c>
      <c r="K316">
        <v>2401</v>
      </c>
    </row>
    <row r="317" spans="1:11" x14ac:dyDescent="0.25">
      <c r="A317" t="s">
        <v>381</v>
      </c>
      <c r="B317" t="s">
        <v>382</v>
      </c>
      <c r="C317">
        <v>3726</v>
      </c>
      <c r="D317">
        <v>3657</v>
      </c>
      <c r="E317">
        <v>3548</v>
      </c>
      <c r="F317">
        <v>3453</v>
      </c>
      <c r="G317">
        <v>3419</v>
      </c>
      <c r="H317">
        <v>3374</v>
      </c>
      <c r="I317">
        <v>3289</v>
      </c>
      <c r="J317">
        <v>3215</v>
      </c>
      <c r="K317">
        <v>3132</v>
      </c>
    </row>
    <row r="318" spans="1:11" x14ac:dyDescent="0.25">
      <c r="A318" t="s">
        <v>831</v>
      </c>
      <c r="B318" t="s">
        <v>832</v>
      </c>
      <c r="C318">
        <v>36909</v>
      </c>
      <c r="D318">
        <v>36388</v>
      </c>
      <c r="E318">
        <v>35703</v>
      </c>
      <c r="F318">
        <v>35166</v>
      </c>
      <c r="G318">
        <v>34577</v>
      </c>
      <c r="H318">
        <v>33715</v>
      </c>
      <c r="I318">
        <v>32897</v>
      </c>
      <c r="J318">
        <v>32127</v>
      </c>
      <c r="K318">
        <v>31579</v>
      </c>
    </row>
    <row r="319" spans="1:11" x14ac:dyDescent="0.25">
      <c r="A319" t="s">
        <v>543</v>
      </c>
      <c r="B319" t="s">
        <v>544</v>
      </c>
      <c r="C319">
        <v>50293</v>
      </c>
      <c r="D319">
        <v>50807</v>
      </c>
      <c r="E319">
        <v>50849</v>
      </c>
      <c r="F319">
        <v>51209</v>
      </c>
      <c r="G319">
        <v>51549</v>
      </c>
      <c r="H319">
        <v>51752</v>
      </c>
      <c r="I319">
        <v>51495</v>
      </c>
      <c r="J319">
        <v>51565</v>
      </c>
      <c r="K319">
        <v>51600</v>
      </c>
    </row>
    <row r="320" spans="1:11" x14ac:dyDescent="0.25">
      <c r="A320" t="s">
        <v>639</v>
      </c>
      <c r="B320" t="s">
        <v>2608</v>
      </c>
      <c r="C320">
        <v>6503</v>
      </c>
      <c r="D320">
        <v>6036</v>
      </c>
      <c r="E320">
        <v>5987</v>
      </c>
      <c r="F320">
        <v>5946</v>
      </c>
      <c r="G320">
        <v>5886</v>
      </c>
      <c r="H320">
        <v>5785</v>
      </c>
      <c r="I320">
        <v>5704</v>
      </c>
      <c r="J320">
        <v>5644</v>
      </c>
      <c r="K320">
        <v>5732</v>
      </c>
    </row>
    <row r="321" spans="1:11" x14ac:dyDescent="0.25">
      <c r="A321" t="s">
        <v>303</v>
      </c>
      <c r="B321" t="s">
        <v>304</v>
      </c>
      <c r="C321">
        <v>4975</v>
      </c>
      <c r="D321">
        <v>4927</v>
      </c>
      <c r="E321">
        <v>4950</v>
      </c>
      <c r="F321">
        <v>4912</v>
      </c>
      <c r="G321">
        <v>4856</v>
      </c>
      <c r="H321">
        <v>4812</v>
      </c>
      <c r="I321">
        <v>4734</v>
      </c>
      <c r="J321">
        <v>4674</v>
      </c>
      <c r="K321">
        <v>4586</v>
      </c>
    </row>
    <row r="322" spans="1:11" x14ac:dyDescent="0.25">
      <c r="A322" t="s">
        <v>121</v>
      </c>
      <c r="B322" t="s">
        <v>122</v>
      </c>
      <c r="C322">
        <v>1536</v>
      </c>
      <c r="D322">
        <v>1532</v>
      </c>
      <c r="E322">
        <v>1491</v>
      </c>
      <c r="F322">
        <v>1482</v>
      </c>
      <c r="G322">
        <v>1450</v>
      </c>
      <c r="H322">
        <v>1422</v>
      </c>
      <c r="I322">
        <v>1388</v>
      </c>
      <c r="J322">
        <v>1319</v>
      </c>
      <c r="K322">
        <v>1265</v>
      </c>
    </row>
    <row r="323" spans="1:11" x14ac:dyDescent="0.25">
      <c r="A323" t="s">
        <v>749</v>
      </c>
      <c r="B323" t="s">
        <v>750</v>
      </c>
      <c r="C323">
        <v>7476</v>
      </c>
      <c r="D323">
        <v>7270</v>
      </c>
      <c r="E323">
        <v>7063</v>
      </c>
      <c r="F323">
        <v>6886</v>
      </c>
      <c r="G323">
        <v>6729</v>
      </c>
      <c r="H323">
        <v>6528</v>
      </c>
      <c r="I323">
        <v>6414</v>
      </c>
      <c r="J323">
        <v>6287</v>
      </c>
      <c r="K323">
        <v>6197</v>
      </c>
    </row>
    <row r="324" spans="1:11" x14ac:dyDescent="0.25">
      <c r="A324" t="s">
        <v>461</v>
      </c>
      <c r="B324" t="s">
        <v>462</v>
      </c>
      <c r="C324">
        <v>17482</v>
      </c>
      <c r="D324">
        <v>17518</v>
      </c>
      <c r="E324">
        <v>17369</v>
      </c>
      <c r="F324">
        <v>17555</v>
      </c>
      <c r="G324">
        <v>17629</v>
      </c>
      <c r="H324">
        <v>17505</v>
      </c>
      <c r="I324">
        <v>17319</v>
      </c>
      <c r="J324">
        <v>17278</v>
      </c>
      <c r="K324">
        <v>17126</v>
      </c>
    </row>
    <row r="325" spans="1:11" x14ac:dyDescent="0.25">
      <c r="A325" t="s">
        <v>305</v>
      </c>
      <c r="B325" t="s">
        <v>306</v>
      </c>
      <c r="C325">
        <v>3114</v>
      </c>
      <c r="D325">
        <v>3056</v>
      </c>
      <c r="E325">
        <v>3029</v>
      </c>
      <c r="F325">
        <v>2967</v>
      </c>
      <c r="G325">
        <v>2936</v>
      </c>
      <c r="H325">
        <v>2850</v>
      </c>
      <c r="I325">
        <v>2741</v>
      </c>
      <c r="J325">
        <v>2666</v>
      </c>
      <c r="K325">
        <v>2590</v>
      </c>
    </row>
    <row r="326" spans="1:11" x14ac:dyDescent="0.25">
      <c r="A326" t="s">
        <v>663</v>
      </c>
      <c r="B326" t="s">
        <v>2609</v>
      </c>
      <c r="C326">
        <v>9520</v>
      </c>
      <c r="D326">
        <v>8401</v>
      </c>
      <c r="E326">
        <v>8425</v>
      </c>
      <c r="F326">
        <v>8571</v>
      </c>
      <c r="G326">
        <v>8624</v>
      </c>
      <c r="H326">
        <v>8642</v>
      </c>
      <c r="I326">
        <v>8560</v>
      </c>
      <c r="J326">
        <v>8658</v>
      </c>
      <c r="K326">
        <v>8867</v>
      </c>
    </row>
    <row r="327" spans="1:11" x14ac:dyDescent="0.25">
      <c r="A327" t="s">
        <v>755</v>
      </c>
      <c r="B327" t="s">
        <v>2610</v>
      </c>
      <c r="C327">
        <v>3009</v>
      </c>
      <c r="D327">
        <v>3057</v>
      </c>
      <c r="E327">
        <v>3041</v>
      </c>
      <c r="F327">
        <v>3038</v>
      </c>
      <c r="G327">
        <v>3074</v>
      </c>
      <c r="H327">
        <v>3011</v>
      </c>
      <c r="I327">
        <v>2932</v>
      </c>
      <c r="J327">
        <v>2876</v>
      </c>
      <c r="K327">
        <v>2812</v>
      </c>
    </row>
    <row r="328" spans="1:11" x14ac:dyDescent="0.25">
      <c r="A328" t="s">
        <v>641</v>
      </c>
      <c r="B328" t="s">
        <v>2611</v>
      </c>
      <c r="C328">
        <v>1650</v>
      </c>
      <c r="D328">
        <v>1653</v>
      </c>
      <c r="E328">
        <v>1615</v>
      </c>
      <c r="F328">
        <v>1605</v>
      </c>
      <c r="G328">
        <v>1568</v>
      </c>
      <c r="H328">
        <v>1545</v>
      </c>
      <c r="I328">
        <v>1531</v>
      </c>
      <c r="J328">
        <v>1525</v>
      </c>
      <c r="K328">
        <v>1512</v>
      </c>
    </row>
    <row r="329" spans="1:11" x14ac:dyDescent="0.25">
      <c r="A329" t="s">
        <v>307</v>
      </c>
      <c r="B329" t="s">
        <v>308</v>
      </c>
      <c r="C329">
        <v>7991</v>
      </c>
      <c r="D329">
        <v>7868</v>
      </c>
      <c r="E329">
        <v>7778</v>
      </c>
      <c r="F329">
        <v>7781</v>
      </c>
      <c r="G329">
        <v>7744</v>
      </c>
      <c r="H329">
        <v>7676</v>
      </c>
      <c r="I329">
        <v>7497</v>
      </c>
      <c r="J329">
        <v>7421</v>
      </c>
      <c r="K329">
        <v>7278</v>
      </c>
    </row>
    <row r="330" spans="1:11" x14ac:dyDescent="0.25">
      <c r="A330" t="s">
        <v>545</v>
      </c>
      <c r="B330" t="s">
        <v>546</v>
      </c>
      <c r="C330">
        <v>2207</v>
      </c>
      <c r="D330">
        <v>2188</v>
      </c>
      <c r="E330">
        <v>2139</v>
      </c>
      <c r="F330">
        <v>2105</v>
      </c>
      <c r="G330">
        <v>2074</v>
      </c>
      <c r="H330">
        <v>2043</v>
      </c>
      <c r="I330">
        <v>2009</v>
      </c>
      <c r="J330">
        <v>1966</v>
      </c>
      <c r="K330">
        <v>1928</v>
      </c>
    </row>
    <row r="331" spans="1:11" x14ac:dyDescent="0.25">
      <c r="A331" t="s">
        <v>643</v>
      </c>
      <c r="B331" t="s">
        <v>644</v>
      </c>
      <c r="C331">
        <v>1496</v>
      </c>
      <c r="D331">
        <v>1527</v>
      </c>
      <c r="E331">
        <v>1527</v>
      </c>
      <c r="F331">
        <v>1550</v>
      </c>
      <c r="G331">
        <v>1593</v>
      </c>
      <c r="H331">
        <v>1594</v>
      </c>
      <c r="I331">
        <v>1590</v>
      </c>
      <c r="J331">
        <v>1578</v>
      </c>
      <c r="K331">
        <v>1582</v>
      </c>
    </row>
    <row r="332" spans="1:11" x14ac:dyDescent="0.25">
      <c r="A332" t="s">
        <v>203</v>
      </c>
      <c r="B332" t="s">
        <v>204</v>
      </c>
      <c r="C332">
        <v>8455</v>
      </c>
      <c r="D332">
        <v>8348</v>
      </c>
      <c r="E332">
        <v>8194</v>
      </c>
      <c r="F332">
        <v>8059</v>
      </c>
      <c r="G332">
        <v>7980</v>
      </c>
      <c r="H332">
        <v>7826</v>
      </c>
      <c r="I332">
        <v>7715</v>
      </c>
      <c r="J332">
        <v>7619</v>
      </c>
      <c r="K332">
        <v>7483</v>
      </c>
    </row>
    <row r="333" spans="1:11" x14ac:dyDescent="0.25">
      <c r="A333" t="s">
        <v>463</v>
      </c>
      <c r="B333" t="s">
        <v>464</v>
      </c>
      <c r="C333">
        <v>4205</v>
      </c>
      <c r="D333">
        <v>4145</v>
      </c>
      <c r="E333">
        <v>4090</v>
      </c>
      <c r="F333">
        <v>4010</v>
      </c>
      <c r="G333">
        <v>3918</v>
      </c>
      <c r="H333">
        <v>3843</v>
      </c>
      <c r="I333">
        <v>3671</v>
      </c>
      <c r="J333">
        <v>3611</v>
      </c>
      <c r="K333">
        <v>3505</v>
      </c>
    </row>
    <row r="334" spans="1:11" x14ac:dyDescent="0.25">
      <c r="A334" t="s">
        <v>465</v>
      </c>
      <c r="B334" t="s">
        <v>466</v>
      </c>
      <c r="C334">
        <v>9507</v>
      </c>
      <c r="D334">
        <v>9393</v>
      </c>
      <c r="E334">
        <v>9326</v>
      </c>
      <c r="F334">
        <v>9284</v>
      </c>
      <c r="G334">
        <v>9217</v>
      </c>
      <c r="H334">
        <v>9075</v>
      </c>
      <c r="I334">
        <v>8901</v>
      </c>
      <c r="J334">
        <v>8773</v>
      </c>
      <c r="K334">
        <v>8646</v>
      </c>
    </row>
    <row r="335" spans="1:11" x14ac:dyDescent="0.25">
      <c r="A335" t="s">
        <v>383</v>
      </c>
      <c r="B335" t="s">
        <v>384</v>
      </c>
      <c r="C335">
        <v>2699</v>
      </c>
      <c r="D335">
        <v>2623</v>
      </c>
      <c r="E335">
        <v>2572</v>
      </c>
      <c r="F335">
        <v>2521</v>
      </c>
      <c r="G335">
        <v>2475</v>
      </c>
      <c r="H335">
        <v>2406</v>
      </c>
      <c r="I335">
        <v>2376</v>
      </c>
      <c r="J335">
        <v>2311</v>
      </c>
      <c r="K335">
        <v>2224</v>
      </c>
    </row>
    <row r="336" spans="1:11" x14ac:dyDescent="0.25">
      <c r="A336" t="s">
        <v>645</v>
      </c>
      <c r="B336" t="s">
        <v>646</v>
      </c>
      <c r="C336">
        <v>1320</v>
      </c>
      <c r="D336">
        <v>1288</v>
      </c>
      <c r="E336">
        <v>1268</v>
      </c>
      <c r="F336">
        <v>1266</v>
      </c>
      <c r="G336">
        <v>1249</v>
      </c>
      <c r="H336">
        <v>1219</v>
      </c>
      <c r="I336">
        <v>1216</v>
      </c>
      <c r="J336">
        <v>1199</v>
      </c>
      <c r="K336">
        <v>1153</v>
      </c>
    </row>
    <row r="337" spans="1:11" x14ac:dyDescent="0.25">
      <c r="A337" t="s">
        <v>467</v>
      </c>
      <c r="B337" t="s">
        <v>468</v>
      </c>
      <c r="C337">
        <v>8682</v>
      </c>
      <c r="D337">
        <v>8541</v>
      </c>
      <c r="E337">
        <v>8315</v>
      </c>
      <c r="F337">
        <v>8108</v>
      </c>
      <c r="G337">
        <v>7928</v>
      </c>
      <c r="H337">
        <v>7712</v>
      </c>
      <c r="I337">
        <v>7494</v>
      </c>
      <c r="J337">
        <v>7315</v>
      </c>
      <c r="K337">
        <v>7108</v>
      </c>
    </row>
    <row r="338" spans="1:11" x14ac:dyDescent="0.25">
      <c r="A338" t="s">
        <v>469</v>
      </c>
      <c r="B338" t="s">
        <v>470</v>
      </c>
      <c r="C338">
        <v>6333</v>
      </c>
      <c r="D338">
        <v>6333</v>
      </c>
      <c r="E338">
        <v>6234</v>
      </c>
      <c r="F338">
        <v>6167</v>
      </c>
      <c r="G338">
        <v>6067</v>
      </c>
      <c r="H338">
        <v>5970</v>
      </c>
      <c r="I338">
        <v>5852</v>
      </c>
      <c r="J338">
        <v>5777</v>
      </c>
      <c r="K338">
        <v>5663</v>
      </c>
    </row>
    <row r="339" spans="1:11" x14ac:dyDescent="0.25">
      <c r="A339" t="s">
        <v>385</v>
      </c>
      <c r="B339" t="s">
        <v>386</v>
      </c>
      <c r="C339">
        <v>3901</v>
      </c>
      <c r="D339">
        <v>3797</v>
      </c>
      <c r="E339">
        <v>3682</v>
      </c>
      <c r="F339">
        <v>3645</v>
      </c>
      <c r="G339">
        <v>3556</v>
      </c>
      <c r="H339">
        <v>3473</v>
      </c>
      <c r="I339">
        <v>3410</v>
      </c>
      <c r="J339">
        <v>3352</v>
      </c>
      <c r="K339">
        <v>3242</v>
      </c>
    </row>
    <row r="340" spans="1:11" x14ac:dyDescent="0.25">
      <c r="A340" t="s">
        <v>849</v>
      </c>
      <c r="B340" t="s">
        <v>850</v>
      </c>
      <c r="C340">
        <v>6962</v>
      </c>
      <c r="D340">
        <v>6861</v>
      </c>
      <c r="E340">
        <v>6733</v>
      </c>
      <c r="F340">
        <v>6619</v>
      </c>
      <c r="G340">
        <v>6465</v>
      </c>
      <c r="H340">
        <v>6332</v>
      </c>
      <c r="I340">
        <v>6197</v>
      </c>
      <c r="J340">
        <v>6116</v>
      </c>
      <c r="K340">
        <v>5976</v>
      </c>
    </row>
    <row r="341" spans="1:11" x14ac:dyDescent="0.25">
      <c r="A341" t="s">
        <v>205</v>
      </c>
      <c r="B341" t="s">
        <v>206</v>
      </c>
      <c r="C341">
        <v>17259</v>
      </c>
      <c r="D341">
        <v>17181</v>
      </c>
      <c r="E341">
        <v>16978</v>
      </c>
      <c r="F341">
        <v>16934</v>
      </c>
      <c r="G341">
        <v>16880</v>
      </c>
      <c r="H341">
        <v>16592</v>
      </c>
      <c r="I341">
        <v>16270</v>
      </c>
      <c r="J341">
        <v>16168</v>
      </c>
      <c r="K341">
        <v>15784</v>
      </c>
    </row>
    <row r="342" spans="1:11" x14ac:dyDescent="0.25">
      <c r="A342" t="s">
        <v>387</v>
      </c>
      <c r="B342" t="s">
        <v>388</v>
      </c>
      <c r="C342">
        <v>4304</v>
      </c>
      <c r="D342">
        <v>4274</v>
      </c>
      <c r="E342">
        <v>4235</v>
      </c>
      <c r="F342">
        <v>4152</v>
      </c>
      <c r="G342">
        <v>4110</v>
      </c>
      <c r="H342">
        <v>4027</v>
      </c>
      <c r="I342">
        <v>3893</v>
      </c>
      <c r="J342">
        <v>3883</v>
      </c>
      <c r="K342">
        <v>3821</v>
      </c>
    </row>
    <row r="343" spans="1:11" x14ac:dyDescent="0.25">
      <c r="A343" t="s">
        <v>309</v>
      </c>
      <c r="B343" t="s">
        <v>310</v>
      </c>
      <c r="C343">
        <v>4257</v>
      </c>
      <c r="D343">
        <v>4206</v>
      </c>
      <c r="E343">
        <v>4133</v>
      </c>
      <c r="F343">
        <v>4074</v>
      </c>
      <c r="G343">
        <v>3950</v>
      </c>
      <c r="H343">
        <v>3864</v>
      </c>
      <c r="I343">
        <v>3800</v>
      </c>
      <c r="J343">
        <v>3769</v>
      </c>
      <c r="K343">
        <v>3693</v>
      </c>
    </row>
    <row r="344" spans="1:11" x14ac:dyDescent="0.25">
      <c r="A344" t="s">
        <v>123</v>
      </c>
      <c r="B344" t="s">
        <v>124</v>
      </c>
      <c r="C344">
        <v>1501</v>
      </c>
      <c r="D344">
        <v>1461</v>
      </c>
      <c r="E344">
        <v>1441</v>
      </c>
      <c r="F344">
        <v>1414</v>
      </c>
      <c r="G344">
        <v>1398</v>
      </c>
      <c r="H344">
        <v>1367</v>
      </c>
      <c r="I344">
        <v>1324</v>
      </c>
      <c r="J344">
        <v>1300</v>
      </c>
      <c r="K344">
        <v>1315</v>
      </c>
    </row>
    <row r="345" spans="1:11" x14ac:dyDescent="0.25">
      <c r="A345" t="s">
        <v>207</v>
      </c>
      <c r="B345" t="s">
        <v>208</v>
      </c>
      <c r="C345">
        <v>5999</v>
      </c>
      <c r="D345">
        <v>5983</v>
      </c>
      <c r="E345">
        <v>5913</v>
      </c>
      <c r="F345">
        <v>5856</v>
      </c>
      <c r="G345">
        <v>5816</v>
      </c>
      <c r="H345">
        <v>5706</v>
      </c>
      <c r="I345">
        <v>5582</v>
      </c>
      <c r="J345">
        <v>5455</v>
      </c>
      <c r="K345">
        <v>5360</v>
      </c>
    </row>
    <row r="346" spans="1:11" x14ac:dyDescent="0.25">
      <c r="A346" t="s">
        <v>647</v>
      </c>
      <c r="B346" t="s">
        <v>648</v>
      </c>
      <c r="C346">
        <v>894</v>
      </c>
      <c r="D346">
        <v>913</v>
      </c>
      <c r="E346">
        <v>896</v>
      </c>
      <c r="F346">
        <v>907</v>
      </c>
      <c r="G346">
        <v>918</v>
      </c>
      <c r="H346">
        <v>917</v>
      </c>
      <c r="I346">
        <v>888</v>
      </c>
      <c r="J346">
        <v>882</v>
      </c>
      <c r="K346">
        <v>892</v>
      </c>
    </row>
    <row r="347" spans="1:11" x14ac:dyDescent="0.25">
      <c r="A347" t="s">
        <v>837</v>
      </c>
      <c r="B347" t="s">
        <v>838</v>
      </c>
      <c r="C347">
        <v>34622</v>
      </c>
      <c r="D347">
        <v>34851</v>
      </c>
      <c r="E347">
        <v>33953</v>
      </c>
      <c r="F347">
        <v>33552</v>
      </c>
      <c r="G347">
        <v>33559</v>
      </c>
      <c r="H347">
        <v>33529</v>
      </c>
      <c r="I347">
        <v>33462</v>
      </c>
      <c r="J347">
        <v>33881</v>
      </c>
      <c r="K347">
        <v>34098</v>
      </c>
    </row>
    <row r="348" spans="1:11" x14ac:dyDescent="0.25">
      <c r="A348" t="s">
        <v>209</v>
      </c>
      <c r="B348" t="s">
        <v>210</v>
      </c>
      <c r="C348">
        <v>33134</v>
      </c>
      <c r="D348">
        <v>33086</v>
      </c>
      <c r="E348">
        <v>32713</v>
      </c>
      <c r="F348">
        <v>32346</v>
      </c>
      <c r="G348">
        <v>31908</v>
      </c>
      <c r="H348">
        <v>31739</v>
      </c>
      <c r="I348">
        <v>31221</v>
      </c>
      <c r="J348">
        <v>31014</v>
      </c>
      <c r="K348">
        <v>31123</v>
      </c>
    </row>
    <row r="349" spans="1:11" x14ac:dyDescent="0.25">
      <c r="A349" t="s">
        <v>835</v>
      </c>
      <c r="B349" t="s">
        <v>836</v>
      </c>
      <c r="C349">
        <v>40913</v>
      </c>
      <c r="D349">
        <v>40592</v>
      </c>
      <c r="E349">
        <v>39697</v>
      </c>
      <c r="F349">
        <v>39528</v>
      </c>
      <c r="G349">
        <v>39416</v>
      </c>
      <c r="H349">
        <v>39097</v>
      </c>
      <c r="I349">
        <v>38601</v>
      </c>
      <c r="J349">
        <v>38365</v>
      </c>
      <c r="K349">
        <v>38492</v>
      </c>
    </row>
    <row r="350" spans="1:11" x14ac:dyDescent="0.25">
      <c r="A350" t="s">
        <v>9</v>
      </c>
      <c r="B350" t="s">
        <v>10</v>
      </c>
      <c r="C350">
        <v>24084</v>
      </c>
      <c r="D350">
        <v>23962</v>
      </c>
      <c r="E350">
        <v>23389</v>
      </c>
      <c r="F350">
        <v>23341</v>
      </c>
      <c r="G350">
        <v>22984</v>
      </c>
      <c r="H350">
        <v>22695</v>
      </c>
      <c r="I350">
        <v>22508</v>
      </c>
      <c r="J350">
        <v>22486</v>
      </c>
      <c r="K350">
        <v>22646</v>
      </c>
    </row>
    <row r="351" spans="1:11" x14ac:dyDescent="0.25">
      <c r="A351" t="s">
        <v>103</v>
      </c>
      <c r="B351" t="s">
        <v>104</v>
      </c>
      <c r="C351">
        <v>20319</v>
      </c>
      <c r="D351">
        <v>19979</v>
      </c>
      <c r="E351">
        <v>19528</v>
      </c>
      <c r="F351">
        <v>19293</v>
      </c>
      <c r="G351">
        <v>18965</v>
      </c>
      <c r="H351">
        <v>18734</v>
      </c>
      <c r="I351">
        <v>18386</v>
      </c>
      <c r="J351">
        <v>18279</v>
      </c>
      <c r="K351">
        <v>17805</v>
      </c>
    </row>
    <row r="352" spans="1:11" x14ac:dyDescent="0.25">
      <c r="A352" t="s">
        <v>649</v>
      </c>
      <c r="B352" t="s">
        <v>2522</v>
      </c>
      <c r="C352">
        <v>2090</v>
      </c>
      <c r="D352">
        <v>2079</v>
      </c>
      <c r="E352">
        <v>2058</v>
      </c>
      <c r="F352">
        <v>2019</v>
      </c>
      <c r="G352">
        <v>2007</v>
      </c>
      <c r="H352">
        <v>1993</v>
      </c>
      <c r="I352">
        <v>1980</v>
      </c>
      <c r="J352">
        <v>1970</v>
      </c>
      <c r="K352">
        <v>1910</v>
      </c>
    </row>
    <row r="353" spans="1:11" x14ac:dyDescent="0.25">
      <c r="A353" t="s">
        <v>471</v>
      </c>
      <c r="B353" t="s">
        <v>472</v>
      </c>
      <c r="C353">
        <v>1459</v>
      </c>
      <c r="D353">
        <v>1432</v>
      </c>
      <c r="E353">
        <v>1395</v>
      </c>
      <c r="F353">
        <v>1385</v>
      </c>
      <c r="G353">
        <v>1371</v>
      </c>
      <c r="H353">
        <v>1327</v>
      </c>
      <c r="I353">
        <v>1284</v>
      </c>
      <c r="J353">
        <v>1277</v>
      </c>
      <c r="K353">
        <v>1263</v>
      </c>
    </row>
    <row r="354" spans="1:11" x14ac:dyDescent="0.25">
      <c r="A354" t="s">
        <v>311</v>
      </c>
      <c r="B354" t="s">
        <v>312</v>
      </c>
      <c r="C354">
        <v>3044</v>
      </c>
      <c r="D354">
        <v>2996</v>
      </c>
      <c r="E354">
        <v>2970</v>
      </c>
      <c r="F354">
        <v>2899</v>
      </c>
      <c r="G354">
        <v>2841</v>
      </c>
      <c r="H354">
        <v>2781</v>
      </c>
      <c r="I354">
        <v>2713</v>
      </c>
      <c r="J354">
        <v>2665</v>
      </c>
      <c r="K354">
        <v>2561</v>
      </c>
    </row>
    <row r="355" spans="1:11" x14ac:dyDescent="0.25">
      <c r="A355" t="s">
        <v>547</v>
      </c>
      <c r="B355" t="s">
        <v>548</v>
      </c>
      <c r="C355">
        <v>5534</v>
      </c>
      <c r="D355">
        <v>5418</v>
      </c>
      <c r="E355">
        <v>5332</v>
      </c>
      <c r="F355">
        <v>5227</v>
      </c>
      <c r="G355">
        <v>5140</v>
      </c>
      <c r="H355">
        <v>5020</v>
      </c>
      <c r="I355">
        <v>4876</v>
      </c>
      <c r="J355">
        <v>4815</v>
      </c>
      <c r="K355">
        <v>4674</v>
      </c>
    </row>
    <row r="356" spans="1:11" x14ac:dyDescent="0.25">
      <c r="A356" t="s">
        <v>13</v>
      </c>
      <c r="B356" t="s">
        <v>14</v>
      </c>
      <c r="C356">
        <v>38891</v>
      </c>
      <c r="D356">
        <v>39084</v>
      </c>
      <c r="E356">
        <v>38872</v>
      </c>
      <c r="F356">
        <v>39265</v>
      </c>
      <c r="G356">
        <v>39536</v>
      </c>
      <c r="H356">
        <v>39603</v>
      </c>
      <c r="I356">
        <v>39240</v>
      </c>
      <c r="J356">
        <v>39641</v>
      </c>
      <c r="K356">
        <v>39910</v>
      </c>
    </row>
    <row r="357" spans="1:11" x14ac:dyDescent="0.25">
      <c r="A357" t="s">
        <v>389</v>
      </c>
      <c r="B357" t="s">
        <v>390</v>
      </c>
      <c r="C357">
        <v>4204</v>
      </c>
      <c r="D357">
        <v>4116</v>
      </c>
      <c r="E357">
        <v>4009</v>
      </c>
      <c r="F357">
        <v>3984</v>
      </c>
      <c r="G357">
        <v>3885</v>
      </c>
      <c r="H357">
        <v>3822</v>
      </c>
      <c r="I357">
        <v>3696</v>
      </c>
      <c r="J357">
        <v>3639</v>
      </c>
      <c r="K357">
        <v>3563</v>
      </c>
    </row>
    <row r="358" spans="1:11" x14ac:dyDescent="0.25">
      <c r="A358" t="s">
        <v>313</v>
      </c>
      <c r="B358" t="s">
        <v>314</v>
      </c>
      <c r="C358">
        <v>4187</v>
      </c>
      <c r="D358">
        <v>4118</v>
      </c>
      <c r="E358">
        <v>4032</v>
      </c>
      <c r="F358">
        <v>3999</v>
      </c>
      <c r="G358">
        <v>3931</v>
      </c>
      <c r="H358">
        <v>3866</v>
      </c>
      <c r="I358">
        <v>3791</v>
      </c>
      <c r="J358">
        <v>3729</v>
      </c>
      <c r="K358">
        <v>3648</v>
      </c>
    </row>
    <row r="359" spans="1:11" x14ac:dyDescent="0.25">
      <c r="A359" t="s">
        <v>549</v>
      </c>
      <c r="B359" t="s">
        <v>550</v>
      </c>
      <c r="C359">
        <v>1932</v>
      </c>
      <c r="D359">
        <v>1909</v>
      </c>
      <c r="E359">
        <v>1923</v>
      </c>
      <c r="F359">
        <v>1964</v>
      </c>
      <c r="G359">
        <v>1948</v>
      </c>
      <c r="H359">
        <v>1917</v>
      </c>
      <c r="I359">
        <v>1892</v>
      </c>
      <c r="J359">
        <v>1831</v>
      </c>
      <c r="K359">
        <v>1785</v>
      </c>
    </row>
    <row r="360" spans="1:11" x14ac:dyDescent="0.25">
      <c r="A360" t="s">
        <v>315</v>
      </c>
      <c r="B360" t="s">
        <v>316</v>
      </c>
      <c r="C360">
        <v>19560</v>
      </c>
      <c r="D360">
        <v>19325</v>
      </c>
      <c r="E360">
        <v>19085</v>
      </c>
      <c r="F360">
        <v>18908</v>
      </c>
      <c r="G360">
        <v>18761</v>
      </c>
      <c r="H360">
        <v>18483</v>
      </c>
      <c r="I360">
        <v>18173</v>
      </c>
      <c r="J360">
        <v>17924</v>
      </c>
      <c r="K360">
        <v>17656</v>
      </c>
    </row>
    <row r="361" spans="1:11" x14ac:dyDescent="0.25">
      <c r="A361" t="s">
        <v>697</v>
      </c>
      <c r="B361" t="s">
        <v>698</v>
      </c>
      <c r="C361">
        <v>40063</v>
      </c>
      <c r="D361">
        <v>39934</v>
      </c>
      <c r="E361">
        <v>39802</v>
      </c>
      <c r="F361">
        <v>39940</v>
      </c>
      <c r="G361">
        <v>40465</v>
      </c>
      <c r="H361">
        <v>40292</v>
      </c>
      <c r="I361">
        <v>40216</v>
      </c>
      <c r="J361">
        <v>40496</v>
      </c>
      <c r="K361">
        <v>40265</v>
      </c>
    </row>
    <row r="362" spans="1:11" x14ac:dyDescent="0.25">
      <c r="A362" t="s">
        <v>131</v>
      </c>
      <c r="B362" t="s">
        <v>2477</v>
      </c>
      <c r="C362">
        <v>17793</v>
      </c>
      <c r="D362">
        <v>17340</v>
      </c>
      <c r="E362">
        <v>16772</v>
      </c>
      <c r="F362">
        <v>16559</v>
      </c>
      <c r="G362">
        <v>16265</v>
      </c>
      <c r="H362">
        <v>15996</v>
      </c>
      <c r="I362">
        <v>15696</v>
      </c>
      <c r="J362">
        <v>15475</v>
      </c>
      <c r="K362">
        <v>15116</v>
      </c>
    </row>
    <row r="363" spans="1:11" x14ac:dyDescent="0.25">
      <c r="A363" t="s">
        <v>133</v>
      </c>
      <c r="B363" t="s">
        <v>2478</v>
      </c>
      <c r="C363">
        <v>17988</v>
      </c>
      <c r="D363">
        <v>17701</v>
      </c>
      <c r="E363">
        <v>17269</v>
      </c>
      <c r="F363">
        <v>17035</v>
      </c>
      <c r="G363">
        <v>16738</v>
      </c>
      <c r="H363">
        <v>16334</v>
      </c>
      <c r="I363">
        <v>15928</v>
      </c>
      <c r="J363">
        <v>15678</v>
      </c>
      <c r="K363">
        <v>15322</v>
      </c>
    </row>
    <row r="364" spans="1:11" x14ac:dyDescent="0.25">
      <c r="A364" t="s">
        <v>127</v>
      </c>
      <c r="B364" t="s">
        <v>2475</v>
      </c>
      <c r="C364">
        <v>19572</v>
      </c>
      <c r="D364">
        <v>19550</v>
      </c>
      <c r="E364">
        <v>19258</v>
      </c>
      <c r="F364">
        <v>19302</v>
      </c>
      <c r="G364">
        <v>19195</v>
      </c>
      <c r="H364">
        <v>19145</v>
      </c>
      <c r="I364">
        <v>19117</v>
      </c>
      <c r="J364">
        <v>19466</v>
      </c>
      <c r="K364">
        <v>19610</v>
      </c>
    </row>
    <row r="365" spans="1:11" x14ac:dyDescent="0.25">
      <c r="A365" t="s">
        <v>129</v>
      </c>
      <c r="B365" t="s">
        <v>2612</v>
      </c>
      <c r="C365">
        <v>21334</v>
      </c>
      <c r="D365">
        <v>21185</v>
      </c>
      <c r="E365">
        <v>20834</v>
      </c>
      <c r="F365">
        <v>20699</v>
      </c>
      <c r="G365">
        <v>20709</v>
      </c>
      <c r="H365">
        <v>20681</v>
      </c>
      <c r="I365">
        <v>20221</v>
      </c>
      <c r="J365">
        <v>20306</v>
      </c>
      <c r="K365">
        <v>20096</v>
      </c>
    </row>
    <row r="366" spans="1:11" x14ac:dyDescent="0.25">
      <c r="A366" t="s">
        <v>125</v>
      </c>
      <c r="B366" t="s">
        <v>2613</v>
      </c>
      <c r="C366">
        <v>14026</v>
      </c>
      <c r="D366">
        <v>13752</v>
      </c>
      <c r="E366">
        <v>13357</v>
      </c>
      <c r="F366">
        <v>13304</v>
      </c>
      <c r="G366">
        <v>13442</v>
      </c>
      <c r="H366">
        <v>13513</v>
      </c>
      <c r="I366">
        <v>13618</v>
      </c>
      <c r="J366">
        <v>13807</v>
      </c>
      <c r="K366">
        <v>14111</v>
      </c>
    </row>
    <row r="367" spans="1:11" x14ac:dyDescent="0.25">
      <c r="A367" t="s">
        <v>211</v>
      </c>
      <c r="B367" t="s">
        <v>212</v>
      </c>
      <c r="C367">
        <v>1356</v>
      </c>
      <c r="D367">
        <v>1341</v>
      </c>
      <c r="E367">
        <v>1322</v>
      </c>
      <c r="F367">
        <v>1331</v>
      </c>
      <c r="G367">
        <v>1301</v>
      </c>
      <c r="H367">
        <v>1289</v>
      </c>
      <c r="I367">
        <v>1261</v>
      </c>
      <c r="J367">
        <v>1241</v>
      </c>
      <c r="K367">
        <v>1251</v>
      </c>
    </row>
    <row r="368" spans="1:11" x14ac:dyDescent="0.25">
      <c r="A368" t="s">
        <v>45</v>
      </c>
      <c r="B368" t="s">
        <v>46</v>
      </c>
      <c r="C368">
        <v>29278</v>
      </c>
      <c r="D368">
        <v>29288</v>
      </c>
      <c r="E368">
        <v>29154</v>
      </c>
      <c r="F368">
        <v>29216</v>
      </c>
      <c r="G368">
        <v>29163</v>
      </c>
      <c r="H368">
        <v>28848</v>
      </c>
      <c r="I368">
        <v>28403</v>
      </c>
      <c r="J368">
        <v>28270</v>
      </c>
      <c r="K368">
        <v>27999</v>
      </c>
    </row>
    <row r="369" spans="1:11" x14ac:dyDescent="0.25">
      <c r="A369" t="s">
        <v>319</v>
      </c>
      <c r="B369" t="s">
        <v>320</v>
      </c>
      <c r="C369">
        <v>5673</v>
      </c>
      <c r="D369">
        <v>5819</v>
      </c>
      <c r="E369">
        <v>5867</v>
      </c>
      <c r="F369">
        <v>5879</v>
      </c>
      <c r="G369">
        <v>5973</v>
      </c>
      <c r="H369">
        <v>5990</v>
      </c>
      <c r="I369">
        <v>5982</v>
      </c>
      <c r="J369">
        <v>6012</v>
      </c>
      <c r="K369">
        <v>5916</v>
      </c>
    </row>
    <row r="370" spans="1:11" x14ac:dyDescent="0.25">
      <c r="A370" t="s">
        <v>657</v>
      </c>
      <c r="B370" t="s">
        <v>658</v>
      </c>
      <c r="C370">
        <v>2616</v>
      </c>
      <c r="D370">
        <v>2606</v>
      </c>
      <c r="E370">
        <v>2601</v>
      </c>
      <c r="F370">
        <v>2627</v>
      </c>
      <c r="G370">
        <v>2638</v>
      </c>
      <c r="H370">
        <v>2641</v>
      </c>
      <c r="I370">
        <v>2640</v>
      </c>
      <c r="J370">
        <v>2659</v>
      </c>
      <c r="K370">
        <v>2570</v>
      </c>
    </row>
    <row r="371" spans="1:11" x14ac:dyDescent="0.25">
      <c r="A371" t="s">
        <v>737</v>
      </c>
      <c r="B371" t="s">
        <v>738</v>
      </c>
      <c r="C371">
        <v>17263</v>
      </c>
      <c r="D371">
        <v>17051</v>
      </c>
      <c r="E371">
        <v>16544</v>
      </c>
      <c r="F371">
        <v>16487</v>
      </c>
      <c r="G371">
        <v>16510</v>
      </c>
      <c r="H371">
        <v>16346</v>
      </c>
      <c r="I371">
        <v>16290</v>
      </c>
      <c r="J371">
        <v>16429</v>
      </c>
      <c r="K371">
        <v>16431</v>
      </c>
    </row>
    <row r="372" spans="1:11" x14ac:dyDescent="0.25">
      <c r="A372" t="s">
        <v>137</v>
      </c>
      <c r="B372" t="s">
        <v>138</v>
      </c>
      <c r="C372">
        <v>12060</v>
      </c>
      <c r="D372">
        <v>11994</v>
      </c>
      <c r="E372">
        <v>11774</v>
      </c>
      <c r="F372">
        <v>11652</v>
      </c>
      <c r="G372">
        <v>11486</v>
      </c>
      <c r="H372">
        <v>11264</v>
      </c>
      <c r="I372">
        <v>11023</v>
      </c>
      <c r="J372">
        <v>10967</v>
      </c>
      <c r="K372">
        <v>10811</v>
      </c>
    </row>
    <row r="373" spans="1:11" x14ac:dyDescent="0.25">
      <c r="A373" t="s">
        <v>213</v>
      </c>
      <c r="B373" t="s">
        <v>214</v>
      </c>
      <c r="C373">
        <v>4889</v>
      </c>
      <c r="D373">
        <v>4787</v>
      </c>
      <c r="E373">
        <v>4695</v>
      </c>
      <c r="F373">
        <v>4599</v>
      </c>
      <c r="G373">
        <v>4537</v>
      </c>
      <c r="H373">
        <v>4437</v>
      </c>
      <c r="I373">
        <v>4265</v>
      </c>
      <c r="J373">
        <v>4187</v>
      </c>
      <c r="K373">
        <v>3999</v>
      </c>
    </row>
    <row r="374" spans="1:11" x14ac:dyDescent="0.25">
      <c r="A374" t="s">
        <v>321</v>
      </c>
      <c r="B374" t="s">
        <v>322</v>
      </c>
      <c r="C374">
        <v>2829</v>
      </c>
      <c r="D374">
        <v>2788</v>
      </c>
      <c r="E374">
        <v>2742</v>
      </c>
      <c r="F374">
        <v>2686</v>
      </c>
      <c r="G374">
        <v>2663</v>
      </c>
      <c r="H374">
        <v>2647</v>
      </c>
      <c r="I374">
        <v>2579</v>
      </c>
      <c r="J374">
        <v>2540</v>
      </c>
      <c r="K374">
        <v>2457</v>
      </c>
    </row>
    <row r="375" spans="1:11" x14ac:dyDescent="0.25">
      <c r="A375" t="s">
        <v>323</v>
      </c>
      <c r="B375" t="s">
        <v>324</v>
      </c>
      <c r="C375">
        <v>1088</v>
      </c>
      <c r="D375">
        <v>1081</v>
      </c>
      <c r="E375">
        <v>1061</v>
      </c>
      <c r="F375">
        <v>1043</v>
      </c>
      <c r="G375">
        <v>1033</v>
      </c>
      <c r="H375">
        <v>1000</v>
      </c>
      <c r="I375">
        <v>966</v>
      </c>
      <c r="J375">
        <v>945</v>
      </c>
      <c r="K375">
        <v>943</v>
      </c>
    </row>
    <row r="376" spans="1:11" x14ac:dyDescent="0.25">
      <c r="A376" t="s">
        <v>551</v>
      </c>
      <c r="B376" t="s">
        <v>552</v>
      </c>
      <c r="C376">
        <v>2662</v>
      </c>
      <c r="D376">
        <v>2708</v>
      </c>
      <c r="E376">
        <v>2748</v>
      </c>
      <c r="F376">
        <v>2774</v>
      </c>
      <c r="G376">
        <v>2796</v>
      </c>
      <c r="H376">
        <v>2782</v>
      </c>
      <c r="I376">
        <v>2760</v>
      </c>
      <c r="J376">
        <v>2772</v>
      </c>
      <c r="K376">
        <v>2753</v>
      </c>
    </row>
    <row r="377" spans="1:11" x14ac:dyDescent="0.25">
      <c r="A377" t="s">
        <v>139</v>
      </c>
      <c r="B377" t="s">
        <v>140</v>
      </c>
      <c r="C377">
        <v>13845</v>
      </c>
      <c r="D377">
        <v>13715</v>
      </c>
      <c r="E377">
        <v>13498</v>
      </c>
      <c r="F377">
        <v>13299</v>
      </c>
      <c r="G377">
        <v>13072</v>
      </c>
      <c r="H377">
        <v>12935</v>
      </c>
      <c r="I377">
        <v>12691</v>
      </c>
      <c r="J377">
        <v>12519</v>
      </c>
      <c r="K377">
        <v>12291</v>
      </c>
    </row>
    <row r="378" spans="1:11" x14ac:dyDescent="0.25">
      <c r="A378" t="s">
        <v>473</v>
      </c>
      <c r="B378" t="s">
        <v>474</v>
      </c>
      <c r="C378">
        <v>3049</v>
      </c>
      <c r="D378">
        <v>2985</v>
      </c>
      <c r="E378">
        <v>2916</v>
      </c>
      <c r="F378">
        <v>2862</v>
      </c>
      <c r="G378">
        <v>2797</v>
      </c>
      <c r="H378">
        <v>2720</v>
      </c>
      <c r="I378">
        <v>2641</v>
      </c>
      <c r="J378">
        <v>2566</v>
      </c>
      <c r="K378">
        <v>2522</v>
      </c>
    </row>
    <row r="379" spans="1:11" x14ac:dyDescent="0.25">
      <c r="A379" t="s">
        <v>707</v>
      </c>
      <c r="B379" t="s">
        <v>708</v>
      </c>
      <c r="C379">
        <v>3847</v>
      </c>
      <c r="D379">
        <v>3788</v>
      </c>
      <c r="E379">
        <v>3754</v>
      </c>
      <c r="F379">
        <v>3709</v>
      </c>
      <c r="G379">
        <v>3641</v>
      </c>
      <c r="H379">
        <v>3565</v>
      </c>
      <c r="I379">
        <v>3449</v>
      </c>
      <c r="J379">
        <v>3354</v>
      </c>
      <c r="K379">
        <v>3122</v>
      </c>
    </row>
    <row r="380" spans="1:11" x14ac:dyDescent="0.25">
      <c r="A380" t="s">
        <v>553</v>
      </c>
      <c r="B380" t="s">
        <v>2614</v>
      </c>
      <c r="C380">
        <v>33985</v>
      </c>
      <c r="D380">
        <v>33896</v>
      </c>
      <c r="E380">
        <v>33368</v>
      </c>
      <c r="F380">
        <v>33391</v>
      </c>
      <c r="G380">
        <v>33452</v>
      </c>
      <c r="H380">
        <v>33245</v>
      </c>
      <c r="I380">
        <v>32920</v>
      </c>
      <c r="J380">
        <v>33059</v>
      </c>
      <c r="K380">
        <v>32658</v>
      </c>
    </row>
    <row r="381" spans="1:11" x14ac:dyDescent="0.25">
      <c r="A381" t="s">
        <v>391</v>
      </c>
      <c r="B381" t="s">
        <v>392</v>
      </c>
      <c r="C381">
        <v>10290</v>
      </c>
      <c r="D381">
        <v>10210</v>
      </c>
      <c r="E381">
        <v>10127</v>
      </c>
      <c r="F381">
        <v>10011</v>
      </c>
      <c r="G381">
        <v>9974</v>
      </c>
      <c r="H381">
        <v>9819</v>
      </c>
      <c r="I381">
        <v>9620</v>
      </c>
      <c r="J381">
        <v>9485</v>
      </c>
      <c r="K381">
        <v>9335</v>
      </c>
    </row>
    <row r="382" spans="1:11" x14ac:dyDescent="0.25">
      <c r="A382" t="s">
        <v>475</v>
      </c>
      <c r="B382" t="s">
        <v>476</v>
      </c>
      <c r="C382">
        <v>2095</v>
      </c>
      <c r="D382">
        <v>2069</v>
      </c>
      <c r="E382">
        <v>2051</v>
      </c>
      <c r="F382">
        <v>2021</v>
      </c>
      <c r="G382">
        <v>1999</v>
      </c>
      <c r="H382">
        <v>1947</v>
      </c>
      <c r="I382">
        <v>1920</v>
      </c>
      <c r="J382">
        <v>1880</v>
      </c>
      <c r="K382">
        <v>1806</v>
      </c>
    </row>
    <row r="383" spans="1:11" x14ac:dyDescent="0.25">
      <c r="A383" t="s">
        <v>585</v>
      </c>
      <c r="B383" t="s">
        <v>2615</v>
      </c>
      <c r="C383">
        <v>4966</v>
      </c>
      <c r="D383">
        <v>4975</v>
      </c>
      <c r="E383">
        <v>4875</v>
      </c>
      <c r="F383">
        <v>4825</v>
      </c>
      <c r="G383">
        <v>4766</v>
      </c>
      <c r="H383">
        <v>4690</v>
      </c>
      <c r="I383">
        <v>4582</v>
      </c>
      <c r="J383">
        <v>4496</v>
      </c>
      <c r="K383">
        <v>4410</v>
      </c>
    </row>
    <row r="384" spans="1:11" x14ac:dyDescent="0.25">
      <c r="A384" t="s">
        <v>661</v>
      </c>
      <c r="B384" t="s">
        <v>662</v>
      </c>
      <c r="C384">
        <v>28608</v>
      </c>
      <c r="D384">
        <v>28522</v>
      </c>
      <c r="E384">
        <v>27985</v>
      </c>
      <c r="F384">
        <v>27824</v>
      </c>
      <c r="G384">
        <v>27510</v>
      </c>
      <c r="H384">
        <v>26986</v>
      </c>
      <c r="I384">
        <v>26616</v>
      </c>
      <c r="J384">
        <v>26854</v>
      </c>
      <c r="K384">
        <v>27199</v>
      </c>
    </row>
    <row r="385" spans="1:11" x14ac:dyDescent="0.25">
      <c r="A385" t="s">
        <v>477</v>
      </c>
      <c r="B385" t="s">
        <v>478</v>
      </c>
      <c r="C385">
        <v>18856</v>
      </c>
      <c r="D385">
        <v>18525</v>
      </c>
      <c r="E385">
        <v>18121</v>
      </c>
      <c r="F385">
        <v>17808</v>
      </c>
      <c r="G385">
        <v>17451</v>
      </c>
      <c r="H385">
        <v>17058</v>
      </c>
      <c r="I385">
        <v>16600</v>
      </c>
      <c r="J385">
        <v>16325</v>
      </c>
      <c r="K385">
        <v>16054</v>
      </c>
    </row>
    <row r="386" spans="1:11" x14ac:dyDescent="0.25">
      <c r="A386" t="s">
        <v>479</v>
      </c>
      <c r="B386" t="s">
        <v>480</v>
      </c>
      <c r="C386">
        <v>2737</v>
      </c>
      <c r="D386">
        <v>2690</v>
      </c>
      <c r="E386">
        <v>2603</v>
      </c>
      <c r="F386">
        <v>2555</v>
      </c>
      <c r="G386">
        <v>2498</v>
      </c>
      <c r="H386">
        <v>2387</v>
      </c>
      <c r="I386">
        <v>2325</v>
      </c>
      <c r="J386">
        <v>2263</v>
      </c>
      <c r="K386">
        <v>2191</v>
      </c>
    </row>
    <row r="387" spans="1:11" x14ac:dyDescent="0.25">
      <c r="A387" t="s">
        <v>739</v>
      </c>
      <c r="B387" t="s">
        <v>740</v>
      </c>
      <c r="C387">
        <v>11147</v>
      </c>
      <c r="D387">
        <v>10865</v>
      </c>
      <c r="E387">
        <v>10502</v>
      </c>
      <c r="F387">
        <v>10235</v>
      </c>
      <c r="G387">
        <v>10096</v>
      </c>
      <c r="H387">
        <v>9984</v>
      </c>
      <c r="I387">
        <v>9680</v>
      </c>
      <c r="J387">
        <v>9524</v>
      </c>
      <c r="K387">
        <v>9262</v>
      </c>
    </row>
    <row r="388" spans="1:11" x14ac:dyDescent="0.25">
      <c r="A388" t="s">
        <v>651</v>
      </c>
      <c r="B388" t="s">
        <v>2616</v>
      </c>
      <c r="C388">
        <v>13075</v>
      </c>
      <c r="D388">
        <v>13054</v>
      </c>
      <c r="E388">
        <v>12919</v>
      </c>
      <c r="F388">
        <v>12847</v>
      </c>
      <c r="G388">
        <v>12798</v>
      </c>
      <c r="H388">
        <v>12866</v>
      </c>
      <c r="I388">
        <v>12792</v>
      </c>
      <c r="J388">
        <v>12811</v>
      </c>
      <c r="K388">
        <v>12686</v>
      </c>
    </row>
    <row r="389" spans="1:11" x14ac:dyDescent="0.25">
      <c r="A389" t="s">
        <v>141</v>
      </c>
      <c r="B389" t="s">
        <v>142</v>
      </c>
      <c r="C389">
        <v>2222</v>
      </c>
      <c r="D389">
        <v>2188</v>
      </c>
      <c r="E389">
        <v>2144</v>
      </c>
      <c r="F389">
        <v>2113</v>
      </c>
      <c r="G389">
        <v>2085</v>
      </c>
      <c r="H389">
        <v>2055</v>
      </c>
      <c r="I389">
        <v>2031</v>
      </c>
      <c r="J389">
        <v>1960</v>
      </c>
      <c r="K389">
        <v>1923</v>
      </c>
    </row>
    <row r="390" spans="1:11" x14ac:dyDescent="0.25">
      <c r="A390" t="s">
        <v>481</v>
      </c>
      <c r="B390" t="s">
        <v>482</v>
      </c>
      <c r="C390">
        <v>2228</v>
      </c>
      <c r="D390">
        <v>2160</v>
      </c>
      <c r="E390">
        <v>2121</v>
      </c>
      <c r="F390">
        <v>2077</v>
      </c>
      <c r="G390">
        <v>2017</v>
      </c>
      <c r="H390">
        <v>1957</v>
      </c>
      <c r="I390">
        <v>1891</v>
      </c>
      <c r="J390">
        <v>1840</v>
      </c>
      <c r="K390">
        <v>1830</v>
      </c>
    </row>
    <row r="391" spans="1:11" x14ac:dyDescent="0.25">
      <c r="A391" t="s">
        <v>215</v>
      </c>
      <c r="B391" t="s">
        <v>216</v>
      </c>
      <c r="C391">
        <v>3689</v>
      </c>
      <c r="D391">
        <v>3738</v>
      </c>
      <c r="E391">
        <v>3684</v>
      </c>
      <c r="F391">
        <v>3666</v>
      </c>
      <c r="G391">
        <v>3645</v>
      </c>
      <c r="H391">
        <v>3651</v>
      </c>
      <c r="I391">
        <v>3595</v>
      </c>
      <c r="J391">
        <v>3563</v>
      </c>
      <c r="K391">
        <v>3483</v>
      </c>
    </row>
    <row r="392" spans="1:11" x14ac:dyDescent="0.25">
      <c r="A392" t="s">
        <v>325</v>
      </c>
      <c r="B392" t="s">
        <v>326</v>
      </c>
      <c r="C392">
        <v>3210</v>
      </c>
      <c r="D392">
        <v>3194</v>
      </c>
      <c r="E392">
        <v>3170</v>
      </c>
      <c r="F392">
        <v>3117</v>
      </c>
      <c r="G392">
        <v>3087</v>
      </c>
      <c r="H392">
        <v>3030</v>
      </c>
      <c r="I392">
        <v>3002</v>
      </c>
      <c r="J392">
        <v>2966</v>
      </c>
      <c r="K392">
        <v>2889</v>
      </c>
    </row>
    <row r="393" spans="1:11" x14ac:dyDescent="0.25">
      <c r="A393" t="s">
        <v>483</v>
      </c>
      <c r="B393" t="s">
        <v>484</v>
      </c>
      <c r="C393">
        <v>3657</v>
      </c>
      <c r="D393">
        <v>3551</v>
      </c>
      <c r="E393">
        <v>3515</v>
      </c>
      <c r="F393">
        <v>3505</v>
      </c>
      <c r="G393">
        <v>3456</v>
      </c>
      <c r="H393">
        <v>3385</v>
      </c>
      <c r="I393">
        <v>3291</v>
      </c>
      <c r="J393">
        <v>3207</v>
      </c>
      <c r="K393">
        <v>3156</v>
      </c>
    </row>
    <row r="394" spans="1:11" x14ac:dyDescent="0.25">
      <c r="A394" t="s">
        <v>47</v>
      </c>
      <c r="B394" t="s">
        <v>48</v>
      </c>
      <c r="C394">
        <v>22225</v>
      </c>
      <c r="D394">
        <v>22258</v>
      </c>
      <c r="E394">
        <v>22074</v>
      </c>
      <c r="F394">
        <v>22030</v>
      </c>
      <c r="G394">
        <v>22061</v>
      </c>
      <c r="H394">
        <v>21843</v>
      </c>
      <c r="I394">
        <v>21358</v>
      </c>
      <c r="J394">
        <v>20934</v>
      </c>
      <c r="K394">
        <v>20564</v>
      </c>
    </row>
    <row r="395" spans="1:11" x14ac:dyDescent="0.25">
      <c r="A395" t="s">
        <v>555</v>
      </c>
      <c r="B395" t="s">
        <v>556</v>
      </c>
      <c r="C395">
        <v>6430</v>
      </c>
      <c r="D395">
        <v>6287</v>
      </c>
      <c r="E395">
        <v>6152</v>
      </c>
      <c r="F395">
        <v>6049</v>
      </c>
      <c r="G395">
        <v>5914</v>
      </c>
      <c r="H395">
        <v>5824</v>
      </c>
      <c r="I395">
        <v>5650</v>
      </c>
      <c r="J395">
        <v>5527</v>
      </c>
      <c r="K395">
        <v>5420</v>
      </c>
    </row>
    <row r="396" spans="1:11" x14ac:dyDescent="0.25">
      <c r="A396" t="s">
        <v>557</v>
      </c>
      <c r="B396" t="s">
        <v>558</v>
      </c>
      <c r="C396">
        <v>2986</v>
      </c>
      <c r="D396">
        <v>2976</v>
      </c>
      <c r="E396">
        <v>2903</v>
      </c>
      <c r="F396">
        <v>2852</v>
      </c>
      <c r="G396">
        <v>2842</v>
      </c>
      <c r="H396">
        <v>2813</v>
      </c>
      <c r="I396">
        <v>2732</v>
      </c>
      <c r="J396">
        <v>2694</v>
      </c>
      <c r="K396">
        <v>2611</v>
      </c>
    </row>
    <row r="397" spans="1:11" x14ac:dyDescent="0.25">
      <c r="A397" t="s">
        <v>559</v>
      </c>
      <c r="B397" t="s">
        <v>560</v>
      </c>
      <c r="C397">
        <v>6582</v>
      </c>
      <c r="D397">
        <v>6530</v>
      </c>
      <c r="E397">
        <v>6366</v>
      </c>
      <c r="F397">
        <v>6264</v>
      </c>
      <c r="G397">
        <v>6208</v>
      </c>
      <c r="H397">
        <v>6103</v>
      </c>
      <c r="I397">
        <v>5946</v>
      </c>
      <c r="J397">
        <v>5823</v>
      </c>
      <c r="K397">
        <v>5710</v>
      </c>
    </row>
    <row r="398" spans="1:11" x14ac:dyDescent="0.25">
      <c r="A398" t="s">
        <v>741</v>
      </c>
      <c r="B398" t="s">
        <v>742</v>
      </c>
      <c r="C398">
        <v>21052</v>
      </c>
      <c r="D398">
        <v>20643</v>
      </c>
      <c r="E398">
        <v>19993</v>
      </c>
      <c r="F398">
        <v>19597</v>
      </c>
      <c r="G398">
        <v>19544</v>
      </c>
      <c r="H398">
        <v>19231</v>
      </c>
      <c r="I398">
        <v>18941</v>
      </c>
      <c r="J398">
        <v>18841</v>
      </c>
      <c r="K398">
        <v>18536</v>
      </c>
    </row>
    <row r="399" spans="1:11" x14ac:dyDescent="0.25">
      <c r="A399" t="s">
        <v>561</v>
      </c>
      <c r="B399" t="s">
        <v>562</v>
      </c>
      <c r="C399">
        <v>4237</v>
      </c>
      <c r="D399">
        <v>4236</v>
      </c>
      <c r="E399">
        <v>4214</v>
      </c>
      <c r="F399">
        <v>4209</v>
      </c>
      <c r="G399">
        <v>4155</v>
      </c>
      <c r="H399">
        <v>4077</v>
      </c>
      <c r="I399">
        <v>4053</v>
      </c>
      <c r="J399">
        <v>3995</v>
      </c>
      <c r="K399">
        <v>3933</v>
      </c>
    </row>
    <row r="400" spans="1:11" x14ac:dyDescent="0.25">
      <c r="A400" t="s">
        <v>821</v>
      </c>
      <c r="B400" t="s">
        <v>2617</v>
      </c>
      <c r="C400">
        <v>9087</v>
      </c>
      <c r="D400">
        <v>9045</v>
      </c>
      <c r="E400">
        <v>8913</v>
      </c>
      <c r="F400">
        <v>8806</v>
      </c>
      <c r="G400">
        <v>8707</v>
      </c>
      <c r="H400">
        <v>8554</v>
      </c>
      <c r="I400">
        <v>8440</v>
      </c>
      <c r="J400">
        <v>8288</v>
      </c>
      <c r="K400">
        <v>8236</v>
      </c>
    </row>
    <row r="401" spans="1:11" x14ac:dyDescent="0.25">
      <c r="A401" t="s">
        <v>653</v>
      </c>
      <c r="B401" t="s">
        <v>2524</v>
      </c>
      <c r="C401">
        <v>5843</v>
      </c>
      <c r="D401">
        <v>5832</v>
      </c>
      <c r="E401">
        <v>5806</v>
      </c>
      <c r="F401">
        <v>5785</v>
      </c>
      <c r="G401">
        <v>5714</v>
      </c>
      <c r="H401">
        <v>5720</v>
      </c>
      <c r="I401">
        <v>5627</v>
      </c>
      <c r="J401">
        <v>5577</v>
      </c>
      <c r="K401">
        <v>5524</v>
      </c>
    </row>
    <row r="402" spans="1:11" x14ac:dyDescent="0.25">
      <c r="A402" t="s">
        <v>327</v>
      </c>
      <c r="B402" t="s">
        <v>328</v>
      </c>
      <c r="C402">
        <v>4460</v>
      </c>
      <c r="D402">
        <v>4378</v>
      </c>
      <c r="E402">
        <v>4274</v>
      </c>
      <c r="F402">
        <v>4174</v>
      </c>
      <c r="G402">
        <v>4088</v>
      </c>
      <c r="H402">
        <v>3995</v>
      </c>
      <c r="I402">
        <v>3850</v>
      </c>
      <c r="J402">
        <v>3760</v>
      </c>
      <c r="K402">
        <v>3643</v>
      </c>
    </row>
    <row r="403" spans="1:11" x14ac:dyDescent="0.25">
      <c r="A403" t="s">
        <v>329</v>
      </c>
      <c r="B403" t="s">
        <v>330</v>
      </c>
      <c r="C403">
        <v>13872</v>
      </c>
      <c r="D403">
        <v>13909</v>
      </c>
      <c r="E403">
        <v>13943</v>
      </c>
      <c r="F403">
        <v>14084</v>
      </c>
      <c r="G403">
        <v>14215</v>
      </c>
      <c r="H403">
        <v>14285</v>
      </c>
      <c r="I403">
        <v>14334</v>
      </c>
      <c r="J403">
        <v>14309</v>
      </c>
      <c r="K403">
        <v>14311</v>
      </c>
    </row>
    <row r="404" spans="1:11" x14ac:dyDescent="0.25">
      <c r="A404" t="s">
        <v>217</v>
      </c>
      <c r="B404" t="s">
        <v>218</v>
      </c>
      <c r="C404">
        <v>24214</v>
      </c>
      <c r="D404">
        <v>24236</v>
      </c>
      <c r="E404">
        <v>24134</v>
      </c>
      <c r="F404">
        <v>24284</v>
      </c>
      <c r="G404">
        <v>24643</v>
      </c>
      <c r="H404">
        <v>24558</v>
      </c>
      <c r="I404">
        <v>24520</v>
      </c>
      <c r="J404">
        <v>24649</v>
      </c>
      <c r="K404">
        <v>24516</v>
      </c>
    </row>
    <row r="405" spans="1:11" x14ac:dyDescent="0.25">
      <c r="A405" t="s">
        <v>219</v>
      </c>
      <c r="B405" t="s">
        <v>220</v>
      </c>
      <c r="C405">
        <v>2362</v>
      </c>
      <c r="D405">
        <v>2311</v>
      </c>
      <c r="E405">
        <v>2274</v>
      </c>
      <c r="F405">
        <v>2241</v>
      </c>
      <c r="G405">
        <v>2177</v>
      </c>
      <c r="H405">
        <v>2127</v>
      </c>
      <c r="I405">
        <v>2098</v>
      </c>
      <c r="J405">
        <v>2046</v>
      </c>
      <c r="K405">
        <v>1982</v>
      </c>
    </row>
    <row r="406" spans="1:11" x14ac:dyDescent="0.25">
      <c r="A406" t="s">
        <v>655</v>
      </c>
      <c r="B406" t="s">
        <v>2618</v>
      </c>
      <c r="C406">
        <v>9012</v>
      </c>
      <c r="D406">
        <v>8974</v>
      </c>
      <c r="E406">
        <v>8895</v>
      </c>
      <c r="F406">
        <v>8922</v>
      </c>
      <c r="G406">
        <v>8966</v>
      </c>
      <c r="H406">
        <v>9066</v>
      </c>
      <c r="I406">
        <v>9096</v>
      </c>
      <c r="J406">
        <v>9147</v>
      </c>
      <c r="K406">
        <v>9166</v>
      </c>
    </row>
    <row r="407" spans="1:11" x14ac:dyDescent="0.25">
      <c r="A407" t="s">
        <v>581</v>
      </c>
      <c r="B407" t="s">
        <v>582</v>
      </c>
      <c r="C407">
        <v>821</v>
      </c>
      <c r="D407">
        <v>800</v>
      </c>
      <c r="E407">
        <v>799</v>
      </c>
      <c r="F407">
        <v>755</v>
      </c>
      <c r="G407">
        <v>737</v>
      </c>
      <c r="H407">
        <v>729</v>
      </c>
      <c r="I407">
        <v>719</v>
      </c>
      <c r="J407">
        <v>700</v>
      </c>
      <c r="K407">
        <v>670</v>
      </c>
    </row>
    <row r="408" spans="1:11" x14ac:dyDescent="0.25">
      <c r="A408" t="s">
        <v>563</v>
      </c>
      <c r="B408" t="s">
        <v>564</v>
      </c>
      <c r="C408">
        <v>5915</v>
      </c>
      <c r="D408">
        <v>5833</v>
      </c>
      <c r="E408">
        <v>5702</v>
      </c>
      <c r="F408">
        <v>5573</v>
      </c>
      <c r="G408">
        <v>5511</v>
      </c>
      <c r="H408">
        <v>5387</v>
      </c>
      <c r="I408">
        <v>5228</v>
      </c>
      <c r="J408">
        <v>5103</v>
      </c>
      <c r="K408">
        <v>5002</v>
      </c>
    </row>
    <row r="409" spans="1:11" x14ac:dyDescent="0.25">
      <c r="A409" t="s">
        <v>565</v>
      </c>
      <c r="B409" t="s">
        <v>566</v>
      </c>
      <c r="C409">
        <v>16487</v>
      </c>
      <c r="D409">
        <v>16391</v>
      </c>
      <c r="E409">
        <v>16111</v>
      </c>
      <c r="F409">
        <v>16072</v>
      </c>
      <c r="G409">
        <v>15950</v>
      </c>
      <c r="H409">
        <v>15583</v>
      </c>
      <c r="I409">
        <v>15161</v>
      </c>
      <c r="J409">
        <v>14864</v>
      </c>
      <c r="K409">
        <v>14513</v>
      </c>
    </row>
    <row r="410" spans="1:11" x14ac:dyDescent="0.25">
      <c r="A410" t="s">
        <v>2619</v>
      </c>
      <c r="C410">
        <v>4280309</v>
      </c>
      <c r="D410">
        <v>4252896</v>
      </c>
      <c r="E410">
        <v>4187223</v>
      </c>
      <c r="F410">
        <v>4157135</v>
      </c>
      <c r="G410">
        <v>4132512</v>
      </c>
      <c r="H410">
        <v>4087075</v>
      </c>
      <c r="I410">
        <v>4021180</v>
      </c>
      <c r="J410">
        <v>3986481</v>
      </c>
      <c r="K410">
        <v>3939098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4B38B-753B-497B-80C1-38A02813E8E2}">
  <sheetPr codeName="Taul7"/>
  <dimension ref="A1:C434"/>
  <sheetViews>
    <sheetView topLeftCell="A249" workbookViewId="0">
      <selection activeCell="A268" sqref="A268"/>
    </sheetView>
  </sheetViews>
  <sheetFormatPr defaultRowHeight="15" x14ac:dyDescent="0.25"/>
  <cols>
    <col min="1" max="2" width="30.140625" style="3" customWidth="1"/>
    <col min="3" max="3" width="9.140625" style="25"/>
    <col min="4" max="16384" width="9.140625" style="3"/>
  </cols>
  <sheetData>
    <row r="1" spans="1:3" x14ac:dyDescent="0.25">
      <c r="A1" s="8" t="s">
        <v>2629</v>
      </c>
      <c r="B1" s="8" t="s">
        <v>2677</v>
      </c>
      <c r="C1" s="9" t="s">
        <v>2630</v>
      </c>
    </row>
    <row r="2" spans="1:3" x14ac:dyDescent="0.25">
      <c r="A2" s="4" t="s">
        <v>144</v>
      </c>
      <c r="B2" s="4" t="s">
        <v>143</v>
      </c>
      <c r="C2" s="10">
        <v>12165</v>
      </c>
    </row>
    <row r="3" spans="1:3" x14ac:dyDescent="0.25">
      <c r="A3" s="4" t="s">
        <v>486</v>
      </c>
      <c r="B3" s="4" t="s">
        <v>485</v>
      </c>
      <c r="C3" s="10">
        <v>8357</v>
      </c>
    </row>
    <row r="4" spans="1:3" x14ac:dyDescent="0.25">
      <c r="A4" s="4" t="s">
        <v>222</v>
      </c>
      <c r="B4" s="4" t="s">
        <v>221</v>
      </c>
      <c r="C4" s="10">
        <v>2305</v>
      </c>
    </row>
    <row r="5" spans="1:3" x14ac:dyDescent="0.25">
      <c r="A5" s="4" t="s">
        <v>488</v>
      </c>
      <c r="B5" s="4" t="s">
        <v>487</v>
      </c>
      <c r="C5" s="10">
        <v>9922</v>
      </c>
    </row>
    <row r="6" spans="1:3" x14ac:dyDescent="0.25">
      <c r="A6" s="4" t="s">
        <v>332</v>
      </c>
      <c r="B6" s="4" t="s">
        <v>331</v>
      </c>
      <c r="C6" s="10">
        <v>10860</v>
      </c>
    </row>
    <row r="7" spans="1:3" x14ac:dyDescent="0.25">
      <c r="A7" s="4" t="s">
        <v>146</v>
      </c>
      <c r="B7" s="4" t="s">
        <v>145</v>
      </c>
      <c r="C7" s="10">
        <v>5911</v>
      </c>
    </row>
    <row r="8" spans="1:3" x14ac:dyDescent="0.25">
      <c r="A8" s="4" t="s">
        <v>4</v>
      </c>
      <c r="B8" s="4" t="s">
        <v>3</v>
      </c>
      <c r="C8" s="10">
        <v>3760</v>
      </c>
    </row>
    <row r="9" spans="1:3" x14ac:dyDescent="0.25">
      <c r="A9" s="4" t="s">
        <v>50</v>
      </c>
      <c r="B9" s="4" t="s">
        <v>49</v>
      </c>
      <c r="C9" s="10">
        <v>3007</v>
      </c>
    </row>
    <row r="10" spans="1:3" x14ac:dyDescent="0.25">
      <c r="A10" s="4" t="s">
        <v>568</v>
      </c>
      <c r="B10" s="4" t="s">
        <v>567</v>
      </c>
      <c r="C10" s="10">
        <v>392</v>
      </c>
    </row>
    <row r="11" spans="1:3" x14ac:dyDescent="0.25">
      <c r="A11" s="4" t="s">
        <v>570</v>
      </c>
      <c r="B11" s="4" t="s">
        <v>569</v>
      </c>
      <c r="C11" s="10">
        <v>12550</v>
      </c>
    </row>
    <row r="12" spans="1:3" x14ac:dyDescent="0.25">
      <c r="A12" s="4" t="s">
        <v>696</v>
      </c>
      <c r="B12" s="4" t="s">
        <v>695</v>
      </c>
      <c r="C12" s="10">
        <v>580</v>
      </c>
    </row>
    <row r="13" spans="1:3" x14ac:dyDescent="0.25">
      <c r="A13" s="4" t="s">
        <v>572</v>
      </c>
      <c r="B13" s="4" t="s">
        <v>571</v>
      </c>
      <c r="C13" s="10">
        <v>710</v>
      </c>
    </row>
    <row r="14" spans="1:3" x14ac:dyDescent="0.25">
      <c r="A14" s="4" t="s">
        <v>334</v>
      </c>
      <c r="B14" s="4" t="s">
        <v>333</v>
      </c>
      <c r="C14" s="10">
        <v>6108</v>
      </c>
    </row>
    <row r="15" spans="1:3" x14ac:dyDescent="0.25">
      <c r="A15" s="4" t="s">
        <v>394</v>
      </c>
      <c r="B15" s="4" t="s">
        <v>393</v>
      </c>
      <c r="C15" s="10">
        <v>4315</v>
      </c>
    </row>
    <row r="16" spans="1:3" x14ac:dyDescent="0.25">
      <c r="A16" s="4" t="s">
        <v>224</v>
      </c>
      <c r="B16" s="4" t="s">
        <v>223</v>
      </c>
      <c r="C16" s="10">
        <v>1528</v>
      </c>
    </row>
    <row r="17" spans="1:3" x14ac:dyDescent="0.25">
      <c r="A17" s="4" t="s">
        <v>574</v>
      </c>
      <c r="B17" s="4" t="s">
        <v>573</v>
      </c>
      <c r="C17" s="10">
        <v>14902</v>
      </c>
    </row>
    <row r="18" spans="1:3" x14ac:dyDescent="0.25">
      <c r="A18" s="65" t="s">
        <v>758</v>
      </c>
      <c r="B18" s="65" t="s">
        <v>757</v>
      </c>
      <c r="C18" s="67">
        <v>166494</v>
      </c>
    </row>
    <row r="19" spans="1:3" x14ac:dyDescent="0.25">
      <c r="A19" s="4" t="s">
        <v>6</v>
      </c>
      <c r="B19" s="4" t="s">
        <v>5</v>
      </c>
      <c r="C19" s="10">
        <v>46608</v>
      </c>
    </row>
    <row r="20" spans="1:3" x14ac:dyDescent="0.25">
      <c r="A20" s="4" t="s">
        <v>668</v>
      </c>
      <c r="B20" s="4" t="s">
        <v>667</v>
      </c>
      <c r="C20" s="10">
        <v>30672</v>
      </c>
    </row>
    <row r="21" spans="1:3" x14ac:dyDescent="0.25">
      <c r="A21" s="4" t="s">
        <v>576</v>
      </c>
      <c r="B21" s="4" t="s">
        <v>575</v>
      </c>
      <c r="C21" s="10">
        <v>2882</v>
      </c>
    </row>
    <row r="22" spans="1:3" x14ac:dyDescent="0.25">
      <c r="A22" s="4" t="s">
        <v>52</v>
      </c>
      <c r="B22" s="4" t="s">
        <v>51</v>
      </c>
      <c r="C22" s="10">
        <v>9697</v>
      </c>
    </row>
    <row r="23" spans="1:3" x14ac:dyDescent="0.25">
      <c r="A23" s="4" t="s">
        <v>54</v>
      </c>
      <c r="B23" s="4" t="s">
        <v>53</v>
      </c>
      <c r="C23" s="10">
        <v>7672</v>
      </c>
    </row>
    <row r="24" spans="1:3" x14ac:dyDescent="0.25">
      <c r="A24" s="4" t="s">
        <v>490</v>
      </c>
      <c r="B24" s="4" t="s">
        <v>489</v>
      </c>
      <c r="C24" s="10">
        <v>2072</v>
      </c>
    </row>
    <row r="25" spans="1:3" x14ac:dyDescent="0.25">
      <c r="A25" s="4" t="s">
        <v>578</v>
      </c>
      <c r="B25" s="4" t="s">
        <v>577</v>
      </c>
      <c r="C25" s="10">
        <v>2383</v>
      </c>
    </row>
    <row r="26" spans="1:3" x14ac:dyDescent="0.25">
      <c r="A26" s="4" t="s">
        <v>148</v>
      </c>
      <c r="B26" s="4" t="s">
        <v>147</v>
      </c>
      <c r="C26" s="10">
        <v>12954</v>
      </c>
    </row>
    <row r="27" spans="1:3" x14ac:dyDescent="0.25">
      <c r="A27" s="4" t="s">
        <v>672</v>
      </c>
      <c r="B27" s="4" t="s">
        <v>671</v>
      </c>
      <c r="C27" s="10">
        <v>2459</v>
      </c>
    </row>
    <row r="28" spans="1:3" x14ac:dyDescent="0.25">
      <c r="A28" s="4" t="s">
        <v>226</v>
      </c>
      <c r="B28" s="4" t="s">
        <v>225</v>
      </c>
      <c r="C28" s="10">
        <v>6299</v>
      </c>
    </row>
    <row r="29" spans="1:3" x14ac:dyDescent="0.25">
      <c r="A29" s="4" t="s">
        <v>228</v>
      </c>
      <c r="B29" s="4" t="s">
        <v>227</v>
      </c>
      <c r="C29" s="10">
        <v>5782</v>
      </c>
    </row>
    <row r="30" spans="1:3" x14ac:dyDescent="0.25">
      <c r="A30" s="4" t="s">
        <v>230</v>
      </c>
      <c r="B30" s="4" t="s">
        <v>229</v>
      </c>
      <c r="C30" s="10">
        <v>746</v>
      </c>
    </row>
    <row r="31" spans="1:3" x14ac:dyDescent="0.25">
      <c r="A31" s="4" t="s">
        <v>686</v>
      </c>
      <c r="B31" s="4" t="s">
        <v>685</v>
      </c>
      <c r="C31" s="10">
        <v>14534</v>
      </c>
    </row>
    <row r="32" spans="1:3" x14ac:dyDescent="0.25">
      <c r="A32" s="4" t="s">
        <v>232</v>
      </c>
      <c r="B32" s="4" t="s">
        <v>231</v>
      </c>
      <c r="C32" s="10">
        <v>1008</v>
      </c>
    </row>
    <row r="33" spans="1:3" x14ac:dyDescent="0.25">
      <c r="A33" s="4" t="s">
        <v>580</v>
      </c>
      <c r="B33" s="4" t="s">
        <v>579</v>
      </c>
      <c r="C33" s="10">
        <v>1217</v>
      </c>
    </row>
    <row r="34" spans="1:3" x14ac:dyDescent="0.25">
      <c r="A34" s="4" t="s">
        <v>12</v>
      </c>
      <c r="B34" s="4" t="s">
        <v>11</v>
      </c>
      <c r="C34" s="10">
        <v>2809</v>
      </c>
    </row>
    <row r="35" spans="1:3" x14ac:dyDescent="0.25">
      <c r="A35" s="65" t="s">
        <v>760</v>
      </c>
      <c r="B35" s="65" t="s">
        <v>759</v>
      </c>
      <c r="C35" s="67">
        <v>5771</v>
      </c>
    </row>
    <row r="36" spans="1:3" x14ac:dyDescent="0.25">
      <c r="A36" s="4" t="s">
        <v>584</v>
      </c>
      <c r="B36" s="4" t="s">
        <v>583</v>
      </c>
      <c r="C36" s="10">
        <v>2962</v>
      </c>
    </row>
    <row r="37" spans="1:3" x14ac:dyDescent="0.25">
      <c r="A37" s="4" t="s">
        <v>396</v>
      </c>
      <c r="B37" s="4" t="s">
        <v>395</v>
      </c>
      <c r="C37" s="10">
        <v>3924</v>
      </c>
    </row>
    <row r="38" spans="1:3" x14ac:dyDescent="0.25">
      <c r="A38" s="4" t="s">
        <v>56</v>
      </c>
      <c r="B38" s="4" t="s">
        <v>55</v>
      </c>
      <c r="C38" s="10">
        <v>5352</v>
      </c>
    </row>
    <row r="39" spans="1:3" x14ac:dyDescent="0.25">
      <c r="A39" s="4" t="s">
        <v>336</v>
      </c>
      <c r="B39" s="4" t="s">
        <v>335</v>
      </c>
      <c r="C39" s="10">
        <v>2125</v>
      </c>
    </row>
    <row r="40" spans="1:3" x14ac:dyDescent="0.25">
      <c r="A40" s="4" t="s">
        <v>150</v>
      </c>
      <c r="B40" s="4" t="s">
        <v>149</v>
      </c>
      <c r="C40" s="10">
        <v>7492</v>
      </c>
    </row>
    <row r="41" spans="1:3" x14ac:dyDescent="0.25">
      <c r="A41" s="4" t="s">
        <v>152</v>
      </c>
      <c r="B41" s="4" t="s">
        <v>151</v>
      </c>
      <c r="C41" s="10">
        <v>2919</v>
      </c>
    </row>
    <row r="42" spans="1:3" x14ac:dyDescent="0.25">
      <c r="A42" s="4" t="s">
        <v>234</v>
      </c>
      <c r="B42" s="4" t="s">
        <v>233</v>
      </c>
      <c r="C42" s="10">
        <v>15312</v>
      </c>
    </row>
    <row r="43" spans="1:3" x14ac:dyDescent="0.25">
      <c r="A43" s="4" t="s">
        <v>154</v>
      </c>
      <c r="B43" s="4" t="s">
        <v>153</v>
      </c>
      <c r="C43" s="10">
        <v>6118</v>
      </c>
    </row>
    <row r="44" spans="1:3" x14ac:dyDescent="0.25">
      <c r="A44" s="4" t="s">
        <v>280</v>
      </c>
      <c r="B44" s="4" t="s">
        <v>279</v>
      </c>
      <c r="C44" s="10">
        <v>13714</v>
      </c>
    </row>
    <row r="45" spans="1:3" x14ac:dyDescent="0.25">
      <c r="A45" s="4" t="s">
        <v>398</v>
      </c>
      <c r="B45" s="4" t="s">
        <v>397</v>
      </c>
      <c r="C45" s="10">
        <v>2567</v>
      </c>
    </row>
    <row r="46" spans="1:3" x14ac:dyDescent="0.25">
      <c r="A46" s="4" t="s">
        <v>744</v>
      </c>
      <c r="B46" s="4" t="s">
        <v>743</v>
      </c>
      <c r="C46" s="10">
        <v>17730</v>
      </c>
    </row>
    <row r="47" spans="1:3" x14ac:dyDescent="0.25">
      <c r="A47" s="65" t="s">
        <v>762</v>
      </c>
      <c r="B47" s="65" t="s">
        <v>761</v>
      </c>
      <c r="C47" s="67">
        <v>337955</v>
      </c>
    </row>
    <row r="48" spans="1:3" x14ac:dyDescent="0.25">
      <c r="A48" s="4" t="s">
        <v>736</v>
      </c>
      <c r="B48" s="4" t="s">
        <v>735</v>
      </c>
      <c r="C48" s="10">
        <v>29926</v>
      </c>
    </row>
    <row r="49" spans="1:3" x14ac:dyDescent="0.25">
      <c r="A49" s="4" t="s">
        <v>712</v>
      </c>
      <c r="B49" s="4" t="s">
        <v>711</v>
      </c>
      <c r="C49" s="10">
        <v>16751</v>
      </c>
    </row>
    <row r="50" spans="1:3" x14ac:dyDescent="0.25">
      <c r="A50" s="4" t="s">
        <v>338</v>
      </c>
      <c r="B50" s="4" t="s">
        <v>337</v>
      </c>
      <c r="C50" s="10">
        <v>1809</v>
      </c>
    </row>
    <row r="51" spans="1:3" x14ac:dyDescent="0.25">
      <c r="A51" s="4" t="s">
        <v>156</v>
      </c>
      <c r="B51" s="4" t="s">
        <v>155</v>
      </c>
      <c r="C51" s="10">
        <v>24824</v>
      </c>
    </row>
    <row r="52" spans="1:3" x14ac:dyDescent="0.25">
      <c r="A52" s="4" t="s">
        <v>492</v>
      </c>
      <c r="B52" s="4" t="s">
        <v>491</v>
      </c>
      <c r="C52" s="10">
        <v>1328</v>
      </c>
    </row>
    <row r="53" spans="1:3" x14ac:dyDescent="0.25">
      <c r="A53" s="4" t="s">
        <v>58</v>
      </c>
      <c r="B53" s="4" t="s">
        <v>57</v>
      </c>
      <c r="C53" s="10">
        <v>8388</v>
      </c>
    </row>
    <row r="54" spans="1:3" x14ac:dyDescent="0.25">
      <c r="A54" s="4" t="s">
        <v>158</v>
      </c>
      <c r="B54" s="4" t="s">
        <v>157</v>
      </c>
      <c r="C54" s="10">
        <v>1860</v>
      </c>
    </row>
    <row r="55" spans="1:3" x14ac:dyDescent="0.25">
      <c r="A55" s="4" t="s">
        <v>400</v>
      </c>
      <c r="B55" s="4" t="s">
        <v>399</v>
      </c>
      <c r="C55" s="10">
        <v>1976</v>
      </c>
    </row>
    <row r="56" spans="1:3" x14ac:dyDescent="0.25">
      <c r="A56" s="4" t="s">
        <v>16</v>
      </c>
      <c r="B56" s="4" t="s">
        <v>15</v>
      </c>
      <c r="C56" s="10">
        <v>31605</v>
      </c>
    </row>
    <row r="57" spans="1:3" x14ac:dyDescent="0.25">
      <c r="A57" s="4" t="s">
        <v>682</v>
      </c>
      <c r="B57" s="4" t="s">
        <v>681</v>
      </c>
      <c r="C57" s="10">
        <v>11437</v>
      </c>
    </row>
    <row r="58" spans="1:3" x14ac:dyDescent="0.25">
      <c r="A58" s="4" t="s">
        <v>160</v>
      </c>
      <c r="B58" s="4" t="s">
        <v>159</v>
      </c>
      <c r="C58" s="10">
        <v>7902</v>
      </c>
    </row>
    <row r="59" spans="1:3" x14ac:dyDescent="0.25">
      <c r="A59" s="4" t="s">
        <v>752</v>
      </c>
      <c r="B59" s="4" t="s">
        <v>751</v>
      </c>
      <c r="C59" s="10">
        <v>38697</v>
      </c>
    </row>
    <row r="60" spans="1:3" x14ac:dyDescent="0.25">
      <c r="A60" s="4" t="s">
        <v>236</v>
      </c>
      <c r="B60" s="4" t="s">
        <v>235</v>
      </c>
      <c r="C60" s="10">
        <v>8293</v>
      </c>
    </row>
    <row r="61" spans="1:3" x14ac:dyDescent="0.25">
      <c r="A61" s="4" t="s">
        <v>402</v>
      </c>
      <c r="B61" s="4" t="s">
        <v>401</v>
      </c>
      <c r="C61" s="10">
        <v>16764</v>
      </c>
    </row>
    <row r="62" spans="1:3" x14ac:dyDescent="0.25">
      <c r="A62" s="4" t="s">
        <v>340</v>
      </c>
      <c r="B62" s="4" t="s">
        <v>339</v>
      </c>
      <c r="C62" s="10">
        <v>5406</v>
      </c>
    </row>
    <row r="63" spans="1:3" x14ac:dyDescent="0.25">
      <c r="A63" s="4" t="s">
        <v>162</v>
      </c>
      <c r="B63" s="4" t="s">
        <v>161</v>
      </c>
      <c r="C63" s="10">
        <v>5485</v>
      </c>
    </row>
    <row r="64" spans="1:3" x14ac:dyDescent="0.25">
      <c r="A64" s="4" t="s">
        <v>494</v>
      </c>
      <c r="B64" s="4" t="s">
        <v>493</v>
      </c>
      <c r="C64" s="10">
        <v>10676</v>
      </c>
    </row>
    <row r="65" spans="1:3" x14ac:dyDescent="0.25">
      <c r="A65" s="4" t="s">
        <v>404</v>
      </c>
      <c r="B65" s="4" t="s">
        <v>403</v>
      </c>
      <c r="C65" s="10">
        <v>3422</v>
      </c>
    </row>
    <row r="66" spans="1:3" x14ac:dyDescent="0.25">
      <c r="A66" s="4" t="s">
        <v>342</v>
      </c>
      <c r="B66" s="4" t="s">
        <v>341</v>
      </c>
      <c r="C66" s="10">
        <v>19344</v>
      </c>
    </row>
    <row r="67" spans="1:3" x14ac:dyDescent="0.25">
      <c r="A67" s="4" t="s">
        <v>238</v>
      </c>
      <c r="B67" s="4" t="s">
        <v>237</v>
      </c>
      <c r="C67" s="10">
        <v>4523</v>
      </c>
    </row>
    <row r="68" spans="1:3" x14ac:dyDescent="0.25">
      <c r="A68" s="4" t="s">
        <v>588</v>
      </c>
      <c r="B68" s="4" t="s">
        <v>587</v>
      </c>
      <c r="C68" s="10">
        <v>3832</v>
      </c>
    </row>
    <row r="69" spans="1:3" x14ac:dyDescent="0.25">
      <c r="A69" s="4" t="s">
        <v>496</v>
      </c>
      <c r="B69" s="4" t="s">
        <v>495</v>
      </c>
      <c r="C69" s="10">
        <v>1768</v>
      </c>
    </row>
    <row r="70" spans="1:3" x14ac:dyDescent="0.25">
      <c r="A70" s="4" t="s">
        <v>498</v>
      </c>
      <c r="B70" s="4" t="s">
        <v>497</v>
      </c>
      <c r="C70" s="10">
        <v>4005</v>
      </c>
    </row>
    <row r="71" spans="1:3" x14ac:dyDescent="0.25">
      <c r="A71" s="4" t="s">
        <v>590</v>
      </c>
      <c r="B71" s="4" t="s">
        <v>589</v>
      </c>
      <c r="C71" s="10">
        <v>8953</v>
      </c>
    </row>
    <row r="72" spans="1:3" x14ac:dyDescent="0.25">
      <c r="A72" s="4" t="s">
        <v>164</v>
      </c>
      <c r="B72" s="4" t="s">
        <v>163</v>
      </c>
      <c r="C72" s="10">
        <v>12536</v>
      </c>
    </row>
    <row r="73" spans="1:3" x14ac:dyDescent="0.25">
      <c r="A73" s="4" t="s">
        <v>406</v>
      </c>
      <c r="B73" s="4" t="s">
        <v>405</v>
      </c>
      <c r="C73" s="10">
        <v>15423</v>
      </c>
    </row>
    <row r="74" spans="1:3" x14ac:dyDescent="0.25">
      <c r="A74" s="65" t="s">
        <v>764</v>
      </c>
      <c r="B74" s="65" t="s">
        <v>763</v>
      </c>
      <c r="C74" s="67">
        <v>52130</v>
      </c>
    </row>
    <row r="75" spans="1:3" x14ac:dyDescent="0.25">
      <c r="A75" s="4" t="s">
        <v>166</v>
      </c>
      <c r="B75" s="4" t="s">
        <v>165</v>
      </c>
      <c r="C75" s="10">
        <v>4288</v>
      </c>
    </row>
    <row r="76" spans="1:3" x14ac:dyDescent="0.25">
      <c r="A76" s="4" t="s">
        <v>592</v>
      </c>
      <c r="B76" s="4" t="s">
        <v>591</v>
      </c>
      <c r="C76" s="10">
        <v>3799</v>
      </c>
    </row>
    <row r="77" spans="1:3" x14ac:dyDescent="0.25">
      <c r="A77" s="4" t="s">
        <v>408</v>
      </c>
      <c r="B77" s="4" t="s">
        <v>407</v>
      </c>
      <c r="C77" s="10">
        <v>3771</v>
      </c>
    </row>
    <row r="78" spans="1:3" x14ac:dyDescent="0.25">
      <c r="A78" s="4" t="s">
        <v>180</v>
      </c>
      <c r="B78" s="4" t="s">
        <v>179</v>
      </c>
      <c r="C78" s="10">
        <v>14846</v>
      </c>
    </row>
    <row r="79" spans="1:3" x14ac:dyDescent="0.25">
      <c r="A79" s="4" t="s">
        <v>344</v>
      </c>
      <c r="B79" s="4" t="s">
        <v>343</v>
      </c>
      <c r="C79" s="10">
        <v>4023</v>
      </c>
    </row>
    <row r="80" spans="1:3" x14ac:dyDescent="0.25">
      <c r="A80" s="4" t="s">
        <v>346</v>
      </c>
      <c r="B80" s="4" t="s">
        <v>345</v>
      </c>
      <c r="C80" s="10">
        <v>7512</v>
      </c>
    </row>
    <row r="81" spans="1:3" x14ac:dyDescent="0.25">
      <c r="A81" s="4" t="s">
        <v>410</v>
      </c>
      <c r="B81" s="4" t="s">
        <v>409</v>
      </c>
      <c r="C81" s="10">
        <v>3642</v>
      </c>
    </row>
    <row r="82" spans="1:3" x14ac:dyDescent="0.25">
      <c r="A82" s="4" t="s">
        <v>348</v>
      </c>
      <c r="B82" s="4" t="s">
        <v>347</v>
      </c>
      <c r="C82" s="10">
        <v>5354</v>
      </c>
    </row>
    <row r="83" spans="1:3" x14ac:dyDescent="0.25">
      <c r="A83" s="4" t="s">
        <v>168</v>
      </c>
      <c r="B83" s="4" t="s">
        <v>167</v>
      </c>
      <c r="C83" s="10">
        <v>1584</v>
      </c>
    </row>
    <row r="84" spans="1:3" x14ac:dyDescent="0.25">
      <c r="A84" s="4" t="s">
        <v>170</v>
      </c>
      <c r="B84" s="4" t="s">
        <v>169</v>
      </c>
      <c r="C84" s="10">
        <v>15471</v>
      </c>
    </row>
    <row r="85" spans="1:3" x14ac:dyDescent="0.25">
      <c r="A85" s="4" t="s">
        <v>18</v>
      </c>
      <c r="B85" s="4" t="s">
        <v>17</v>
      </c>
      <c r="C85" s="10">
        <v>28629</v>
      </c>
    </row>
    <row r="86" spans="1:3" x14ac:dyDescent="0.25">
      <c r="A86" s="4" t="s">
        <v>690</v>
      </c>
      <c r="B86" s="4" t="s">
        <v>689</v>
      </c>
      <c r="C86" s="10">
        <v>17259</v>
      </c>
    </row>
    <row r="87" spans="1:3" x14ac:dyDescent="0.25">
      <c r="A87" s="4" t="s">
        <v>412</v>
      </c>
      <c r="B87" s="4" t="s">
        <v>411</v>
      </c>
      <c r="C87" s="10">
        <v>27235</v>
      </c>
    </row>
    <row r="88" spans="1:3" x14ac:dyDescent="0.25">
      <c r="A88" s="4" t="s">
        <v>240</v>
      </c>
      <c r="B88" s="4" t="s">
        <v>239</v>
      </c>
      <c r="C88" s="10">
        <v>10661</v>
      </c>
    </row>
    <row r="89" spans="1:3" x14ac:dyDescent="0.25">
      <c r="A89" s="4" t="s">
        <v>714</v>
      </c>
      <c r="B89" s="4" t="s">
        <v>713</v>
      </c>
      <c r="C89" s="10">
        <v>19777</v>
      </c>
    </row>
    <row r="90" spans="1:3" x14ac:dyDescent="0.25">
      <c r="A90" s="4" t="s">
        <v>172</v>
      </c>
      <c r="B90" s="4" t="s">
        <v>171</v>
      </c>
      <c r="C90" s="10">
        <v>2701</v>
      </c>
    </row>
    <row r="91" spans="1:3" x14ac:dyDescent="0.25">
      <c r="A91" s="4" t="s">
        <v>174</v>
      </c>
      <c r="B91" s="4" t="s">
        <v>173</v>
      </c>
      <c r="C91" s="10">
        <v>23621</v>
      </c>
    </row>
    <row r="92" spans="1:3" x14ac:dyDescent="0.25">
      <c r="A92" s="4" t="s">
        <v>350</v>
      </c>
      <c r="B92" s="4" t="s">
        <v>349</v>
      </c>
      <c r="C92" s="10">
        <v>4434</v>
      </c>
    </row>
    <row r="93" spans="1:3" x14ac:dyDescent="0.25">
      <c r="A93" s="4" t="s">
        <v>60</v>
      </c>
      <c r="B93" s="4" t="s">
        <v>59</v>
      </c>
      <c r="C93" s="10">
        <v>9304</v>
      </c>
    </row>
    <row r="94" spans="1:3" x14ac:dyDescent="0.25">
      <c r="A94" s="4" t="s">
        <v>716</v>
      </c>
      <c r="B94" s="4" t="s">
        <v>715</v>
      </c>
      <c r="C94" s="10">
        <v>13869</v>
      </c>
    </row>
    <row r="95" spans="1:3" x14ac:dyDescent="0.25">
      <c r="A95" s="4" t="s">
        <v>242</v>
      </c>
      <c r="B95" s="4" t="s">
        <v>241</v>
      </c>
      <c r="C95" s="10">
        <v>4811</v>
      </c>
    </row>
    <row r="96" spans="1:3" x14ac:dyDescent="0.25">
      <c r="A96" s="4" t="s">
        <v>500</v>
      </c>
      <c r="B96" s="4" t="s">
        <v>499</v>
      </c>
      <c r="C96" s="10">
        <v>1139</v>
      </c>
    </row>
    <row r="97" spans="1:3" x14ac:dyDescent="0.25">
      <c r="A97" s="4" t="s">
        <v>700</v>
      </c>
      <c r="B97" s="4" t="s">
        <v>699</v>
      </c>
      <c r="C97" s="10">
        <v>33597</v>
      </c>
    </row>
    <row r="98" spans="1:3" x14ac:dyDescent="0.25">
      <c r="A98" s="4" t="s">
        <v>44</v>
      </c>
      <c r="B98" s="4" t="s">
        <v>43</v>
      </c>
      <c r="C98" s="10">
        <v>6012</v>
      </c>
    </row>
    <row r="99" spans="1:3" x14ac:dyDescent="0.25">
      <c r="A99" s="4" t="s">
        <v>594</v>
      </c>
      <c r="B99" s="4" t="s">
        <v>593</v>
      </c>
      <c r="C99" s="10">
        <v>5795</v>
      </c>
    </row>
    <row r="100" spans="1:3" x14ac:dyDescent="0.25">
      <c r="A100" s="4" t="s">
        <v>502</v>
      </c>
      <c r="B100" s="4" t="s">
        <v>501</v>
      </c>
      <c r="C100" s="10">
        <v>3484</v>
      </c>
    </row>
    <row r="101" spans="1:3" x14ac:dyDescent="0.25">
      <c r="A101" s="4" t="s">
        <v>504</v>
      </c>
      <c r="B101" s="4" t="s">
        <v>503</v>
      </c>
      <c r="C101" s="10">
        <v>2079</v>
      </c>
    </row>
    <row r="102" spans="1:3" x14ac:dyDescent="0.25">
      <c r="A102" s="4" t="s">
        <v>596</v>
      </c>
      <c r="B102" s="4" t="s">
        <v>595</v>
      </c>
      <c r="C102" s="10">
        <v>793</v>
      </c>
    </row>
    <row r="103" spans="1:3" x14ac:dyDescent="0.25">
      <c r="A103" s="4" t="s">
        <v>506</v>
      </c>
      <c r="B103" s="4" t="s">
        <v>505</v>
      </c>
      <c r="C103" s="10">
        <v>11437</v>
      </c>
    </row>
    <row r="104" spans="1:3" x14ac:dyDescent="0.25">
      <c r="A104" s="4" t="s">
        <v>508</v>
      </c>
      <c r="B104" s="4" t="s">
        <v>507</v>
      </c>
      <c r="C104" s="10">
        <v>13704</v>
      </c>
    </row>
    <row r="105" spans="1:3" x14ac:dyDescent="0.25">
      <c r="A105" s="65" t="s">
        <v>798</v>
      </c>
      <c r="B105" s="65" t="s">
        <v>797</v>
      </c>
      <c r="C105" s="67">
        <v>6700</v>
      </c>
    </row>
    <row r="106" spans="1:3" x14ac:dyDescent="0.25">
      <c r="A106" s="4" t="s">
        <v>674</v>
      </c>
      <c r="B106" s="4" t="s">
        <v>673</v>
      </c>
      <c r="C106" s="10">
        <v>4241</v>
      </c>
    </row>
    <row r="107" spans="1:3" x14ac:dyDescent="0.25">
      <c r="A107" s="4" t="s">
        <v>748</v>
      </c>
      <c r="B107" s="4" t="s">
        <v>747</v>
      </c>
      <c r="C107" s="10">
        <v>4460</v>
      </c>
    </row>
    <row r="108" spans="1:3" x14ac:dyDescent="0.25">
      <c r="A108" s="4" t="s">
        <v>414</v>
      </c>
      <c r="B108" s="4" t="s">
        <v>413</v>
      </c>
      <c r="C108" s="10">
        <v>1785</v>
      </c>
    </row>
    <row r="109" spans="1:3" x14ac:dyDescent="0.25">
      <c r="A109" s="4" t="s">
        <v>244</v>
      </c>
      <c r="B109" s="4" t="s">
        <v>243</v>
      </c>
      <c r="C109" s="10">
        <v>14279</v>
      </c>
    </row>
    <row r="110" spans="1:3" x14ac:dyDescent="0.25">
      <c r="A110" s="4" t="s">
        <v>248</v>
      </c>
      <c r="B110" s="4" t="s">
        <v>247</v>
      </c>
      <c r="C110" s="10">
        <v>5627</v>
      </c>
    </row>
    <row r="111" spans="1:3" x14ac:dyDescent="0.25">
      <c r="A111" s="4" t="s">
        <v>246</v>
      </c>
      <c r="B111" s="4" t="s">
        <v>245</v>
      </c>
      <c r="C111" s="10">
        <v>6490</v>
      </c>
    </row>
    <row r="112" spans="1:3" x14ac:dyDescent="0.25">
      <c r="A112" s="4" t="s">
        <v>250</v>
      </c>
      <c r="B112" s="4" t="s">
        <v>249</v>
      </c>
      <c r="C112" s="10">
        <v>14422</v>
      </c>
    </row>
    <row r="113" spans="1:3" x14ac:dyDescent="0.25">
      <c r="A113" s="4" t="s">
        <v>20</v>
      </c>
      <c r="B113" s="4" t="s">
        <v>19</v>
      </c>
      <c r="C113" s="10">
        <v>22211</v>
      </c>
    </row>
    <row r="114" spans="1:3" x14ac:dyDescent="0.25">
      <c r="A114" s="4" t="s">
        <v>176</v>
      </c>
      <c r="B114" s="4" t="s">
        <v>175</v>
      </c>
      <c r="C114" s="10">
        <v>24950</v>
      </c>
    </row>
    <row r="115" spans="1:3" x14ac:dyDescent="0.25">
      <c r="A115" s="4" t="s">
        <v>100</v>
      </c>
      <c r="B115" s="4" t="s">
        <v>99</v>
      </c>
      <c r="C115" s="10">
        <v>19141</v>
      </c>
    </row>
    <row r="116" spans="1:3" x14ac:dyDescent="0.25">
      <c r="A116" s="4" t="s">
        <v>510</v>
      </c>
      <c r="B116" s="4" t="s">
        <v>509</v>
      </c>
      <c r="C116" s="10">
        <v>7584</v>
      </c>
    </row>
    <row r="117" spans="1:3" x14ac:dyDescent="0.25">
      <c r="A117" s="4" t="s">
        <v>512</v>
      </c>
      <c r="B117" s="4" t="s">
        <v>511</v>
      </c>
      <c r="C117" s="10">
        <v>1424</v>
      </c>
    </row>
    <row r="118" spans="1:3" x14ac:dyDescent="0.25">
      <c r="A118" s="4" t="s">
        <v>252</v>
      </c>
      <c r="B118" s="4" t="s">
        <v>251</v>
      </c>
      <c r="C118" s="10">
        <v>11100</v>
      </c>
    </row>
    <row r="119" spans="1:3" x14ac:dyDescent="0.25">
      <c r="A119" s="4" t="s">
        <v>514</v>
      </c>
      <c r="B119" s="4" t="s">
        <v>513</v>
      </c>
      <c r="C119" s="10">
        <v>1500</v>
      </c>
    </row>
    <row r="120" spans="1:3" x14ac:dyDescent="0.25">
      <c r="A120" s="65" t="s">
        <v>766</v>
      </c>
      <c r="B120" s="65" t="s">
        <v>765</v>
      </c>
      <c r="C120" s="67">
        <v>26453</v>
      </c>
    </row>
    <row r="121" spans="1:3" x14ac:dyDescent="0.25">
      <c r="A121" s="4" t="s">
        <v>22</v>
      </c>
      <c r="B121" s="4" t="s">
        <v>21</v>
      </c>
      <c r="C121" s="10">
        <v>20998</v>
      </c>
    </row>
    <row r="122" spans="1:3" x14ac:dyDescent="0.25">
      <c r="A122" s="4" t="s">
        <v>352</v>
      </c>
      <c r="B122" s="4" t="s">
        <v>351</v>
      </c>
      <c r="C122" s="10">
        <v>9799</v>
      </c>
    </row>
    <row r="123" spans="1:3" x14ac:dyDescent="0.25">
      <c r="A123" s="4" t="s">
        <v>254</v>
      </c>
      <c r="B123" s="4" t="s">
        <v>253</v>
      </c>
      <c r="C123" s="10">
        <v>4849</v>
      </c>
    </row>
    <row r="124" spans="1:3" x14ac:dyDescent="0.25">
      <c r="A124" s="4" t="s">
        <v>416</v>
      </c>
      <c r="B124" s="4" t="s">
        <v>415</v>
      </c>
      <c r="C124" s="10">
        <v>6932</v>
      </c>
    </row>
    <row r="125" spans="1:3" x14ac:dyDescent="0.25">
      <c r="A125" s="4" t="s">
        <v>62</v>
      </c>
      <c r="B125" s="4" t="s">
        <v>61</v>
      </c>
      <c r="C125" s="10">
        <v>5751</v>
      </c>
    </row>
    <row r="126" spans="1:3" x14ac:dyDescent="0.25">
      <c r="A126" s="65" t="s">
        <v>768</v>
      </c>
      <c r="B126" s="65" t="s">
        <v>767</v>
      </c>
      <c r="C126" s="67">
        <v>40961</v>
      </c>
    </row>
    <row r="127" spans="1:3" x14ac:dyDescent="0.25">
      <c r="A127" s="4" t="s">
        <v>256</v>
      </c>
      <c r="B127" s="4" t="s">
        <v>255</v>
      </c>
      <c r="C127" s="10">
        <v>24702</v>
      </c>
    </row>
    <row r="128" spans="1:3" x14ac:dyDescent="0.25">
      <c r="A128" s="4" t="s">
        <v>258</v>
      </c>
      <c r="B128" s="4" t="s">
        <v>257</v>
      </c>
      <c r="C128" s="10">
        <v>2904</v>
      </c>
    </row>
    <row r="129" spans="1:3" x14ac:dyDescent="0.25">
      <c r="A129" s="4" t="s">
        <v>418</v>
      </c>
      <c r="B129" s="4" t="s">
        <v>417</v>
      </c>
      <c r="C129" s="10">
        <v>2026</v>
      </c>
    </row>
    <row r="130" spans="1:3" x14ac:dyDescent="0.25">
      <c r="A130" s="4" t="s">
        <v>420</v>
      </c>
      <c r="B130" s="4" t="s">
        <v>419</v>
      </c>
      <c r="C130" s="10">
        <v>11122</v>
      </c>
    </row>
    <row r="131" spans="1:3" x14ac:dyDescent="0.25">
      <c r="A131" s="65" t="s">
        <v>802</v>
      </c>
      <c r="B131" s="65" t="s">
        <v>801</v>
      </c>
      <c r="C131" s="67">
        <v>15596</v>
      </c>
    </row>
    <row r="132" spans="1:3" x14ac:dyDescent="0.25">
      <c r="A132" s="4" t="s">
        <v>598</v>
      </c>
      <c r="B132" s="4" t="s">
        <v>597</v>
      </c>
      <c r="C132" s="10">
        <v>5808</v>
      </c>
    </row>
    <row r="133" spans="1:3" x14ac:dyDescent="0.25">
      <c r="A133" s="4" t="s">
        <v>600</v>
      </c>
      <c r="B133" s="4" t="s">
        <v>599</v>
      </c>
      <c r="C133" s="10">
        <v>1725</v>
      </c>
    </row>
    <row r="134" spans="1:3" x14ac:dyDescent="0.25">
      <c r="A134" s="4" t="s">
        <v>660</v>
      </c>
      <c r="B134" s="4" t="s">
        <v>659</v>
      </c>
      <c r="C134" s="10">
        <v>17267</v>
      </c>
    </row>
    <row r="135" spans="1:3" x14ac:dyDescent="0.25">
      <c r="A135" s="4" t="s">
        <v>64</v>
      </c>
      <c r="B135" s="4" t="s">
        <v>63</v>
      </c>
      <c r="C135" s="10">
        <v>1961</v>
      </c>
    </row>
    <row r="136" spans="1:3" x14ac:dyDescent="0.25">
      <c r="A136" s="4" t="s">
        <v>354</v>
      </c>
      <c r="B136" s="4" t="s">
        <v>353</v>
      </c>
      <c r="C136" s="10">
        <v>20820</v>
      </c>
    </row>
    <row r="137" spans="1:3" x14ac:dyDescent="0.25">
      <c r="A137" s="4" t="s">
        <v>676</v>
      </c>
      <c r="B137" s="4" t="s">
        <v>675</v>
      </c>
      <c r="C137" s="10">
        <v>2047</v>
      </c>
    </row>
    <row r="138" spans="1:3" x14ac:dyDescent="0.25">
      <c r="A138" s="65" t="s">
        <v>800</v>
      </c>
      <c r="B138" s="65" t="s">
        <v>799</v>
      </c>
      <c r="C138" s="67">
        <v>5445</v>
      </c>
    </row>
    <row r="139" spans="1:3" x14ac:dyDescent="0.25">
      <c r="A139" s="4" t="s">
        <v>706</v>
      </c>
      <c r="B139" s="4" t="s">
        <v>705</v>
      </c>
      <c r="C139" s="10">
        <v>3398</v>
      </c>
    </row>
    <row r="140" spans="1:3" x14ac:dyDescent="0.25">
      <c r="A140" s="65" t="s">
        <v>770</v>
      </c>
      <c r="B140" s="65" t="s">
        <v>769</v>
      </c>
      <c r="C140" s="67">
        <v>5663</v>
      </c>
    </row>
    <row r="141" spans="1:3" x14ac:dyDescent="0.25">
      <c r="A141" s="4" t="s">
        <v>602</v>
      </c>
      <c r="B141" s="4" t="s">
        <v>601</v>
      </c>
      <c r="C141" s="10">
        <v>2376</v>
      </c>
    </row>
    <row r="142" spans="1:3" x14ac:dyDescent="0.25">
      <c r="A142" s="4" t="s">
        <v>422</v>
      </c>
      <c r="B142" s="4" t="s">
        <v>421</v>
      </c>
      <c r="C142" s="10">
        <v>6927</v>
      </c>
    </row>
    <row r="143" spans="1:3" x14ac:dyDescent="0.25">
      <c r="A143" s="4" t="s">
        <v>666</v>
      </c>
      <c r="B143" s="4" t="s">
        <v>665</v>
      </c>
      <c r="C143" s="10">
        <v>13281</v>
      </c>
    </row>
    <row r="144" spans="1:3" x14ac:dyDescent="0.25">
      <c r="A144" s="65" t="s">
        <v>772</v>
      </c>
      <c r="B144" s="65" t="s">
        <v>771</v>
      </c>
      <c r="C144" s="67">
        <v>88421</v>
      </c>
    </row>
    <row r="145" spans="1:3" x14ac:dyDescent="0.25">
      <c r="A145" s="4" t="s">
        <v>428</v>
      </c>
      <c r="B145" s="4" t="s">
        <v>427</v>
      </c>
      <c r="C145" s="10">
        <v>26811</v>
      </c>
    </row>
    <row r="146" spans="1:3" x14ac:dyDescent="0.25">
      <c r="A146" s="4" t="s">
        <v>426</v>
      </c>
      <c r="B146" s="4" t="s">
        <v>425</v>
      </c>
      <c r="C146" s="10">
        <v>8624</v>
      </c>
    </row>
    <row r="147" spans="1:3" x14ac:dyDescent="0.25">
      <c r="A147" s="4" t="s">
        <v>678</v>
      </c>
      <c r="B147" s="4" t="s">
        <v>677</v>
      </c>
      <c r="C147" s="10">
        <v>11041</v>
      </c>
    </row>
    <row r="148" spans="1:3" x14ac:dyDescent="0.25">
      <c r="A148" s="4" t="s">
        <v>424</v>
      </c>
      <c r="B148" s="4" t="s">
        <v>423</v>
      </c>
      <c r="C148" s="10">
        <v>12361</v>
      </c>
    </row>
    <row r="149" spans="1:3" x14ac:dyDescent="0.25">
      <c r="A149" s="4" t="s">
        <v>516</v>
      </c>
      <c r="B149" s="4" t="s">
        <v>515</v>
      </c>
      <c r="C149" s="10">
        <v>3171</v>
      </c>
    </row>
    <row r="150" spans="1:3" x14ac:dyDescent="0.25">
      <c r="A150" s="4" t="s">
        <v>518</v>
      </c>
      <c r="B150" s="4" t="s">
        <v>517</v>
      </c>
      <c r="C150" s="10">
        <v>18260</v>
      </c>
    </row>
    <row r="151" spans="1:3" x14ac:dyDescent="0.25">
      <c r="A151" s="4" t="s">
        <v>66</v>
      </c>
      <c r="B151" s="4" t="s">
        <v>65</v>
      </c>
      <c r="C151" s="10">
        <v>711</v>
      </c>
    </row>
    <row r="152" spans="1:3" x14ac:dyDescent="0.25">
      <c r="A152" s="4" t="s">
        <v>260</v>
      </c>
      <c r="B152" s="4" t="s">
        <v>259</v>
      </c>
      <c r="C152" s="10">
        <v>12965</v>
      </c>
    </row>
    <row r="153" spans="1:3" x14ac:dyDescent="0.25">
      <c r="A153" s="4" t="s">
        <v>356</v>
      </c>
      <c r="B153" s="4" t="s">
        <v>355</v>
      </c>
      <c r="C153" s="10">
        <v>15034</v>
      </c>
    </row>
    <row r="154" spans="1:3" x14ac:dyDescent="0.25">
      <c r="A154" s="4" t="s">
        <v>604</v>
      </c>
      <c r="B154" s="4" t="s">
        <v>603</v>
      </c>
      <c r="C154" s="10">
        <v>2611</v>
      </c>
    </row>
    <row r="155" spans="1:3" x14ac:dyDescent="0.25">
      <c r="A155" s="4" t="s">
        <v>606</v>
      </c>
      <c r="B155" s="4" t="s">
        <v>605</v>
      </c>
      <c r="C155" s="10">
        <v>5455</v>
      </c>
    </row>
    <row r="156" spans="1:3" x14ac:dyDescent="0.25">
      <c r="A156" s="4" t="s">
        <v>520</v>
      </c>
      <c r="B156" s="4" t="s">
        <v>519</v>
      </c>
      <c r="C156" s="10">
        <v>1161</v>
      </c>
    </row>
    <row r="157" spans="1:3" x14ac:dyDescent="0.25">
      <c r="A157" s="4" t="s">
        <v>262</v>
      </c>
      <c r="B157" s="4" t="s">
        <v>261</v>
      </c>
      <c r="C157" s="10">
        <v>3751</v>
      </c>
    </row>
    <row r="158" spans="1:3" x14ac:dyDescent="0.25">
      <c r="A158" s="4" t="s">
        <v>264</v>
      </c>
      <c r="B158" s="4" t="s">
        <v>263</v>
      </c>
      <c r="C158" s="10">
        <v>2274</v>
      </c>
    </row>
    <row r="159" spans="1:3" x14ac:dyDescent="0.25">
      <c r="A159" s="65" t="s">
        <v>774</v>
      </c>
      <c r="B159" s="65" t="s">
        <v>773</v>
      </c>
      <c r="C159" s="67">
        <v>79503</v>
      </c>
    </row>
    <row r="160" spans="1:3" x14ac:dyDescent="0.25">
      <c r="A160" s="4" t="s">
        <v>522</v>
      </c>
      <c r="B160" s="4" t="s">
        <v>521</v>
      </c>
      <c r="C160" s="10">
        <v>6722</v>
      </c>
    </row>
    <row r="161" spans="1:3" x14ac:dyDescent="0.25">
      <c r="A161" s="4" t="s">
        <v>68</v>
      </c>
      <c r="B161" s="4" t="s">
        <v>67</v>
      </c>
      <c r="C161" s="10">
        <v>6979</v>
      </c>
    </row>
    <row r="162" spans="1:3" x14ac:dyDescent="0.25">
      <c r="A162" s="4" t="s">
        <v>184</v>
      </c>
      <c r="B162" s="4" t="s">
        <v>183</v>
      </c>
      <c r="C162" s="10">
        <v>4004</v>
      </c>
    </row>
    <row r="163" spans="1:3" x14ac:dyDescent="0.25">
      <c r="A163" s="4" t="s">
        <v>24</v>
      </c>
      <c r="B163" s="4" t="s">
        <v>23</v>
      </c>
      <c r="C163" s="10">
        <v>1254</v>
      </c>
    </row>
    <row r="164" spans="1:3" x14ac:dyDescent="0.25">
      <c r="A164" s="4" t="s">
        <v>432</v>
      </c>
      <c r="B164" s="4" t="s">
        <v>431</v>
      </c>
      <c r="C164" s="10">
        <v>5229</v>
      </c>
    </row>
    <row r="165" spans="1:3" x14ac:dyDescent="0.25">
      <c r="A165" s="4" t="s">
        <v>524</v>
      </c>
      <c r="B165" s="4" t="s">
        <v>523</v>
      </c>
      <c r="C165" s="10">
        <v>2671</v>
      </c>
    </row>
    <row r="166" spans="1:3" x14ac:dyDescent="0.25">
      <c r="A166" s="4" t="s">
        <v>358</v>
      </c>
      <c r="B166" s="4" t="s">
        <v>357</v>
      </c>
      <c r="C166" s="10">
        <v>9664</v>
      </c>
    </row>
    <row r="167" spans="1:3" x14ac:dyDescent="0.25">
      <c r="A167" s="65" t="s">
        <v>776</v>
      </c>
      <c r="B167" s="65" t="s">
        <v>775</v>
      </c>
      <c r="C167" s="67">
        <v>52902</v>
      </c>
    </row>
    <row r="168" spans="1:3" x14ac:dyDescent="0.25">
      <c r="A168" s="4" t="s">
        <v>360</v>
      </c>
      <c r="B168" s="4" t="s">
        <v>359</v>
      </c>
      <c r="C168" s="10">
        <v>18019</v>
      </c>
    </row>
    <row r="169" spans="1:3" x14ac:dyDescent="0.25">
      <c r="A169" s="4" t="s">
        <v>608</v>
      </c>
      <c r="B169" s="4" t="s">
        <v>607</v>
      </c>
      <c r="C169" s="10">
        <v>778</v>
      </c>
    </row>
    <row r="170" spans="1:3" x14ac:dyDescent="0.25">
      <c r="A170" s="4" t="s">
        <v>526</v>
      </c>
      <c r="B170" s="4" t="s">
        <v>525</v>
      </c>
      <c r="C170" s="10">
        <v>12472</v>
      </c>
    </row>
    <row r="171" spans="1:3" x14ac:dyDescent="0.25">
      <c r="A171" s="4" t="s">
        <v>610</v>
      </c>
      <c r="B171" s="4" t="s">
        <v>609</v>
      </c>
      <c r="C171" s="10">
        <v>4808</v>
      </c>
    </row>
    <row r="172" spans="1:3" x14ac:dyDescent="0.25">
      <c r="A172" s="4" t="s">
        <v>528</v>
      </c>
      <c r="B172" s="4" t="s">
        <v>527</v>
      </c>
      <c r="C172" s="10">
        <v>14575</v>
      </c>
    </row>
    <row r="173" spans="1:3" x14ac:dyDescent="0.25">
      <c r="A173" s="4" t="s">
        <v>178</v>
      </c>
      <c r="B173" s="4" t="s">
        <v>177</v>
      </c>
      <c r="C173" s="10">
        <v>17618</v>
      </c>
    </row>
    <row r="174" spans="1:3" x14ac:dyDescent="0.25">
      <c r="A174" s="4" t="s">
        <v>362</v>
      </c>
      <c r="B174" s="4" t="s">
        <v>361</v>
      </c>
      <c r="C174" s="10">
        <v>8930</v>
      </c>
    </row>
    <row r="175" spans="1:3" x14ac:dyDescent="0.25">
      <c r="A175" s="4" t="s">
        <v>718</v>
      </c>
      <c r="B175" s="4" t="s">
        <v>717</v>
      </c>
      <c r="C175" s="10">
        <v>13106</v>
      </c>
    </row>
    <row r="176" spans="1:3" x14ac:dyDescent="0.25">
      <c r="A176" s="4" t="s">
        <v>70</v>
      </c>
      <c r="B176" s="4" t="s">
        <v>69</v>
      </c>
      <c r="C176" s="10">
        <v>1512</v>
      </c>
    </row>
    <row r="177" spans="1:3" x14ac:dyDescent="0.25">
      <c r="A177" s="4" t="s">
        <v>364</v>
      </c>
      <c r="B177" s="4" t="s">
        <v>363</v>
      </c>
      <c r="C177" s="10">
        <v>2376</v>
      </c>
    </row>
    <row r="178" spans="1:3" x14ac:dyDescent="0.25">
      <c r="A178" s="4" t="s">
        <v>612</v>
      </c>
      <c r="B178" s="4" t="s">
        <v>611</v>
      </c>
      <c r="C178" s="10">
        <v>1833</v>
      </c>
    </row>
    <row r="179" spans="1:3" x14ac:dyDescent="0.25">
      <c r="A179" s="4" t="s">
        <v>186</v>
      </c>
      <c r="B179" s="4" t="s">
        <v>185</v>
      </c>
      <c r="C179" s="10">
        <v>17162</v>
      </c>
    </row>
    <row r="180" spans="1:3" x14ac:dyDescent="0.25">
      <c r="A180" s="4" t="s">
        <v>8</v>
      </c>
      <c r="B180" s="4" t="s">
        <v>7</v>
      </c>
      <c r="C180" s="10">
        <v>24289</v>
      </c>
    </row>
    <row r="181" spans="1:3" x14ac:dyDescent="0.25">
      <c r="A181" s="4" t="s">
        <v>434</v>
      </c>
      <c r="B181" s="4" t="s">
        <v>433</v>
      </c>
      <c r="C181" s="10">
        <v>7634</v>
      </c>
    </row>
    <row r="182" spans="1:3" x14ac:dyDescent="0.25">
      <c r="A182" s="4" t="s">
        <v>446</v>
      </c>
      <c r="B182" s="4" t="s">
        <v>445</v>
      </c>
      <c r="C182" s="10">
        <v>8145</v>
      </c>
    </row>
    <row r="183" spans="1:3" x14ac:dyDescent="0.25">
      <c r="A183" s="4" t="s">
        <v>72</v>
      </c>
      <c r="B183" s="4" t="s">
        <v>71</v>
      </c>
      <c r="C183" s="10">
        <v>15239</v>
      </c>
    </row>
    <row r="184" spans="1:3" x14ac:dyDescent="0.25">
      <c r="A184" s="4" t="s">
        <v>614</v>
      </c>
      <c r="B184" s="4" t="s">
        <v>613</v>
      </c>
      <c r="C184" s="10">
        <v>1136</v>
      </c>
    </row>
    <row r="185" spans="1:3" x14ac:dyDescent="0.25">
      <c r="A185" s="4" t="s">
        <v>266</v>
      </c>
      <c r="B185" s="4" t="s">
        <v>265</v>
      </c>
      <c r="C185" s="10">
        <v>8564</v>
      </c>
    </row>
    <row r="186" spans="1:3" x14ac:dyDescent="0.25">
      <c r="A186" s="4" t="s">
        <v>436</v>
      </c>
      <c r="B186" s="4" t="s">
        <v>435</v>
      </c>
      <c r="C186" s="10">
        <v>8939</v>
      </c>
    </row>
    <row r="187" spans="1:3" x14ac:dyDescent="0.25">
      <c r="A187" s="4" t="s">
        <v>26</v>
      </c>
      <c r="B187" s="4" t="s">
        <v>25</v>
      </c>
      <c r="C187" s="10">
        <v>33022</v>
      </c>
    </row>
    <row r="188" spans="1:3" x14ac:dyDescent="0.25">
      <c r="A188" s="4" t="s">
        <v>268</v>
      </c>
      <c r="B188" s="4" t="s">
        <v>267</v>
      </c>
      <c r="C188" s="10">
        <v>2253</v>
      </c>
    </row>
    <row r="189" spans="1:3" x14ac:dyDescent="0.25">
      <c r="A189" s="4" t="s">
        <v>710</v>
      </c>
      <c r="B189" s="4" t="s">
        <v>709</v>
      </c>
      <c r="C189" s="10">
        <v>13199</v>
      </c>
    </row>
    <row r="190" spans="1:3" x14ac:dyDescent="0.25">
      <c r="A190" s="4" t="s">
        <v>188</v>
      </c>
      <c r="B190" s="4" t="s">
        <v>187</v>
      </c>
      <c r="C190" s="10">
        <v>6083</v>
      </c>
    </row>
    <row r="191" spans="1:3" x14ac:dyDescent="0.25">
      <c r="A191" s="4" t="s">
        <v>28</v>
      </c>
      <c r="B191" s="4" t="s">
        <v>27</v>
      </c>
      <c r="C191" s="10">
        <v>2865</v>
      </c>
    </row>
    <row r="192" spans="1:3" x14ac:dyDescent="0.25">
      <c r="A192" s="4" t="s">
        <v>616</v>
      </c>
      <c r="B192" s="4" t="s">
        <v>615</v>
      </c>
      <c r="C192" s="10">
        <v>2371</v>
      </c>
    </row>
    <row r="193" spans="1:3" x14ac:dyDescent="0.25">
      <c r="A193" s="4" t="s">
        <v>270</v>
      </c>
      <c r="B193" s="4" t="s">
        <v>269</v>
      </c>
      <c r="C193" s="10">
        <v>1838</v>
      </c>
    </row>
    <row r="194" spans="1:3" x14ac:dyDescent="0.25">
      <c r="A194" s="4" t="s">
        <v>366</v>
      </c>
      <c r="B194" s="4" t="s">
        <v>365</v>
      </c>
      <c r="C194" s="10">
        <v>3878</v>
      </c>
    </row>
    <row r="195" spans="1:3" x14ac:dyDescent="0.25">
      <c r="A195" s="4" t="s">
        <v>102</v>
      </c>
      <c r="B195" s="4" t="s">
        <v>101</v>
      </c>
      <c r="C195" s="10">
        <v>11930</v>
      </c>
    </row>
    <row r="196" spans="1:3" x14ac:dyDescent="0.25">
      <c r="A196" s="4" t="s">
        <v>136</v>
      </c>
      <c r="B196" s="4" t="s">
        <v>135</v>
      </c>
      <c r="C196" s="10">
        <v>26517</v>
      </c>
    </row>
    <row r="197" spans="1:3" x14ac:dyDescent="0.25">
      <c r="A197" s="65" t="s">
        <v>804</v>
      </c>
      <c r="B197" s="65" t="s">
        <v>803</v>
      </c>
      <c r="C197" s="67">
        <v>4556</v>
      </c>
    </row>
    <row r="198" spans="1:3" x14ac:dyDescent="0.25">
      <c r="A198" s="4" t="s">
        <v>618</v>
      </c>
      <c r="B198" s="4" t="s">
        <v>617</v>
      </c>
      <c r="C198" s="10">
        <v>3298</v>
      </c>
    </row>
    <row r="199" spans="1:3" x14ac:dyDescent="0.25">
      <c r="A199" s="4" t="s">
        <v>720</v>
      </c>
      <c r="B199" s="4" t="s">
        <v>719</v>
      </c>
      <c r="C199" s="10">
        <v>52435</v>
      </c>
    </row>
    <row r="200" spans="1:3" x14ac:dyDescent="0.25">
      <c r="A200" s="4" t="s">
        <v>620</v>
      </c>
      <c r="B200" s="4" t="s">
        <v>619</v>
      </c>
      <c r="C200" s="10">
        <v>7947</v>
      </c>
    </row>
    <row r="201" spans="1:3" x14ac:dyDescent="0.25">
      <c r="A201" s="4" t="s">
        <v>74</v>
      </c>
      <c r="B201" s="4" t="s">
        <v>73</v>
      </c>
      <c r="C201" s="10">
        <v>1599</v>
      </c>
    </row>
    <row r="202" spans="1:3" x14ac:dyDescent="0.25">
      <c r="A202" s="4" t="s">
        <v>76</v>
      </c>
      <c r="B202" s="4" t="s">
        <v>75</v>
      </c>
      <c r="C202" s="10">
        <v>7403</v>
      </c>
    </row>
    <row r="203" spans="1:3" x14ac:dyDescent="0.25">
      <c r="A203" s="4" t="s">
        <v>694</v>
      </c>
      <c r="B203" s="4" t="s">
        <v>693</v>
      </c>
      <c r="C203" s="10">
        <v>5424</v>
      </c>
    </row>
    <row r="204" spans="1:3" x14ac:dyDescent="0.25">
      <c r="A204" s="4" t="s">
        <v>722</v>
      </c>
      <c r="B204" s="4" t="s">
        <v>721</v>
      </c>
      <c r="C204" s="10">
        <v>11414</v>
      </c>
    </row>
    <row r="205" spans="1:3" x14ac:dyDescent="0.25">
      <c r="A205" s="4" t="s">
        <v>78</v>
      </c>
      <c r="B205" s="4" t="s">
        <v>77</v>
      </c>
      <c r="C205" s="10">
        <v>2534</v>
      </c>
    </row>
    <row r="206" spans="1:3" x14ac:dyDescent="0.25">
      <c r="A206" s="4" t="s">
        <v>80</v>
      </c>
      <c r="B206" s="4" t="s">
        <v>79</v>
      </c>
      <c r="C206" s="10">
        <v>1331</v>
      </c>
    </row>
    <row r="207" spans="1:3" x14ac:dyDescent="0.25">
      <c r="A207" s="4" t="s">
        <v>272</v>
      </c>
      <c r="B207" s="4" t="s">
        <v>271</v>
      </c>
      <c r="C207" s="10">
        <v>7366</v>
      </c>
    </row>
    <row r="208" spans="1:3" x14ac:dyDescent="0.25">
      <c r="A208" s="4" t="s">
        <v>530</v>
      </c>
      <c r="B208" s="4" t="s">
        <v>529</v>
      </c>
      <c r="C208" s="10">
        <v>1354</v>
      </c>
    </row>
    <row r="209" spans="1:3" x14ac:dyDescent="0.25">
      <c r="A209" s="4" t="s">
        <v>724</v>
      </c>
      <c r="B209" s="4" t="s">
        <v>723</v>
      </c>
      <c r="C209" s="10">
        <v>10334</v>
      </c>
    </row>
    <row r="210" spans="1:3" x14ac:dyDescent="0.25">
      <c r="A210" s="4" t="s">
        <v>274</v>
      </c>
      <c r="B210" s="4" t="s">
        <v>273</v>
      </c>
      <c r="C210" s="10">
        <v>1818</v>
      </c>
    </row>
    <row r="211" spans="1:3" x14ac:dyDescent="0.25">
      <c r="A211" s="4" t="s">
        <v>692</v>
      </c>
      <c r="B211" s="4" t="s">
        <v>691</v>
      </c>
      <c r="C211" s="10">
        <v>3995</v>
      </c>
    </row>
    <row r="212" spans="1:3" x14ac:dyDescent="0.25">
      <c r="A212" s="4" t="s">
        <v>532</v>
      </c>
      <c r="B212" s="4" t="s">
        <v>531</v>
      </c>
      <c r="C212" s="10">
        <v>7676</v>
      </c>
    </row>
    <row r="213" spans="1:3" x14ac:dyDescent="0.25">
      <c r="A213" s="4" t="s">
        <v>82</v>
      </c>
      <c r="B213" s="4" t="s">
        <v>81</v>
      </c>
      <c r="C213" s="10">
        <v>6256</v>
      </c>
    </row>
    <row r="214" spans="1:3" x14ac:dyDescent="0.25">
      <c r="A214" s="4" t="s">
        <v>30</v>
      </c>
      <c r="B214" s="4" t="s">
        <v>29</v>
      </c>
      <c r="C214" s="10">
        <v>1475</v>
      </c>
    </row>
    <row r="215" spans="1:3" x14ac:dyDescent="0.25">
      <c r="A215" s="4" t="s">
        <v>32</v>
      </c>
      <c r="B215" s="4" t="s">
        <v>31</v>
      </c>
      <c r="C215" s="10">
        <v>15441</v>
      </c>
    </row>
    <row r="216" spans="1:3" x14ac:dyDescent="0.25">
      <c r="A216" s="4" t="s">
        <v>368</v>
      </c>
      <c r="B216" s="4" t="s">
        <v>367</v>
      </c>
      <c r="C216" s="10">
        <v>6135</v>
      </c>
    </row>
    <row r="217" spans="1:3" x14ac:dyDescent="0.25">
      <c r="A217" s="4" t="s">
        <v>84</v>
      </c>
      <c r="B217" s="4" t="s">
        <v>83</v>
      </c>
      <c r="C217" s="10">
        <v>11533</v>
      </c>
    </row>
    <row r="218" spans="1:3" x14ac:dyDescent="0.25">
      <c r="A218" s="4" t="s">
        <v>86</v>
      </c>
      <c r="B218" s="4" t="s">
        <v>85</v>
      </c>
      <c r="C218" s="10">
        <v>4411</v>
      </c>
    </row>
    <row r="219" spans="1:3" x14ac:dyDescent="0.25">
      <c r="A219" s="4" t="s">
        <v>190</v>
      </c>
      <c r="B219" s="4" t="s">
        <v>189</v>
      </c>
      <c r="C219" s="10">
        <v>10737</v>
      </c>
    </row>
    <row r="220" spans="1:3" x14ac:dyDescent="0.25">
      <c r="A220" s="4" t="s">
        <v>622</v>
      </c>
      <c r="B220" s="4" t="s">
        <v>621</v>
      </c>
      <c r="C220" s="10">
        <v>1438</v>
      </c>
    </row>
    <row r="221" spans="1:3" x14ac:dyDescent="0.25">
      <c r="A221" s="4" t="s">
        <v>276</v>
      </c>
      <c r="B221" s="4" t="s">
        <v>275</v>
      </c>
      <c r="C221" s="10">
        <v>9589</v>
      </c>
    </row>
    <row r="222" spans="1:3" x14ac:dyDescent="0.25">
      <c r="A222" s="4" t="s">
        <v>192</v>
      </c>
      <c r="B222" s="4" t="s">
        <v>191</v>
      </c>
      <c r="C222" s="10">
        <v>22955</v>
      </c>
    </row>
    <row r="223" spans="1:3" x14ac:dyDescent="0.25">
      <c r="A223" s="4" t="s">
        <v>88</v>
      </c>
      <c r="B223" s="4" t="s">
        <v>87</v>
      </c>
      <c r="C223" s="10">
        <v>4861</v>
      </c>
    </row>
    <row r="224" spans="1:3" x14ac:dyDescent="0.25">
      <c r="A224" s="4" t="s">
        <v>90</v>
      </c>
      <c r="B224" s="4" t="s">
        <v>89</v>
      </c>
      <c r="C224" s="10">
        <v>3828</v>
      </c>
    </row>
    <row r="225" spans="1:3" x14ac:dyDescent="0.25">
      <c r="A225" s="4" t="s">
        <v>438</v>
      </c>
      <c r="B225" s="4" t="s">
        <v>437</v>
      </c>
      <c r="C225" s="10">
        <v>5909</v>
      </c>
    </row>
    <row r="226" spans="1:3" x14ac:dyDescent="0.25">
      <c r="A226" s="4" t="s">
        <v>34</v>
      </c>
      <c r="B226" s="4" t="s">
        <v>33</v>
      </c>
      <c r="C226" s="10">
        <v>30348</v>
      </c>
    </row>
    <row r="227" spans="1:3" x14ac:dyDescent="0.25">
      <c r="A227" s="4" t="s">
        <v>624</v>
      </c>
      <c r="B227" s="4" t="s">
        <v>623</v>
      </c>
      <c r="C227" s="10">
        <v>5982</v>
      </c>
    </row>
    <row r="228" spans="1:3" x14ac:dyDescent="0.25">
      <c r="A228" s="4" t="s">
        <v>626</v>
      </c>
      <c r="B228" s="4" t="s">
        <v>625</v>
      </c>
      <c r="C228" s="10">
        <v>7165</v>
      </c>
    </row>
    <row r="229" spans="1:3" x14ac:dyDescent="0.25">
      <c r="A229" s="4" t="s">
        <v>670</v>
      </c>
      <c r="B229" s="4" t="s">
        <v>669</v>
      </c>
      <c r="C229" s="10">
        <v>27843</v>
      </c>
    </row>
    <row r="230" spans="1:3" x14ac:dyDescent="0.25">
      <c r="A230" s="4" t="s">
        <v>746</v>
      </c>
      <c r="B230" s="4" t="s">
        <v>745</v>
      </c>
      <c r="C230" s="10">
        <v>841</v>
      </c>
    </row>
    <row r="231" spans="1:3" x14ac:dyDescent="0.25">
      <c r="A231" s="4" t="s">
        <v>36</v>
      </c>
      <c r="B231" s="4" t="s">
        <v>35</v>
      </c>
      <c r="C231" s="10">
        <v>12082</v>
      </c>
    </row>
    <row r="232" spans="1:3" x14ac:dyDescent="0.25">
      <c r="A232" s="4" t="s">
        <v>194</v>
      </c>
      <c r="B232" s="4" t="s">
        <v>193</v>
      </c>
      <c r="C232" s="10">
        <v>8497</v>
      </c>
    </row>
    <row r="233" spans="1:3" x14ac:dyDescent="0.25">
      <c r="A233" s="4" t="s">
        <v>278</v>
      </c>
      <c r="B233" s="4" t="s">
        <v>277</v>
      </c>
      <c r="C233" s="10">
        <v>6439</v>
      </c>
    </row>
    <row r="234" spans="1:3" x14ac:dyDescent="0.25">
      <c r="A234" s="4" t="s">
        <v>704</v>
      </c>
      <c r="B234" s="4" t="s">
        <v>703</v>
      </c>
      <c r="C234" s="10">
        <v>23900</v>
      </c>
    </row>
    <row r="235" spans="1:3" x14ac:dyDescent="0.25">
      <c r="A235" s="65" t="s">
        <v>778</v>
      </c>
      <c r="B235" s="65" t="s">
        <v>777</v>
      </c>
      <c r="C235" s="67">
        <v>147689</v>
      </c>
    </row>
    <row r="236" spans="1:3" x14ac:dyDescent="0.25">
      <c r="A236" s="4" t="s">
        <v>702</v>
      </c>
      <c r="B236" s="4" t="s">
        <v>701</v>
      </c>
      <c r="C236" s="10">
        <v>15688</v>
      </c>
    </row>
    <row r="237" spans="1:3" x14ac:dyDescent="0.25">
      <c r="A237" s="4" t="s">
        <v>726</v>
      </c>
      <c r="B237" s="4" t="s">
        <v>725</v>
      </c>
      <c r="C237" s="10">
        <v>18083</v>
      </c>
    </row>
    <row r="238" spans="1:3" x14ac:dyDescent="0.25">
      <c r="A238" s="4" t="s">
        <v>282</v>
      </c>
      <c r="B238" s="4" t="s">
        <v>281</v>
      </c>
      <c r="C238" s="10">
        <v>8137</v>
      </c>
    </row>
    <row r="239" spans="1:3" x14ac:dyDescent="0.25">
      <c r="A239" s="4" t="s">
        <v>430</v>
      </c>
      <c r="B239" s="4" t="s">
        <v>429</v>
      </c>
      <c r="C239" s="10">
        <v>4770</v>
      </c>
    </row>
    <row r="240" spans="1:3" x14ac:dyDescent="0.25">
      <c r="A240" s="4" t="s">
        <v>92</v>
      </c>
      <c r="B240" s="4" t="s">
        <v>91</v>
      </c>
      <c r="C240" s="10">
        <v>1622</v>
      </c>
    </row>
    <row r="241" spans="1:3" x14ac:dyDescent="0.25">
      <c r="A241" s="4" t="s">
        <v>728</v>
      </c>
      <c r="B241" s="4" t="s">
        <v>727</v>
      </c>
      <c r="C241" s="10">
        <v>13874</v>
      </c>
    </row>
    <row r="242" spans="1:3" x14ac:dyDescent="0.25">
      <c r="A242" s="4" t="s">
        <v>94</v>
      </c>
      <c r="B242" s="4" t="s">
        <v>93</v>
      </c>
      <c r="C242" s="10">
        <v>8484</v>
      </c>
    </row>
    <row r="243" spans="1:3" x14ac:dyDescent="0.25">
      <c r="A243" s="4" t="s">
        <v>730</v>
      </c>
      <c r="B243" s="4" t="s">
        <v>729</v>
      </c>
      <c r="C243" s="10">
        <v>12807</v>
      </c>
    </row>
    <row r="244" spans="1:3" x14ac:dyDescent="0.25">
      <c r="A244" s="4" t="s">
        <v>440</v>
      </c>
      <c r="B244" s="4" t="s">
        <v>439</v>
      </c>
      <c r="C244" s="10">
        <v>2625</v>
      </c>
    </row>
    <row r="245" spans="1:3" x14ac:dyDescent="0.25">
      <c r="A245" s="65" t="s">
        <v>780</v>
      </c>
      <c r="B245" s="65" t="s">
        <v>779</v>
      </c>
      <c r="C245" s="67">
        <v>12023</v>
      </c>
    </row>
    <row r="246" spans="1:3" x14ac:dyDescent="0.25">
      <c r="A246" s="4" t="s">
        <v>370</v>
      </c>
      <c r="B246" s="4" t="s">
        <v>369</v>
      </c>
      <c r="C246" s="10">
        <v>4145</v>
      </c>
    </row>
    <row r="247" spans="1:3" x14ac:dyDescent="0.25">
      <c r="A247" s="4" t="s">
        <v>534</v>
      </c>
      <c r="B247" s="4" t="s">
        <v>533</v>
      </c>
      <c r="C247" s="10">
        <v>5467</v>
      </c>
    </row>
    <row r="248" spans="1:3" x14ac:dyDescent="0.25">
      <c r="A248" s="4" t="s">
        <v>628</v>
      </c>
      <c r="B248" s="4" t="s">
        <v>627</v>
      </c>
      <c r="C248" s="10">
        <v>5033</v>
      </c>
    </row>
    <row r="249" spans="1:3" x14ac:dyDescent="0.25">
      <c r="A249" s="65" t="s">
        <v>782</v>
      </c>
      <c r="B249" s="65" t="s">
        <v>781</v>
      </c>
      <c r="C249" s="67">
        <v>22964</v>
      </c>
    </row>
    <row r="250" spans="1:3" x14ac:dyDescent="0.25">
      <c r="A250" s="4" t="s">
        <v>284</v>
      </c>
      <c r="B250" s="4" t="s">
        <v>283</v>
      </c>
      <c r="C250" s="10">
        <v>1619</v>
      </c>
    </row>
    <row r="251" spans="1:3" x14ac:dyDescent="0.25">
      <c r="A251" s="4" t="s">
        <v>318</v>
      </c>
      <c r="B251" s="4" t="s">
        <v>317</v>
      </c>
      <c r="C251" s="10">
        <v>2783</v>
      </c>
    </row>
    <row r="252" spans="1:3" x14ac:dyDescent="0.25">
      <c r="A252" s="4" t="s">
        <v>286</v>
      </c>
      <c r="B252" s="4" t="s">
        <v>285</v>
      </c>
      <c r="C252" s="10">
        <v>2616</v>
      </c>
    </row>
    <row r="253" spans="1:3" x14ac:dyDescent="0.25">
      <c r="A253" s="4" t="s">
        <v>630</v>
      </c>
      <c r="B253" s="4" t="s">
        <v>629</v>
      </c>
      <c r="C253" s="10">
        <v>2845</v>
      </c>
    </row>
    <row r="254" spans="1:3" x14ac:dyDescent="0.25">
      <c r="A254" s="4" t="s">
        <v>632</v>
      </c>
      <c r="B254" s="4" t="s">
        <v>631</v>
      </c>
      <c r="C254" s="10">
        <v>866</v>
      </c>
    </row>
    <row r="255" spans="1:3" x14ac:dyDescent="0.25">
      <c r="A255" s="4" t="s">
        <v>536</v>
      </c>
      <c r="B255" s="4" t="s">
        <v>535</v>
      </c>
      <c r="C255" s="10">
        <v>2989</v>
      </c>
    </row>
    <row r="256" spans="1:3" x14ac:dyDescent="0.25">
      <c r="A256" s="4" t="s">
        <v>754</v>
      </c>
      <c r="B256" s="4" t="s">
        <v>753</v>
      </c>
      <c r="C256" s="10">
        <v>14133</v>
      </c>
    </row>
    <row r="257" spans="1:3" x14ac:dyDescent="0.25">
      <c r="A257" s="4" t="s">
        <v>442</v>
      </c>
      <c r="B257" s="4" t="s">
        <v>441</v>
      </c>
      <c r="C257" s="10">
        <v>3668</v>
      </c>
    </row>
    <row r="258" spans="1:3" x14ac:dyDescent="0.25">
      <c r="A258" s="4" t="s">
        <v>444</v>
      </c>
      <c r="B258" s="4" t="s">
        <v>443</v>
      </c>
      <c r="C258" s="10">
        <v>13246</v>
      </c>
    </row>
    <row r="259" spans="1:3" x14ac:dyDescent="0.25">
      <c r="A259" s="4" t="s">
        <v>538</v>
      </c>
      <c r="B259" s="4" t="s">
        <v>537</v>
      </c>
      <c r="C259" s="10">
        <v>4989</v>
      </c>
    </row>
    <row r="260" spans="1:3" x14ac:dyDescent="0.25">
      <c r="A260" s="4" t="s">
        <v>540</v>
      </c>
      <c r="B260" s="4" t="s">
        <v>539</v>
      </c>
      <c r="C260" s="10">
        <v>3489</v>
      </c>
    </row>
    <row r="261" spans="1:3" x14ac:dyDescent="0.25">
      <c r="A261" s="4" t="s">
        <v>96</v>
      </c>
      <c r="B261" s="4" t="s">
        <v>95</v>
      </c>
      <c r="C261" s="10">
        <v>5986</v>
      </c>
    </row>
    <row r="262" spans="1:3" x14ac:dyDescent="0.25">
      <c r="A262" s="4" t="s">
        <v>196</v>
      </c>
      <c r="B262" s="4" t="s">
        <v>195</v>
      </c>
      <c r="C262" s="10">
        <v>14138</v>
      </c>
    </row>
    <row r="263" spans="1:3" x14ac:dyDescent="0.25">
      <c r="A263" s="4" t="s">
        <v>732</v>
      </c>
      <c r="B263" s="4" t="s">
        <v>731</v>
      </c>
      <c r="C263" s="10">
        <v>9304</v>
      </c>
    </row>
    <row r="264" spans="1:3" x14ac:dyDescent="0.25">
      <c r="A264" s="4" t="s">
        <v>448</v>
      </c>
      <c r="B264" s="4" t="s">
        <v>447</v>
      </c>
      <c r="C264" s="10">
        <v>3352</v>
      </c>
    </row>
    <row r="265" spans="1:3" x14ac:dyDescent="0.25">
      <c r="A265" s="4" t="s">
        <v>98</v>
      </c>
      <c r="B265" s="4" t="s">
        <v>97</v>
      </c>
      <c r="C265" s="10">
        <v>1773</v>
      </c>
    </row>
    <row r="266" spans="1:3" x14ac:dyDescent="0.25">
      <c r="A266" s="65" t="s">
        <v>784</v>
      </c>
      <c r="B266" s="65" t="s">
        <v>783</v>
      </c>
      <c r="C266" s="67">
        <v>61695</v>
      </c>
    </row>
    <row r="267" spans="1:3" x14ac:dyDescent="0.25">
      <c r="A267" s="4" t="s">
        <v>104</v>
      </c>
      <c r="B267" s="4" t="s">
        <v>103</v>
      </c>
      <c r="C267" s="10">
        <v>17277</v>
      </c>
    </row>
    <row r="268" spans="1:3" x14ac:dyDescent="0.25">
      <c r="A268" s="4" t="s">
        <v>38</v>
      </c>
      <c r="B268" s="4" t="s">
        <v>37</v>
      </c>
      <c r="C268" s="10">
        <v>3741</v>
      </c>
    </row>
    <row r="269" spans="1:3" x14ac:dyDescent="0.25">
      <c r="A269" s="65" t="s">
        <v>786</v>
      </c>
      <c r="B269" s="65" t="s">
        <v>785</v>
      </c>
      <c r="C269" s="67">
        <v>35336</v>
      </c>
    </row>
    <row r="270" spans="1:3" x14ac:dyDescent="0.25">
      <c r="A270" s="4" t="s">
        <v>40</v>
      </c>
      <c r="B270" s="4" t="s">
        <v>39</v>
      </c>
      <c r="C270" s="10">
        <v>22786</v>
      </c>
    </row>
    <row r="271" spans="1:3" x14ac:dyDescent="0.25">
      <c r="A271" s="4" t="s">
        <v>288</v>
      </c>
      <c r="B271" s="4" t="s">
        <v>287</v>
      </c>
      <c r="C271" s="10">
        <v>2753</v>
      </c>
    </row>
    <row r="272" spans="1:3" x14ac:dyDescent="0.25">
      <c r="A272" s="4" t="s">
        <v>290</v>
      </c>
      <c r="B272" s="4" t="s">
        <v>289</v>
      </c>
      <c r="C272" s="10">
        <v>7057</v>
      </c>
    </row>
    <row r="273" spans="1:3" x14ac:dyDescent="0.25">
      <c r="A273" s="4" t="s">
        <v>42</v>
      </c>
      <c r="B273" s="4" t="s">
        <v>41</v>
      </c>
      <c r="C273" s="10">
        <v>1373</v>
      </c>
    </row>
    <row r="274" spans="1:3" x14ac:dyDescent="0.25">
      <c r="A274" s="4" t="s">
        <v>106</v>
      </c>
      <c r="B274" s="4" t="s">
        <v>105</v>
      </c>
      <c r="C274" s="10">
        <v>2480</v>
      </c>
    </row>
    <row r="275" spans="1:3" x14ac:dyDescent="0.25">
      <c r="A275" s="4" t="s">
        <v>450</v>
      </c>
      <c r="B275" s="4" t="s">
        <v>449</v>
      </c>
      <c r="C275" s="10">
        <v>2295</v>
      </c>
    </row>
    <row r="276" spans="1:3" x14ac:dyDescent="0.25">
      <c r="A276" s="4" t="s">
        <v>634</v>
      </c>
      <c r="B276" s="4" t="s">
        <v>633</v>
      </c>
      <c r="C276" s="10">
        <v>1107</v>
      </c>
    </row>
    <row r="277" spans="1:3" x14ac:dyDescent="0.25">
      <c r="A277" s="4" t="s">
        <v>372</v>
      </c>
      <c r="B277" s="4" t="s">
        <v>371</v>
      </c>
      <c r="C277" s="10">
        <v>1770</v>
      </c>
    </row>
    <row r="278" spans="1:3" x14ac:dyDescent="0.25">
      <c r="A278" s="4" t="s">
        <v>374</v>
      </c>
      <c r="B278" s="4" t="s">
        <v>373</v>
      </c>
      <c r="C278" s="10">
        <v>3803</v>
      </c>
    </row>
    <row r="279" spans="1:3" x14ac:dyDescent="0.25">
      <c r="A279" s="4" t="s">
        <v>292</v>
      </c>
      <c r="B279" s="4" t="s">
        <v>291</v>
      </c>
      <c r="C279" s="10">
        <v>2637</v>
      </c>
    </row>
    <row r="280" spans="1:3" x14ac:dyDescent="0.25">
      <c r="A280" s="4" t="s">
        <v>452</v>
      </c>
      <c r="B280" s="4" t="s">
        <v>451</v>
      </c>
      <c r="C280" s="10">
        <v>4394</v>
      </c>
    </row>
    <row r="281" spans="1:3" x14ac:dyDescent="0.25">
      <c r="A281" s="4" t="s">
        <v>108</v>
      </c>
      <c r="B281" s="4" t="s">
        <v>107</v>
      </c>
      <c r="C281" s="10">
        <v>1664</v>
      </c>
    </row>
    <row r="282" spans="1:3" x14ac:dyDescent="0.25">
      <c r="A282" s="4" t="s">
        <v>454</v>
      </c>
      <c r="B282" s="4" t="s">
        <v>453</v>
      </c>
      <c r="C282" s="10">
        <v>5752</v>
      </c>
    </row>
    <row r="283" spans="1:3" x14ac:dyDescent="0.25">
      <c r="A283" s="4" t="s">
        <v>198</v>
      </c>
      <c r="B283" s="4" t="s">
        <v>197</v>
      </c>
      <c r="C283" s="10">
        <v>5064</v>
      </c>
    </row>
    <row r="284" spans="1:3" x14ac:dyDescent="0.25">
      <c r="A284" s="4" t="s">
        <v>110</v>
      </c>
      <c r="B284" s="4" t="s">
        <v>109</v>
      </c>
      <c r="C284" s="10">
        <v>7818</v>
      </c>
    </row>
    <row r="285" spans="1:3" x14ac:dyDescent="0.25">
      <c r="A285" s="4" t="s">
        <v>294</v>
      </c>
      <c r="B285" s="4" t="s">
        <v>293</v>
      </c>
      <c r="C285" s="10">
        <v>23593</v>
      </c>
    </row>
    <row r="286" spans="1:3" x14ac:dyDescent="0.25">
      <c r="A286" s="4" t="s">
        <v>112</v>
      </c>
      <c r="B286" s="4" t="s">
        <v>111</v>
      </c>
      <c r="C286" s="10">
        <v>16855</v>
      </c>
    </row>
    <row r="287" spans="1:3" x14ac:dyDescent="0.25">
      <c r="A287" s="4" t="s">
        <v>680</v>
      </c>
      <c r="B287" s="4" t="s">
        <v>679</v>
      </c>
      <c r="C287" s="10">
        <v>10471</v>
      </c>
    </row>
    <row r="288" spans="1:3" x14ac:dyDescent="0.25">
      <c r="A288" s="4" t="s">
        <v>296</v>
      </c>
      <c r="B288" s="4" t="s">
        <v>295</v>
      </c>
      <c r="C288" s="10">
        <v>3506</v>
      </c>
    </row>
    <row r="289" spans="1:3" x14ac:dyDescent="0.25">
      <c r="A289" s="4" t="s">
        <v>114</v>
      </c>
      <c r="B289" s="4" t="s">
        <v>113</v>
      </c>
      <c r="C289" s="10">
        <v>30223</v>
      </c>
    </row>
    <row r="290" spans="1:3" x14ac:dyDescent="0.25">
      <c r="A290" s="4" t="s">
        <v>456</v>
      </c>
      <c r="B290" s="4" t="s">
        <v>455</v>
      </c>
      <c r="C290" s="10">
        <v>2421</v>
      </c>
    </row>
    <row r="291" spans="1:3" x14ac:dyDescent="0.25">
      <c r="A291" s="4" t="s">
        <v>458</v>
      </c>
      <c r="B291" s="4" t="s">
        <v>457</v>
      </c>
      <c r="C291" s="10">
        <v>1398</v>
      </c>
    </row>
    <row r="292" spans="1:3" x14ac:dyDescent="0.25">
      <c r="A292" s="4" t="s">
        <v>376</v>
      </c>
      <c r="B292" s="4" t="s">
        <v>375</v>
      </c>
      <c r="C292" s="10">
        <v>2690</v>
      </c>
    </row>
    <row r="293" spans="1:3" x14ac:dyDescent="0.25">
      <c r="A293" s="4" t="s">
        <v>298</v>
      </c>
      <c r="B293" s="4" t="s">
        <v>297</v>
      </c>
      <c r="C293" s="10">
        <v>2516</v>
      </c>
    </row>
    <row r="294" spans="1:3" x14ac:dyDescent="0.25">
      <c r="A294" s="4" t="s">
        <v>684</v>
      </c>
      <c r="B294" s="4" t="s">
        <v>683</v>
      </c>
      <c r="C294" s="10">
        <v>12749</v>
      </c>
    </row>
    <row r="295" spans="1:3" x14ac:dyDescent="0.25">
      <c r="A295" s="4" t="s">
        <v>636</v>
      </c>
      <c r="B295" s="4" t="s">
        <v>635</v>
      </c>
      <c r="C295" s="10">
        <v>1621</v>
      </c>
    </row>
    <row r="296" spans="1:3" x14ac:dyDescent="0.25">
      <c r="A296" s="4" t="s">
        <v>200</v>
      </c>
      <c r="B296" s="4" t="s">
        <v>199</v>
      </c>
      <c r="C296" s="10">
        <v>20585</v>
      </c>
    </row>
    <row r="297" spans="1:3" x14ac:dyDescent="0.25">
      <c r="A297" s="4" t="s">
        <v>460</v>
      </c>
      <c r="B297" s="4" t="s">
        <v>459</v>
      </c>
      <c r="C297" s="10">
        <v>1099</v>
      </c>
    </row>
    <row r="298" spans="1:3" x14ac:dyDescent="0.25">
      <c r="A298" s="4" t="s">
        <v>734</v>
      </c>
      <c r="B298" s="4" t="s">
        <v>733</v>
      </c>
      <c r="C298" s="10">
        <v>17584</v>
      </c>
    </row>
    <row r="299" spans="1:3" x14ac:dyDescent="0.25">
      <c r="A299" s="4" t="s">
        <v>300</v>
      </c>
      <c r="B299" s="4" t="s">
        <v>299</v>
      </c>
      <c r="C299" s="10">
        <v>47121</v>
      </c>
    </row>
    <row r="300" spans="1:3" x14ac:dyDescent="0.25">
      <c r="A300" s="4" t="s">
        <v>378</v>
      </c>
      <c r="B300" s="4" t="s">
        <v>377</v>
      </c>
      <c r="C300" s="10">
        <v>4044</v>
      </c>
    </row>
    <row r="301" spans="1:3" x14ac:dyDescent="0.25">
      <c r="A301" s="4" t="s">
        <v>380</v>
      </c>
      <c r="B301" s="4" t="s">
        <v>379</v>
      </c>
      <c r="C301" s="10">
        <v>1809</v>
      </c>
    </row>
    <row r="302" spans="1:3" x14ac:dyDescent="0.25">
      <c r="A302" s="4" t="s">
        <v>202</v>
      </c>
      <c r="B302" s="4" t="s">
        <v>201</v>
      </c>
      <c r="C302" s="10">
        <v>3486</v>
      </c>
    </row>
    <row r="303" spans="1:3" x14ac:dyDescent="0.25">
      <c r="A303" s="4" t="s">
        <v>116</v>
      </c>
      <c r="B303" s="4" t="s">
        <v>115</v>
      </c>
      <c r="C303" s="10">
        <v>4975</v>
      </c>
    </row>
    <row r="304" spans="1:3" x14ac:dyDescent="0.25">
      <c r="A304" s="4" t="s">
        <v>118</v>
      </c>
      <c r="B304" s="4" t="s">
        <v>117</v>
      </c>
      <c r="C304" s="10">
        <v>1648</v>
      </c>
    </row>
    <row r="305" spans="1:3" x14ac:dyDescent="0.25">
      <c r="A305" s="4" t="s">
        <v>542</v>
      </c>
      <c r="B305" s="4" t="s">
        <v>541</v>
      </c>
      <c r="C305" s="10">
        <v>9707</v>
      </c>
    </row>
    <row r="306" spans="1:3" x14ac:dyDescent="0.25">
      <c r="A306" s="4" t="s">
        <v>302</v>
      </c>
      <c r="B306" s="4" t="s">
        <v>301</v>
      </c>
      <c r="C306" s="10">
        <v>2764</v>
      </c>
    </row>
    <row r="307" spans="1:3" x14ac:dyDescent="0.25">
      <c r="A307" s="4" t="s">
        <v>182</v>
      </c>
      <c r="B307" s="4" t="s">
        <v>181</v>
      </c>
      <c r="C307" s="10">
        <v>11352</v>
      </c>
    </row>
    <row r="308" spans="1:3" x14ac:dyDescent="0.25">
      <c r="A308" s="4" t="s">
        <v>638</v>
      </c>
      <c r="B308" s="4" t="s">
        <v>637</v>
      </c>
      <c r="C308" s="10">
        <v>1532</v>
      </c>
    </row>
    <row r="309" spans="1:3" x14ac:dyDescent="0.25">
      <c r="A309" s="4" t="s">
        <v>688</v>
      </c>
      <c r="B309" s="4" t="s">
        <v>687</v>
      </c>
      <c r="C309" s="10">
        <v>8777</v>
      </c>
    </row>
    <row r="310" spans="1:3" x14ac:dyDescent="0.25">
      <c r="A310" s="4" t="s">
        <v>120</v>
      </c>
      <c r="B310" s="4" t="s">
        <v>119</v>
      </c>
      <c r="C310" s="10">
        <v>2273</v>
      </c>
    </row>
    <row r="311" spans="1:3" x14ac:dyDescent="0.25">
      <c r="A311" s="4" t="s">
        <v>382</v>
      </c>
      <c r="B311" s="4" t="s">
        <v>381</v>
      </c>
      <c r="C311" s="10">
        <v>2980</v>
      </c>
    </row>
    <row r="312" spans="1:3" x14ac:dyDescent="0.25">
      <c r="A312" s="4" t="s">
        <v>544</v>
      </c>
      <c r="B312" s="4" t="s">
        <v>543</v>
      </c>
      <c r="C312" s="10">
        <v>51658</v>
      </c>
    </row>
    <row r="313" spans="1:3" x14ac:dyDescent="0.25">
      <c r="A313" s="4" t="s">
        <v>640</v>
      </c>
      <c r="B313" s="4" t="s">
        <v>639</v>
      </c>
      <c r="C313" s="10">
        <v>5611</v>
      </c>
    </row>
    <row r="314" spans="1:3" x14ac:dyDescent="0.25">
      <c r="A314" s="4" t="s">
        <v>304</v>
      </c>
      <c r="B314" s="4" t="s">
        <v>303</v>
      </c>
      <c r="C314" s="10">
        <v>4465</v>
      </c>
    </row>
    <row r="315" spans="1:3" x14ac:dyDescent="0.25">
      <c r="A315" s="4" t="s">
        <v>122</v>
      </c>
      <c r="B315" s="4" t="s">
        <v>121</v>
      </c>
      <c r="C315" s="10">
        <v>1204</v>
      </c>
    </row>
    <row r="316" spans="1:3" x14ac:dyDescent="0.25">
      <c r="A316" s="4" t="s">
        <v>750</v>
      </c>
      <c r="B316" s="4" t="s">
        <v>749</v>
      </c>
      <c r="C316" s="10">
        <v>5822</v>
      </c>
    </row>
    <row r="317" spans="1:3" x14ac:dyDescent="0.25">
      <c r="A317" s="4" t="s">
        <v>462</v>
      </c>
      <c r="B317" s="4" t="s">
        <v>461</v>
      </c>
      <c r="C317" s="10">
        <v>16740</v>
      </c>
    </row>
    <row r="318" spans="1:3" x14ac:dyDescent="0.25">
      <c r="A318" s="4" t="s">
        <v>306</v>
      </c>
      <c r="B318" s="4" t="s">
        <v>305</v>
      </c>
      <c r="C318" s="10">
        <v>2445</v>
      </c>
    </row>
    <row r="319" spans="1:3" x14ac:dyDescent="0.25">
      <c r="A319" s="65" t="s">
        <v>788</v>
      </c>
      <c r="B319" s="65" t="s">
        <v>787</v>
      </c>
      <c r="C319" s="67">
        <v>14708</v>
      </c>
    </row>
    <row r="320" spans="1:3" x14ac:dyDescent="0.25">
      <c r="A320" s="4" t="s">
        <v>664</v>
      </c>
      <c r="B320" s="4" t="s">
        <v>663</v>
      </c>
      <c r="C320" s="10">
        <v>9097</v>
      </c>
    </row>
    <row r="321" spans="1:3" x14ac:dyDescent="0.25">
      <c r="A321" s="65" t="s">
        <v>806</v>
      </c>
      <c r="B321" s="65" t="s">
        <v>805</v>
      </c>
      <c r="C321" s="67">
        <v>4200</v>
      </c>
    </row>
    <row r="322" spans="1:3" x14ac:dyDescent="0.25">
      <c r="A322" s="4" t="s">
        <v>756</v>
      </c>
      <c r="B322" s="4" t="s">
        <v>755</v>
      </c>
      <c r="C322" s="10">
        <v>2770</v>
      </c>
    </row>
    <row r="323" spans="1:3" x14ac:dyDescent="0.25">
      <c r="A323" s="4" t="s">
        <v>642</v>
      </c>
      <c r="B323" s="4" t="s">
        <v>641</v>
      </c>
      <c r="C323" s="10">
        <v>1430</v>
      </c>
    </row>
    <row r="324" spans="1:3" x14ac:dyDescent="0.25">
      <c r="A324" s="4" t="s">
        <v>308</v>
      </c>
      <c r="B324" s="4" t="s">
        <v>307</v>
      </c>
      <c r="C324" s="10">
        <v>6970</v>
      </c>
    </row>
    <row r="325" spans="1:3" x14ac:dyDescent="0.25">
      <c r="A325" s="4" t="s">
        <v>546</v>
      </c>
      <c r="B325" s="4" t="s">
        <v>545</v>
      </c>
      <c r="C325" s="10">
        <v>1829</v>
      </c>
    </row>
    <row r="326" spans="1:3" x14ac:dyDescent="0.25">
      <c r="A326" s="4" t="s">
        <v>644</v>
      </c>
      <c r="B326" s="4" t="s">
        <v>643</v>
      </c>
      <c r="C326" s="10">
        <v>1561</v>
      </c>
    </row>
    <row r="327" spans="1:3" x14ac:dyDescent="0.25">
      <c r="A327" s="4" t="s">
        <v>204</v>
      </c>
      <c r="B327" s="4" t="s">
        <v>203</v>
      </c>
      <c r="C327" s="10">
        <v>7244</v>
      </c>
    </row>
    <row r="328" spans="1:3" x14ac:dyDescent="0.25">
      <c r="A328" s="4" t="s">
        <v>464</v>
      </c>
      <c r="B328" s="4" t="s">
        <v>463</v>
      </c>
      <c r="C328" s="10">
        <v>3284</v>
      </c>
    </row>
    <row r="329" spans="1:3" x14ac:dyDescent="0.25">
      <c r="A329" s="4" t="s">
        <v>466</v>
      </c>
      <c r="B329" s="4" t="s">
        <v>465</v>
      </c>
      <c r="C329" s="10">
        <v>8420</v>
      </c>
    </row>
    <row r="330" spans="1:3" x14ac:dyDescent="0.25">
      <c r="A330" s="4" t="s">
        <v>384</v>
      </c>
      <c r="B330" s="4" t="s">
        <v>383</v>
      </c>
      <c r="C330" s="10">
        <v>2083</v>
      </c>
    </row>
    <row r="331" spans="1:3" x14ac:dyDescent="0.25">
      <c r="A331" s="4" t="s">
        <v>646</v>
      </c>
      <c r="B331" s="4" t="s">
        <v>645</v>
      </c>
      <c r="C331" s="10">
        <v>1107</v>
      </c>
    </row>
    <row r="332" spans="1:3" x14ac:dyDescent="0.25">
      <c r="A332" s="4" t="s">
        <v>468</v>
      </c>
      <c r="B332" s="4" t="s">
        <v>467</v>
      </c>
      <c r="C332" s="10">
        <v>6727</v>
      </c>
    </row>
    <row r="333" spans="1:3" x14ac:dyDescent="0.25">
      <c r="A333" s="4" t="s">
        <v>470</v>
      </c>
      <c r="B333" s="4" t="s">
        <v>469</v>
      </c>
      <c r="C333" s="10">
        <v>5443</v>
      </c>
    </row>
    <row r="334" spans="1:3" x14ac:dyDescent="0.25">
      <c r="A334" s="4" t="s">
        <v>386</v>
      </c>
      <c r="B334" s="4" t="s">
        <v>385</v>
      </c>
      <c r="C334" s="10">
        <v>3025</v>
      </c>
    </row>
    <row r="335" spans="1:3" x14ac:dyDescent="0.25">
      <c r="A335" s="4" t="s">
        <v>206</v>
      </c>
      <c r="B335" s="4" t="s">
        <v>205</v>
      </c>
      <c r="C335" s="10">
        <v>15298</v>
      </c>
    </row>
    <row r="336" spans="1:3" x14ac:dyDescent="0.25">
      <c r="A336" s="4" t="s">
        <v>388</v>
      </c>
      <c r="B336" s="4" t="s">
        <v>387</v>
      </c>
      <c r="C336" s="10">
        <v>3572</v>
      </c>
    </row>
    <row r="337" spans="1:3" x14ac:dyDescent="0.25">
      <c r="A337" s="4" t="s">
        <v>310</v>
      </c>
      <c r="B337" s="4" t="s">
        <v>309</v>
      </c>
      <c r="C337" s="10">
        <v>3539</v>
      </c>
    </row>
    <row r="338" spans="1:3" x14ac:dyDescent="0.25">
      <c r="A338" s="4" t="s">
        <v>124</v>
      </c>
      <c r="B338" s="4" t="s">
        <v>123</v>
      </c>
      <c r="C338" s="10">
        <v>1290</v>
      </c>
    </row>
    <row r="339" spans="1:3" x14ac:dyDescent="0.25">
      <c r="A339" s="4" t="s">
        <v>208</v>
      </c>
      <c r="B339" s="4" t="s">
        <v>207</v>
      </c>
      <c r="C339" s="10">
        <v>5094</v>
      </c>
    </row>
    <row r="340" spans="1:3" x14ac:dyDescent="0.25">
      <c r="A340" s="4" t="s">
        <v>648</v>
      </c>
      <c r="B340" s="4" t="s">
        <v>647</v>
      </c>
      <c r="C340" s="10">
        <v>902</v>
      </c>
    </row>
    <row r="341" spans="1:3" x14ac:dyDescent="0.25">
      <c r="A341" s="65" t="s">
        <v>790</v>
      </c>
      <c r="B341" s="65" t="s">
        <v>789</v>
      </c>
      <c r="C341" s="67">
        <v>146572</v>
      </c>
    </row>
    <row r="342" spans="1:3" x14ac:dyDescent="0.25">
      <c r="A342" s="4" t="s">
        <v>210</v>
      </c>
      <c r="B342" s="4" t="s">
        <v>209</v>
      </c>
      <c r="C342" s="10">
        <v>30686</v>
      </c>
    </row>
    <row r="343" spans="1:3" x14ac:dyDescent="0.25">
      <c r="A343" s="4" t="s">
        <v>10</v>
      </c>
      <c r="B343" s="4" t="s">
        <v>9</v>
      </c>
      <c r="C343" s="10">
        <v>22180</v>
      </c>
    </row>
    <row r="344" spans="1:3" x14ac:dyDescent="0.25">
      <c r="A344" s="4" t="s">
        <v>650</v>
      </c>
      <c r="B344" s="4" t="s">
        <v>649</v>
      </c>
      <c r="C344" s="10">
        <v>1849</v>
      </c>
    </row>
    <row r="345" spans="1:3" x14ac:dyDescent="0.25">
      <c r="A345" s="4" t="s">
        <v>472</v>
      </c>
      <c r="B345" s="4" t="s">
        <v>471</v>
      </c>
      <c r="C345" s="10">
        <v>1215</v>
      </c>
    </row>
    <row r="346" spans="1:3" x14ac:dyDescent="0.25">
      <c r="A346" s="4" t="s">
        <v>312</v>
      </c>
      <c r="B346" s="4" t="s">
        <v>311</v>
      </c>
      <c r="C346" s="10">
        <v>2474</v>
      </c>
    </row>
    <row r="347" spans="1:3" x14ac:dyDescent="0.25">
      <c r="A347" s="4" t="s">
        <v>548</v>
      </c>
      <c r="B347" s="4" t="s">
        <v>547</v>
      </c>
      <c r="C347" s="10">
        <v>4434</v>
      </c>
    </row>
    <row r="348" spans="1:3" x14ac:dyDescent="0.25">
      <c r="A348" s="4" t="s">
        <v>14</v>
      </c>
      <c r="B348" s="4" t="s">
        <v>13</v>
      </c>
      <c r="C348" s="10">
        <v>38862</v>
      </c>
    </row>
    <row r="349" spans="1:3" x14ac:dyDescent="0.25">
      <c r="A349" s="4" t="s">
        <v>390</v>
      </c>
      <c r="B349" s="4" t="s">
        <v>389</v>
      </c>
      <c r="C349" s="10">
        <v>3352</v>
      </c>
    </row>
    <row r="350" spans="1:3" x14ac:dyDescent="0.25">
      <c r="A350" s="4" t="s">
        <v>314</v>
      </c>
      <c r="B350" s="4" t="s">
        <v>313</v>
      </c>
      <c r="C350" s="10">
        <v>3435</v>
      </c>
    </row>
    <row r="351" spans="1:3" x14ac:dyDescent="0.25">
      <c r="A351" s="4" t="s">
        <v>550</v>
      </c>
      <c r="B351" s="4" t="s">
        <v>549</v>
      </c>
      <c r="C351" s="10">
        <v>1715</v>
      </c>
    </row>
    <row r="352" spans="1:3" x14ac:dyDescent="0.25">
      <c r="A352" s="4" t="s">
        <v>316</v>
      </c>
      <c r="B352" s="4" t="s">
        <v>315</v>
      </c>
      <c r="C352" s="10">
        <v>16979</v>
      </c>
    </row>
    <row r="353" spans="1:3" x14ac:dyDescent="0.25">
      <c r="A353" s="4" t="s">
        <v>698</v>
      </c>
      <c r="B353" s="4" t="s">
        <v>697</v>
      </c>
      <c r="C353" s="10">
        <v>39955</v>
      </c>
    </row>
    <row r="354" spans="1:3" x14ac:dyDescent="0.25">
      <c r="A354" s="4" t="s">
        <v>132</v>
      </c>
      <c r="B354" s="4" t="s">
        <v>131</v>
      </c>
      <c r="C354" s="10">
        <v>14809</v>
      </c>
    </row>
    <row r="355" spans="1:3" x14ac:dyDescent="0.25">
      <c r="A355" s="65" t="s">
        <v>792</v>
      </c>
      <c r="B355" s="65" t="s">
        <v>791</v>
      </c>
      <c r="C355" s="67">
        <v>143894</v>
      </c>
    </row>
    <row r="356" spans="1:3" x14ac:dyDescent="0.25">
      <c r="A356" s="4" t="s">
        <v>134</v>
      </c>
      <c r="B356" s="4" t="s">
        <v>133</v>
      </c>
      <c r="C356" s="10">
        <v>15048</v>
      </c>
    </row>
    <row r="357" spans="1:3" x14ac:dyDescent="0.25">
      <c r="A357" s="4" t="s">
        <v>128</v>
      </c>
      <c r="B357" s="4" t="s">
        <v>127</v>
      </c>
      <c r="C357" s="10">
        <v>19525</v>
      </c>
    </row>
    <row r="358" spans="1:3" x14ac:dyDescent="0.25">
      <c r="A358" s="4" t="s">
        <v>130</v>
      </c>
      <c r="B358" s="4" t="s">
        <v>129</v>
      </c>
      <c r="C358" s="10">
        <v>20182</v>
      </c>
    </row>
    <row r="359" spans="1:3" x14ac:dyDescent="0.25">
      <c r="A359" s="4" t="s">
        <v>126</v>
      </c>
      <c r="B359" s="4" t="s">
        <v>125</v>
      </c>
      <c r="C359" s="10">
        <v>13812</v>
      </c>
    </row>
    <row r="360" spans="1:3" x14ac:dyDescent="0.25">
      <c r="A360" s="4" t="s">
        <v>212</v>
      </c>
      <c r="B360" s="4" t="s">
        <v>211</v>
      </c>
      <c r="C360" s="10">
        <v>1169</v>
      </c>
    </row>
    <row r="361" spans="1:3" x14ac:dyDescent="0.25">
      <c r="A361" s="4" t="s">
        <v>46</v>
      </c>
      <c r="B361" s="4" t="s">
        <v>45</v>
      </c>
      <c r="C361" s="10">
        <v>26919</v>
      </c>
    </row>
    <row r="362" spans="1:3" x14ac:dyDescent="0.25">
      <c r="A362" s="4" t="s">
        <v>320</v>
      </c>
      <c r="B362" s="4" t="s">
        <v>319</v>
      </c>
      <c r="C362" s="10">
        <v>5848</v>
      </c>
    </row>
    <row r="363" spans="1:3" x14ac:dyDescent="0.25">
      <c r="A363" s="4" t="s">
        <v>658</v>
      </c>
      <c r="B363" s="4" t="s">
        <v>657</v>
      </c>
      <c r="C363" s="10">
        <v>2550</v>
      </c>
    </row>
    <row r="364" spans="1:3" x14ac:dyDescent="0.25">
      <c r="A364" s="4" t="s">
        <v>738</v>
      </c>
      <c r="B364" s="4" t="s">
        <v>737</v>
      </c>
      <c r="C364" s="10">
        <v>16352</v>
      </c>
    </row>
    <row r="365" spans="1:3" x14ac:dyDescent="0.25">
      <c r="A365" s="4" t="s">
        <v>138</v>
      </c>
      <c r="B365" s="4" t="s">
        <v>137</v>
      </c>
      <c r="C365" s="10">
        <v>10372</v>
      </c>
    </row>
    <row r="366" spans="1:3" x14ac:dyDescent="0.25">
      <c r="A366" s="4" t="s">
        <v>214</v>
      </c>
      <c r="B366" s="4" t="s">
        <v>213</v>
      </c>
      <c r="C366" s="10">
        <v>3855</v>
      </c>
    </row>
    <row r="367" spans="1:3" x14ac:dyDescent="0.25">
      <c r="A367" s="4" t="s">
        <v>322</v>
      </c>
      <c r="B367" s="4" t="s">
        <v>321</v>
      </c>
      <c r="C367" s="10">
        <v>2325</v>
      </c>
    </row>
    <row r="368" spans="1:3" x14ac:dyDescent="0.25">
      <c r="A368" s="4" t="s">
        <v>324</v>
      </c>
      <c r="B368" s="4" t="s">
        <v>323</v>
      </c>
      <c r="C368" s="10">
        <v>903</v>
      </c>
    </row>
    <row r="369" spans="1:3" x14ac:dyDescent="0.25">
      <c r="A369" s="4" t="s">
        <v>552</v>
      </c>
      <c r="B369" s="4" t="s">
        <v>551</v>
      </c>
      <c r="C369" s="10">
        <v>2777</v>
      </c>
    </row>
    <row r="370" spans="1:3" x14ac:dyDescent="0.25">
      <c r="A370" s="4" t="s">
        <v>140</v>
      </c>
      <c r="B370" s="4" t="s">
        <v>139</v>
      </c>
      <c r="C370" s="10">
        <v>11924</v>
      </c>
    </row>
    <row r="371" spans="1:3" x14ac:dyDescent="0.25">
      <c r="A371" s="4" t="s">
        <v>474</v>
      </c>
      <c r="B371" s="4" t="s">
        <v>473</v>
      </c>
      <c r="C371" s="10">
        <v>2340</v>
      </c>
    </row>
    <row r="372" spans="1:3" x14ac:dyDescent="0.25">
      <c r="A372" s="4" t="s">
        <v>708</v>
      </c>
      <c r="B372" s="4" t="s">
        <v>707</v>
      </c>
      <c r="C372" s="10">
        <v>2923</v>
      </c>
    </row>
    <row r="373" spans="1:3" x14ac:dyDescent="0.25">
      <c r="A373" s="65" t="s">
        <v>794</v>
      </c>
      <c r="B373" s="65" t="s">
        <v>793</v>
      </c>
      <c r="C373" s="67">
        <v>47809</v>
      </c>
    </row>
    <row r="374" spans="1:3" x14ac:dyDescent="0.25">
      <c r="A374" s="4" t="s">
        <v>554</v>
      </c>
      <c r="B374" s="4" t="s">
        <v>553</v>
      </c>
      <c r="C374" s="10">
        <v>31485</v>
      </c>
    </row>
    <row r="375" spans="1:3" x14ac:dyDescent="0.25">
      <c r="A375" s="4" t="s">
        <v>392</v>
      </c>
      <c r="B375" s="4" t="s">
        <v>391</v>
      </c>
      <c r="C375" s="10">
        <v>8821</v>
      </c>
    </row>
    <row r="376" spans="1:3" x14ac:dyDescent="0.25">
      <c r="A376" s="4" t="s">
        <v>476</v>
      </c>
      <c r="B376" s="4" t="s">
        <v>475</v>
      </c>
      <c r="C376" s="10">
        <v>1687</v>
      </c>
    </row>
    <row r="377" spans="1:3" x14ac:dyDescent="0.25">
      <c r="A377" s="4" t="s">
        <v>586</v>
      </c>
      <c r="B377" s="4" t="s">
        <v>585</v>
      </c>
      <c r="C377" s="10">
        <v>4278</v>
      </c>
    </row>
    <row r="378" spans="1:3" x14ac:dyDescent="0.25">
      <c r="A378" s="65" t="s">
        <v>796</v>
      </c>
      <c r="B378" s="65" t="s">
        <v>795</v>
      </c>
      <c r="C378" s="67">
        <v>127563</v>
      </c>
    </row>
    <row r="379" spans="1:3" x14ac:dyDescent="0.25">
      <c r="A379" s="66" t="s">
        <v>662</v>
      </c>
      <c r="B379" s="68" t="s">
        <v>661</v>
      </c>
      <c r="C379" s="13">
        <v>28436</v>
      </c>
    </row>
    <row r="380" spans="1:3" x14ac:dyDescent="0.25">
      <c r="A380" s="66" t="s">
        <v>478</v>
      </c>
      <c r="B380" s="68" t="s">
        <v>477</v>
      </c>
      <c r="C380" s="13">
        <v>15280</v>
      </c>
    </row>
    <row r="381" spans="1:3" x14ac:dyDescent="0.25">
      <c r="A381" s="66" t="s">
        <v>480</v>
      </c>
      <c r="B381" s="68" t="s">
        <v>479</v>
      </c>
      <c r="C381" s="13">
        <v>2075</v>
      </c>
    </row>
    <row r="382" spans="1:3" x14ac:dyDescent="0.25">
      <c r="A382" s="66" t="s">
        <v>740</v>
      </c>
      <c r="B382" s="68" t="s">
        <v>739</v>
      </c>
      <c r="C382" s="13">
        <v>8754</v>
      </c>
    </row>
    <row r="383" spans="1:3" x14ac:dyDescent="0.25">
      <c r="A383" s="66" t="s">
        <v>652</v>
      </c>
      <c r="B383" s="68" t="s">
        <v>651</v>
      </c>
      <c r="C383" s="13">
        <v>12531</v>
      </c>
    </row>
    <row r="384" spans="1:3" x14ac:dyDescent="0.25">
      <c r="A384" s="66" t="s">
        <v>142</v>
      </c>
      <c r="B384" s="68" t="s">
        <v>141</v>
      </c>
      <c r="C384" s="13">
        <v>1868</v>
      </c>
    </row>
    <row r="385" spans="1:3" x14ac:dyDescent="0.25">
      <c r="A385" s="66" t="s">
        <v>482</v>
      </c>
      <c r="B385" s="68" t="s">
        <v>481</v>
      </c>
      <c r="C385" s="13">
        <v>1718</v>
      </c>
    </row>
    <row r="386" spans="1:3" x14ac:dyDescent="0.25">
      <c r="A386" s="66" t="s">
        <v>216</v>
      </c>
      <c r="B386" s="68" t="s">
        <v>215</v>
      </c>
      <c r="C386" s="13">
        <v>3353</v>
      </c>
    </row>
    <row r="387" spans="1:3" x14ac:dyDescent="0.25">
      <c r="A387" s="66" t="s">
        <v>326</v>
      </c>
      <c r="B387" s="68" t="s">
        <v>325</v>
      </c>
      <c r="C387" s="13">
        <v>2789</v>
      </c>
    </row>
    <row r="388" spans="1:3" x14ac:dyDescent="0.25">
      <c r="A388" s="66" t="s">
        <v>484</v>
      </c>
      <c r="B388" s="68" t="s">
        <v>483</v>
      </c>
      <c r="C388" s="13">
        <v>3032</v>
      </c>
    </row>
    <row r="389" spans="1:3" x14ac:dyDescent="0.25">
      <c r="A389" s="66" t="s">
        <v>48</v>
      </c>
      <c r="B389" s="68" t="s">
        <v>47</v>
      </c>
      <c r="C389" s="13">
        <v>20054</v>
      </c>
    </row>
    <row r="390" spans="1:3" x14ac:dyDescent="0.25">
      <c r="A390" s="66" t="s">
        <v>556</v>
      </c>
      <c r="B390" s="68" t="s">
        <v>555</v>
      </c>
      <c r="C390" s="13">
        <v>5025</v>
      </c>
    </row>
    <row r="391" spans="1:3" x14ac:dyDescent="0.25">
      <c r="A391" s="66" t="s">
        <v>558</v>
      </c>
      <c r="B391" s="68" t="s">
        <v>557</v>
      </c>
      <c r="C391" s="13">
        <v>2476</v>
      </c>
    </row>
    <row r="392" spans="1:3" x14ac:dyDescent="0.25">
      <c r="A392" s="66" t="s">
        <v>560</v>
      </c>
      <c r="B392" s="68" t="s">
        <v>559</v>
      </c>
      <c r="C392" s="13">
        <v>5505</v>
      </c>
    </row>
    <row r="393" spans="1:3" x14ac:dyDescent="0.25">
      <c r="A393" s="66" t="s">
        <v>742</v>
      </c>
      <c r="B393" s="68" t="s">
        <v>741</v>
      </c>
      <c r="C393" s="13">
        <v>17778</v>
      </c>
    </row>
    <row r="394" spans="1:3" x14ac:dyDescent="0.25">
      <c r="A394" s="66" t="s">
        <v>562</v>
      </c>
      <c r="B394" s="68" t="s">
        <v>561</v>
      </c>
      <c r="C394" s="13">
        <v>3793</v>
      </c>
    </row>
    <row r="395" spans="1:3" x14ac:dyDescent="0.25">
      <c r="A395" s="66" t="s">
        <v>654</v>
      </c>
      <c r="B395" s="68" t="s">
        <v>653</v>
      </c>
      <c r="C395" s="13">
        <v>5381</v>
      </c>
    </row>
    <row r="396" spans="1:3" x14ac:dyDescent="0.25">
      <c r="A396" s="66" t="s">
        <v>328</v>
      </c>
      <c r="B396" s="68" t="s">
        <v>327</v>
      </c>
      <c r="C396" s="13">
        <v>3426</v>
      </c>
    </row>
    <row r="397" spans="1:3" x14ac:dyDescent="0.25">
      <c r="A397" s="66" t="s">
        <v>330</v>
      </c>
      <c r="B397" s="68" t="s">
        <v>329</v>
      </c>
      <c r="C397" s="13">
        <v>14112</v>
      </c>
    </row>
    <row r="398" spans="1:3" x14ac:dyDescent="0.25">
      <c r="A398" s="66" t="s">
        <v>218</v>
      </c>
      <c r="B398" s="68" t="s">
        <v>217</v>
      </c>
      <c r="C398" s="13">
        <v>24119</v>
      </c>
    </row>
    <row r="399" spans="1:3" x14ac:dyDescent="0.25">
      <c r="A399" s="66" t="s">
        <v>220</v>
      </c>
      <c r="B399" s="68" t="s">
        <v>219</v>
      </c>
      <c r="C399" s="13">
        <v>1922</v>
      </c>
    </row>
    <row r="400" spans="1:3" x14ac:dyDescent="0.25">
      <c r="A400" s="66" t="s">
        <v>656</v>
      </c>
      <c r="B400" s="68" t="s">
        <v>655</v>
      </c>
      <c r="C400" s="13">
        <v>9134</v>
      </c>
    </row>
    <row r="401" spans="1:3" x14ac:dyDescent="0.25">
      <c r="A401" s="66" t="s">
        <v>582</v>
      </c>
      <c r="B401" s="68" t="s">
        <v>581</v>
      </c>
      <c r="C401" s="13">
        <v>622</v>
      </c>
    </row>
    <row r="402" spans="1:3" x14ac:dyDescent="0.25">
      <c r="A402" s="66" t="s">
        <v>564</v>
      </c>
      <c r="B402" s="68" t="s">
        <v>563</v>
      </c>
      <c r="C402" s="13">
        <v>4714</v>
      </c>
    </row>
    <row r="403" spans="1:3" x14ac:dyDescent="0.25">
      <c r="A403" s="66" t="s">
        <v>566</v>
      </c>
      <c r="B403" s="68" t="s">
        <v>565</v>
      </c>
      <c r="C403" s="13">
        <v>13791</v>
      </c>
    </row>
    <row r="404" spans="1:3" x14ac:dyDescent="0.25">
      <c r="A404" s="15" t="s">
        <v>808</v>
      </c>
      <c r="B404" s="14" t="s">
        <v>807</v>
      </c>
      <c r="C404" s="16">
        <v>39697</v>
      </c>
    </row>
    <row r="405" spans="1:3" x14ac:dyDescent="0.25">
      <c r="A405" s="15" t="s">
        <v>810</v>
      </c>
      <c r="B405" s="14" t="s">
        <v>809</v>
      </c>
      <c r="C405" s="16">
        <v>94906</v>
      </c>
    </row>
    <row r="406" spans="1:3" x14ac:dyDescent="0.25">
      <c r="A406" s="15" t="s">
        <v>812</v>
      </c>
      <c r="B406" s="14" t="s">
        <v>811</v>
      </c>
      <c r="C406" s="16">
        <v>19107</v>
      </c>
    </row>
    <row r="407" spans="1:3" x14ac:dyDescent="0.25">
      <c r="A407" s="15" t="s">
        <v>814</v>
      </c>
      <c r="B407" s="14" t="s">
        <v>813</v>
      </c>
      <c r="C407" s="16">
        <v>7495</v>
      </c>
    </row>
    <row r="408" spans="1:3" x14ac:dyDescent="0.25">
      <c r="A408" s="15" t="s">
        <v>816</v>
      </c>
      <c r="B408" s="14" t="s">
        <v>815</v>
      </c>
      <c r="C408" s="16">
        <v>11642</v>
      </c>
    </row>
    <row r="409" spans="1:3" x14ac:dyDescent="0.25">
      <c r="A409" s="15" t="s">
        <v>818</v>
      </c>
      <c r="B409" s="14" t="s">
        <v>817</v>
      </c>
      <c r="C409" s="16">
        <v>5322</v>
      </c>
    </row>
    <row r="410" spans="1:3" x14ac:dyDescent="0.25">
      <c r="A410" s="15" t="s">
        <v>820</v>
      </c>
      <c r="B410" s="14" t="s">
        <v>819</v>
      </c>
      <c r="C410" s="16">
        <v>6474</v>
      </c>
    </row>
    <row r="411" spans="1:3" x14ac:dyDescent="0.25">
      <c r="A411" s="15" t="s">
        <v>822</v>
      </c>
      <c r="B411" s="14" t="s">
        <v>821</v>
      </c>
      <c r="C411" s="16">
        <v>7891</v>
      </c>
    </row>
    <row r="412" spans="1:3" x14ac:dyDescent="0.25">
      <c r="A412" s="15" t="s">
        <v>824</v>
      </c>
      <c r="B412" s="14" t="s">
        <v>823</v>
      </c>
      <c r="C412" s="16">
        <v>4132</v>
      </c>
    </row>
    <row r="413" spans="1:3" x14ac:dyDescent="0.25">
      <c r="A413" s="15" t="s">
        <v>826</v>
      </c>
      <c r="B413" s="14" t="s">
        <v>825</v>
      </c>
      <c r="C413" s="16">
        <v>14537</v>
      </c>
    </row>
    <row r="414" spans="1:3" x14ac:dyDescent="0.25">
      <c r="A414" s="15" t="s">
        <v>828</v>
      </c>
      <c r="B414" s="14" t="s">
        <v>827</v>
      </c>
      <c r="C414" s="16">
        <v>19339</v>
      </c>
    </row>
    <row r="415" spans="1:3" x14ac:dyDescent="0.25">
      <c r="A415" s="15" t="s">
        <v>830</v>
      </c>
      <c r="B415" s="14" t="s">
        <v>829</v>
      </c>
      <c r="C415" s="16">
        <v>16303</v>
      </c>
    </row>
    <row r="416" spans="1:3" x14ac:dyDescent="0.25">
      <c r="A416" s="15" t="s">
        <v>832</v>
      </c>
      <c r="B416" s="14" t="s">
        <v>831</v>
      </c>
      <c r="C416" s="16">
        <v>29559</v>
      </c>
    </row>
    <row r="417" spans="1:3" x14ac:dyDescent="0.25">
      <c r="A417" s="15" t="s">
        <v>834</v>
      </c>
      <c r="B417" s="14" t="s">
        <v>833</v>
      </c>
      <c r="C417" s="16">
        <v>41751</v>
      </c>
    </row>
    <row r="418" spans="1:3" x14ac:dyDescent="0.25">
      <c r="A418" s="15" t="s">
        <v>836</v>
      </c>
      <c r="B418" s="14" t="s">
        <v>835</v>
      </c>
      <c r="C418" s="16">
        <v>38697</v>
      </c>
    </row>
    <row r="419" spans="1:3" x14ac:dyDescent="0.25">
      <c r="A419" s="15" t="s">
        <v>838</v>
      </c>
      <c r="B419" s="14" t="s">
        <v>837</v>
      </c>
      <c r="C419" s="16">
        <v>35414</v>
      </c>
    </row>
    <row r="420" spans="1:3" x14ac:dyDescent="0.25">
      <c r="A420" s="15" t="s">
        <v>2631</v>
      </c>
      <c r="B420" s="14" t="s">
        <v>839</v>
      </c>
      <c r="C420" s="16">
        <v>40873</v>
      </c>
    </row>
    <row r="421" spans="1:3" x14ac:dyDescent="0.25">
      <c r="A421" s="15" t="s">
        <v>842</v>
      </c>
      <c r="B421" s="14" t="s">
        <v>841</v>
      </c>
      <c r="C421" s="16">
        <v>6974</v>
      </c>
    </row>
    <row r="422" spans="1:3" x14ac:dyDescent="0.25">
      <c r="A422" s="15" t="s">
        <v>844</v>
      </c>
      <c r="B422" s="14" t="s">
        <v>843</v>
      </c>
      <c r="C422" s="16">
        <v>5458</v>
      </c>
    </row>
    <row r="423" spans="1:3" x14ac:dyDescent="0.25">
      <c r="A423" s="15" t="s">
        <v>846</v>
      </c>
      <c r="B423" s="14" t="s">
        <v>845</v>
      </c>
      <c r="C423" s="16">
        <v>9482</v>
      </c>
    </row>
    <row r="424" spans="1:3" x14ac:dyDescent="0.25">
      <c r="A424" s="15" t="s">
        <v>848</v>
      </c>
      <c r="B424" s="14" t="s">
        <v>847</v>
      </c>
      <c r="C424" s="16">
        <v>5329</v>
      </c>
    </row>
    <row r="425" spans="1:3" x14ac:dyDescent="0.25">
      <c r="A425" s="15" t="s">
        <v>850</v>
      </c>
      <c r="B425" s="14" t="s">
        <v>849</v>
      </c>
      <c r="C425" s="16">
        <v>5738</v>
      </c>
    </row>
    <row r="426" spans="1:3" x14ac:dyDescent="0.25">
      <c r="A426" s="18" t="s">
        <v>852</v>
      </c>
      <c r="B426" s="17" t="s">
        <v>851</v>
      </c>
      <c r="C426" s="19">
        <v>34343</v>
      </c>
    </row>
    <row r="427" spans="1:3" x14ac:dyDescent="0.25">
      <c r="A427" s="12" t="s">
        <v>854</v>
      </c>
      <c r="B427" s="11" t="s">
        <v>853</v>
      </c>
      <c r="C427" s="13">
        <v>61643</v>
      </c>
    </row>
    <row r="428" spans="1:3" x14ac:dyDescent="0.25">
      <c r="A428" s="12" t="s">
        <v>856</v>
      </c>
      <c r="B428" s="11" t="s">
        <v>855</v>
      </c>
      <c r="C428" s="13">
        <v>20269</v>
      </c>
    </row>
    <row r="429" spans="1:3" x14ac:dyDescent="0.25">
      <c r="A429" s="12" t="s">
        <v>858</v>
      </c>
      <c r="B429" s="11" t="s">
        <v>857</v>
      </c>
      <c r="C429" s="13">
        <v>14512</v>
      </c>
    </row>
    <row r="430" spans="1:3" x14ac:dyDescent="0.25">
      <c r="A430" s="12" t="s">
        <v>860</v>
      </c>
      <c r="B430" s="11" t="s">
        <v>859</v>
      </c>
      <c r="C430" s="13">
        <v>49490</v>
      </c>
    </row>
    <row r="431" spans="1:3" x14ac:dyDescent="0.25">
      <c r="A431" s="12" t="s">
        <v>862</v>
      </c>
      <c r="B431" s="11" t="s">
        <v>861</v>
      </c>
      <c r="C431" s="13">
        <v>13058</v>
      </c>
    </row>
    <row r="432" spans="1:3" x14ac:dyDescent="0.25">
      <c r="A432" s="12" t="s">
        <v>864</v>
      </c>
      <c r="B432" s="11" t="s">
        <v>863</v>
      </c>
      <c r="C432" s="13">
        <v>31020</v>
      </c>
    </row>
    <row r="433" spans="1:3" x14ac:dyDescent="0.25">
      <c r="A433" s="21" t="s">
        <v>866</v>
      </c>
      <c r="B433" s="20" t="s">
        <v>865</v>
      </c>
      <c r="C433" s="22">
        <v>5426</v>
      </c>
    </row>
    <row r="434" spans="1:3" x14ac:dyDescent="0.25">
      <c r="A434" s="23"/>
      <c r="B434" s="23"/>
      <c r="C434" s="24">
        <v>3848191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Haku</vt:lpstr>
      <vt:lpstr>Tiedot</vt:lpstr>
      <vt:lpstr>Taul11</vt:lpstr>
      <vt:lpstr>Tiedot2016</vt:lpstr>
      <vt:lpstr>Jäsenet2017</vt:lpstr>
      <vt:lpstr>Jäsenet 2008-2016</vt:lpstr>
      <vt:lpstr>Jäsenet2018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Häkkinen Vesa</dc:creator>
  <cp:lastModifiedBy>Häkkinen Vesa</cp:lastModifiedBy>
  <dcterms:created xsi:type="dcterms:W3CDTF">2019-05-09T06:12:34Z</dcterms:created>
  <dcterms:modified xsi:type="dcterms:W3CDTF">2020-01-29T05:41:22Z</dcterms:modified>
</cp:coreProperties>
</file>