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l-my.sharepoint.com/personal/vesa_hakkinen_evl_fi/Documents/Tilastot/2019/"/>
    </mc:Choice>
  </mc:AlternateContent>
  <xr:revisionPtr revIDLastSave="59" documentId="8_{52CA9012-4235-4312-9FEB-54AB420AA264}" xr6:coauthVersionLast="45" xr6:coauthVersionMax="45" xr10:uidLastSave="{CE834857-3C5C-4591-8035-B9BFDA3FB53A}"/>
  <bookViews>
    <workbookView xWindow="-120" yWindow="-120" windowWidth="20730" windowHeight="11160" xr2:uid="{4E9A5B8D-D0CC-46B8-A5F4-992B6DED5199}"/>
  </bookViews>
  <sheets>
    <sheet name="Haku" sheetId="6" r:id="rId1"/>
    <sheet name="Seurakunnat2019" sheetId="8" state="hidden" r:id="rId2"/>
    <sheet name="Tiedot2019" sheetId="1" state="hidden" r:id="rId3"/>
    <sheet name="Jäsenet2018" sheetId="3" state="hidden" r:id="rId4"/>
    <sheet name="Jäsenet2017" sheetId="4" state="hidden" r:id="rId5"/>
    <sheet name="Tiedot2018" sheetId="10" state="hidden" r:id="rId6"/>
    <sheet name="Tiedot2017" sheetId="11" state="hidden" r:id="rId7"/>
  </sheets>
  <definedNames>
    <definedName name="Seurakunta" localSheetId="0">#REF!</definedName>
    <definedName name="Seurakunta" localSheetId="6">#REF!</definedName>
    <definedName name="Seurakunta" localSheetId="5">#REF!</definedName>
    <definedName name="Seurakun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6" l="1"/>
  <c r="K12" i="6"/>
  <c r="AP420" i="1"/>
  <c r="AP419" i="1"/>
  <c r="AP418" i="1"/>
  <c r="AP417" i="1"/>
  <c r="AP416" i="1"/>
  <c r="AP415" i="1"/>
  <c r="AP414" i="1"/>
  <c r="AP413" i="1"/>
  <c r="AP412" i="1"/>
  <c r="AP411" i="1"/>
  <c r="AP410" i="1"/>
  <c r="AP409" i="1"/>
  <c r="AP408" i="1"/>
  <c r="AP407" i="1"/>
  <c r="AP406" i="1"/>
  <c r="AP405" i="1"/>
  <c r="AP404" i="1"/>
  <c r="AP403" i="1"/>
  <c r="AP402" i="1"/>
  <c r="AP401" i="1"/>
  <c r="AP400" i="1"/>
  <c r="AP399" i="1"/>
  <c r="AP398" i="1"/>
  <c r="AP397" i="1"/>
  <c r="AP396" i="1"/>
  <c r="AP395" i="1"/>
  <c r="AP394" i="1"/>
  <c r="AP393" i="1"/>
  <c r="AP392" i="1"/>
  <c r="AP391" i="1"/>
  <c r="AP390" i="1"/>
  <c r="AP389" i="1"/>
  <c r="AP388" i="1"/>
  <c r="AP387" i="1"/>
  <c r="AP386" i="1"/>
  <c r="AP385" i="1"/>
  <c r="AP384" i="1"/>
  <c r="AP383" i="1"/>
  <c r="AP382" i="1"/>
  <c r="AP381" i="1"/>
  <c r="AP380" i="1"/>
  <c r="AP379" i="1"/>
  <c r="AP378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5" i="1"/>
  <c r="AP334" i="1"/>
  <c r="AP333" i="1"/>
  <c r="AP332" i="1"/>
  <c r="AP331" i="1"/>
  <c r="AP330" i="1"/>
  <c r="AP329" i="1"/>
  <c r="AP328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301" i="1"/>
  <c r="AP300" i="1"/>
  <c r="AP299" i="1"/>
  <c r="AP298" i="1"/>
  <c r="AP297" i="1"/>
  <c r="AP296" i="1"/>
  <c r="AP295" i="1"/>
  <c r="AP294" i="1"/>
  <c r="AP293" i="1"/>
  <c r="AP292" i="1"/>
  <c r="AP291" i="1"/>
  <c r="AP290" i="1"/>
  <c r="AP289" i="1"/>
  <c r="AP288" i="1"/>
  <c r="AP287" i="1"/>
  <c r="AP286" i="1"/>
  <c r="AP285" i="1"/>
  <c r="AP284" i="1"/>
  <c r="AP283" i="1"/>
  <c r="AP282" i="1"/>
  <c r="AP281" i="1"/>
  <c r="AP280" i="1"/>
  <c r="AP279" i="1"/>
  <c r="AP278" i="1"/>
  <c r="AP277" i="1"/>
  <c r="AP276" i="1"/>
  <c r="AP275" i="1"/>
  <c r="AP274" i="1"/>
  <c r="AP273" i="1"/>
  <c r="AP272" i="1"/>
  <c r="AP271" i="1"/>
  <c r="AP270" i="1"/>
  <c r="AP269" i="1"/>
  <c r="AP268" i="1"/>
  <c r="AP267" i="1"/>
  <c r="AP266" i="1"/>
  <c r="AP265" i="1"/>
  <c r="AP264" i="1"/>
  <c r="AP263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9" i="1"/>
  <c r="AP248" i="1"/>
  <c r="AP247" i="1"/>
  <c r="AP246" i="1"/>
  <c r="AP245" i="1"/>
  <c r="AP244" i="1"/>
  <c r="AP243" i="1"/>
  <c r="AP242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6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3" i="1"/>
  <c r="AP162" i="1"/>
  <c r="AP161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3" i="1"/>
  <c r="AP142" i="1"/>
  <c r="AP141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3" i="1"/>
  <c r="AP122" i="1"/>
  <c r="AP121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" i="1"/>
  <c r="K11" i="6" l="1"/>
  <c r="K10" i="6"/>
  <c r="M11" i="6" l="1"/>
  <c r="M10" i="6"/>
  <c r="M9" i="6"/>
  <c r="M8" i="6"/>
  <c r="M7" i="6"/>
  <c r="M6" i="6"/>
  <c r="M5" i="6"/>
  <c r="K9" i="6" l="1"/>
  <c r="K8" i="6"/>
  <c r="K7" i="6"/>
  <c r="K6" i="6"/>
  <c r="K5" i="6"/>
  <c r="A3" i="6" l="1"/>
  <c r="N12" i="6" l="1"/>
  <c r="F12" i="6"/>
  <c r="C12" i="6"/>
  <c r="L12" i="6"/>
  <c r="B12" i="6"/>
  <c r="D12" i="6" s="1"/>
  <c r="H12" i="6"/>
  <c r="H11" i="6"/>
  <c r="L9" i="6"/>
  <c r="N9" i="6"/>
  <c r="N6" i="6"/>
  <c r="N8" i="6"/>
  <c r="N11" i="6"/>
  <c r="N10" i="6"/>
  <c r="N5" i="6"/>
  <c r="N7" i="6"/>
  <c r="L10" i="6"/>
  <c r="L11" i="6"/>
  <c r="L5" i="6"/>
  <c r="L7" i="6"/>
  <c r="L6" i="6"/>
  <c r="L8" i="6"/>
  <c r="G3" i="6"/>
  <c r="C10" i="6"/>
  <c r="I12" i="6" l="1"/>
  <c r="J12" i="6" s="1"/>
  <c r="H5" i="6"/>
  <c r="F6" i="6"/>
  <c r="F7" i="6"/>
  <c r="F8" i="6"/>
  <c r="H9" i="6"/>
  <c r="H10" i="6"/>
  <c r="B5" i="6"/>
  <c r="H6" i="6"/>
  <c r="H7" i="6"/>
  <c r="H8" i="6"/>
  <c r="B9" i="6"/>
  <c r="B10" i="6"/>
  <c r="B11" i="6"/>
  <c r="C5" i="6"/>
  <c r="B6" i="6"/>
  <c r="B7" i="6"/>
  <c r="B8" i="6"/>
  <c r="C11" i="6"/>
  <c r="F5" i="6"/>
  <c r="C6" i="6"/>
  <c r="C7" i="6"/>
  <c r="C8" i="6"/>
  <c r="F9" i="6"/>
  <c r="F10" i="6"/>
  <c r="F11" i="6"/>
  <c r="C9" i="6"/>
  <c r="M13" i="6" l="1"/>
  <c r="D10" i="6"/>
  <c r="I10" i="6" s="1"/>
  <c r="J10" i="6" s="1"/>
  <c r="D11" i="6"/>
  <c r="I11" i="6" s="1"/>
  <c r="J11" i="6" s="1"/>
  <c r="C13" i="6"/>
  <c r="K13" i="6"/>
  <c r="D7" i="6"/>
  <c r="I7" i="6" s="1"/>
  <c r="J7" i="6" s="1"/>
  <c r="D6" i="6"/>
  <c r="I6" i="6" s="1"/>
  <c r="J6" i="6" s="1"/>
  <c r="F13" i="6"/>
  <c r="H13" i="6"/>
  <c r="D8" i="6"/>
  <c r="I8" i="6" s="1"/>
  <c r="J8" i="6" s="1"/>
  <c r="D9" i="6"/>
  <c r="I9" i="6" s="1"/>
  <c r="J9" i="6" s="1"/>
  <c r="B13" i="6"/>
  <c r="D5" i="6"/>
  <c r="I5" i="6" s="1"/>
  <c r="J5" i="6" s="1"/>
  <c r="L13" i="6"/>
  <c r="G10" i="6" l="1"/>
  <c r="G12" i="6"/>
  <c r="I13" i="6"/>
  <c r="J13" i="6" s="1"/>
  <c r="N13" i="6"/>
  <c r="G7" i="6"/>
  <c r="G8" i="6"/>
  <c r="G6" i="6"/>
  <c r="G5" i="6"/>
  <c r="G9" i="6"/>
  <c r="G11" i="6"/>
  <c r="D13" i="6"/>
  <c r="E12" i="6" s="1"/>
  <c r="G13" i="6" l="1"/>
  <c r="E8" i="6"/>
  <c r="E6" i="6"/>
  <c r="E11" i="6"/>
  <c r="E9" i="6"/>
  <c r="E10" i="6"/>
  <c r="E7" i="6"/>
  <c r="E5" i="6"/>
  <c r="E13" i="6" l="1"/>
  <c r="AK420" i="1" l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K2" i="1"/>
  <c r="AF420" i="1" l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F2" i="1"/>
  <c r="AA420" i="1" l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V420" i="1" l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Q420" i="1" l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L420" i="1" l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G420" i="1" l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<sst xmlns="http://schemas.openxmlformats.org/spreadsheetml/2006/main" count="10571" uniqueCount="2262">
  <si>
    <t>Koodi   Kod</t>
  </si>
  <si>
    <t>Seurakunta/seurakuntayhtymä Församling/kyrklig samfund</t>
  </si>
  <si>
    <t>SLS Seurakunnilta Församlingarna</t>
  </si>
  <si>
    <t>SLS  Testamentit Testamenten</t>
  </si>
  <si>
    <t>SLEF</t>
  </si>
  <si>
    <t>000002</t>
  </si>
  <si>
    <t>Askola</t>
  </si>
  <si>
    <t>SLEY</t>
  </si>
  <si>
    <t>000004</t>
  </si>
  <si>
    <t>Espoon Tuomiokirkko</t>
  </si>
  <si>
    <t>SLS</t>
  </si>
  <si>
    <t>000005</t>
  </si>
  <si>
    <t>Leppävaara</t>
  </si>
  <si>
    <t>SPS</t>
  </si>
  <si>
    <t>000006</t>
  </si>
  <si>
    <t>Tapiola</t>
  </si>
  <si>
    <t>000007</t>
  </si>
  <si>
    <t>Hangon suom</t>
  </si>
  <si>
    <t>000008</t>
  </si>
  <si>
    <t>Tikkurila</t>
  </si>
  <si>
    <t>000010</t>
  </si>
  <si>
    <t>Hyvinkää</t>
  </si>
  <si>
    <t>000011</t>
  </si>
  <si>
    <t>Järvenpää</t>
  </si>
  <si>
    <t>000013</t>
  </si>
  <si>
    <t>Kerava</t>
  </si>
  <si>
    <t>000014</t>
  </si>
  <si>
    <t>Kirkkonummen suom</t>
  </si>
  <si>
    <t>000016</t>
  </si>
  <si>
    <t>Lohja</t>
  </si>
  <si>
    <t>000018</t>
  </si>
  <si>
    <t>Myrskylä-Mörskom</t>
  </si>
  <si>
    <t>000019</t>
  </si>
  <si>
    <t>Mäntsälä</t>
  </si>
  <si>
    <t>000021</t>
  </si>
  <si>
    <t>Nurmijärvi</t>
  </si>
  <si>
    <t>000022</t>
  </si>
  <si>
    <t>Orimattila</t>
  </si>
  <si>
    <t>000024</t>
  </si>
  <si>
    <t>Pornainen</t>
  </si>
  <si>
    <t>000025</t>
  </si>
  <si>
    <t>Porvoon suom</t>
  </si>
  <si>
    <t>000026</t>
  </si>
  <si>
    <t>Pukkila</t>
  </si>
  <si>
    <t>000028</t>
  </si>
  <si>
    <t>Karkkila</t>
  </si>
  <si>
    <t>000030</t>
  </si>
  <si>
    <t>Tuusula</t>
  </si>
  <si>
    <t>000031</t>
  </si>
  <si>
    <t>Vihti</t>
  </si>
  <si>
    <t>000035</t>
  </si>
  <si>
    <t>Aura</t>
  </si>
  <si>
    <t>000036</t>
  </si>
  <si>
    <t>Eura</t>
  </si>
  <si>
    <t>000037</t>
  </si>
  <si>
    <t>Eurajoki</t>
  </si>
  <si>
    <t>000039</t>
  </si>
  <si>
    <t>Harjavalta</t>
  </si>
  <si>
    <t>000042</t>
  </si>
  <si>
    <t>Huittinen</t>
  </si>
  <si>
    <t>000044</t>
  </si>
  <si>
    <t>Kankaanpää</t>
  </si>
  <si>
    <t>000056</t>
  </si>
  <si>
    <t>Kokemäki</t>
  </si>
  <si>
    <t>000059</t>
  </si>
  <si>
    <t>Kustavi</t>
  </si>
  <si>
    <t>000062</t>
  </si>
  <si>
    <t>Laitila</t>
  </si>
  <si>
    <t>000064</t>
  </si>
  <si>
    <t>Lavia</t>
  </si>
  <si>
    <t>000066</t>
  </si>
  <si>
    <t>Lieto</t>
  </si>
  <si>
    <t>000072</t>
  </si>
  <si>
    <t>Masku</t>
  </si>
  <si>
    <t>000074</t>
  </si>
  <si>
    <t>Merikarvia</t>
  </si>
  <si>
    <t>000075</t>
  </si>
  <si>
    <t>Merimasku</t>
  </si>
  <si>
    <t>000080</t>
  </si>
  <si>
    <t>Mynämäki</t>
  </si>
  <si>
    <t>000081</t>
  </si>
  <si>
    <t>Naantali</t>
  </si>
  <si>
    <t>000082</t>
  </si>
  <si>
    <t>Nakkila</t>
  </si>
  <si>
    <t>000083</t>
  </si>
  <si>
    <t>Noormarkku</t>
  </si>
  <si>
    <t>000084</t>
  </si>
  <si>
    <t>Nousiainen</t>
  </si>
  <si>
    <t>000086</t>
  </si>
  <si>
    <t>Paattinen</t>
  </si>
  <si>
    <t>000087</t>
  </si>
  <si>
    <t>Paimio</t>
  </si>
  <si>
    <t>000091</t>
  </si>
  <si>
    <t>Piikkiö</t>
  </si>
  <si>
    <t>000093</t>
  </si>
  <si>
    <t>Keski-Pori</t>
  </si>
  <si>
    <t>000094</t>
  </si>
  <si>
    <t>Länsi-Pori</t>
  </si>
  <si>
    <t>000096</t>
  </si>
  <si>
    <t>Porin Teljä</t>
  </si>
  <si>
    <t>000097</t>
  </si>
  <si>
    <t>Punkalaidun</t>
  </si>
  <si>
    <t>000099</t>
  </si>
  <si>
    <t>Pyhäranta</t>
  </si>
  <si>
    <t>000100</t>
  </si>
  <si>
    <t>Pöytyä</t>
  </si>
  <si>
    <t>000101</t>
  </si>
  <si>
    <t>Raisio</t>
  </si>
  <si>
    <t>000102</t>
  </si>
  <si>
    <t>Rauma</t>
  </si>
  <si>
    <t>000104</t>
  </si>
  <si>
    <t>Rusko</t>
  </si>
  <si>
    <t>000105</t>
  </si>
  <si>
    <t>Rymättylä</t>
  </si>
  <si>
    <t>000108</t>
  </si>
  <si>
    <t>Siikainen</t>
  </si>
  <si>
    <t>000114</t>
  </si>
  <si>
    <t>Taivassalo</t>
  </si>
  <si>
    <t>000116</t>
  </si>
  <si>
    <t>Turun Tuomiokirkko</t>
  </si>
  <si>
    <t>000117</t>
  </si>
  <si>
    <t>Turun Martti</t>
  </si>
  <si>
    <t>000118</t>
  </si>
  <si>
    <t>Turun Mikael</t>
  </si>
  <si>
    <t>000119</t>
  </si>
  <si>
    <t>Turun Henrik</t>
  </si>
  <si>
    <t>000120</t>
  </si>
  <si>
    <t>Turun Katariina</t>
  </si>
  <si>
    <t>000121</t>
  </si>
  <si>
    <t>Maaria</t>
  </si>
  <si>
    <t>000123</t>
  </si>
  <si>
    <t>Ulvila</t>
  </si>
  <si>
    <t>000124</t>
  </si>
  <si>
    <t>Uusikaupunki</t>
  </si>
  <si>
    <t>000127</t>
  </si>
  <si>
    <t>Vehmaa</t>
  </si>
  <si>
    <t>000131</t>
  </si>
  <si>
    <t>Akaa</t>
  </si>
  <si>
    <t>000132</t>
  </si>
  <si>
    <t>Asikkala</t>
  </si>
  <si>
    <t>000134</t>
  </si>
  <si>
    <t>Forssa</t>
  </si>
  <si>
    <t>000135</t>
  </si>
  <si>
    <t>Hattula</t>
  </si>
  <si>
    <t>000136</t>
  </si>
  <si>
    <t>Hauho</t>
  </si>
  <si>
    <t>000137</t>
  </si>
  <si>
    <t>Hausjärvi</t>
  </si>
  <si>
    <t>000138</t>
  </si>
  <si>
    <t>Hollola</t>
  </si>
  <si>
    <t>000139</t>
  </si>
  <si>
    <t>Humppila</t>
  </si>
  <si>
    <t>000140</t>
  </si>
  <si>
    <t>Hämeenkyrö</t>
  </si>
  <si>
    <t>000142</t>
  </si>
  <si>
    <t>Ikaalinen</t>
  </si>
  <si>
    <t>000143</t>
  </si>
  <si>
    <t>Janakkala</t>
  </si>
  <si>
    <t>000144</t>
  </si>
  <si>
    <t>Jokioinen</t>
  </si>
  <si>
    <t>000147</t>
  </si>
  <si>
    <t>Jämsä</t>
  </si>
  <si>
    <t>000149</t>
  </si>
  <si>
    <t>Kalvola</t>
  </si>
  <si>
    <t>000150</t>
  </si>
  <si>
    <t>Kangasala</t>
  </si>
  <si>
    <t>000160</t>
  </si>
  <si>
    <t>Keski-Lahti</t>
  </si>
  <si>
    <t>000161</t>
  </si>
  <si>
    <t>Laune</t>
  </si>
  <si>
    <t>000162</t>
  </si>
  <si>
    <t>Joutjärvi</t>
  </si>
  <si>
    <t>000163</t>
  </si>
  <si>
    <t>Salpausselkä</t>
  </si>
  <si>
    <t>000164</t>
  </si>
  <si>
    <t>Lammi</t>
  </si>
  <si>
    <t>000165</t>
  </si>
  <si>
    <t>Lempäälä</t>
  </si>
  <si>
    <t>000166</t>
  </si>
  <si>
    <t>Loppi</t>
  </si>
  <si>
    <t>000169</t>
  </si>
  <si>
    <t>Nastola</t>
  </si>
  <si>
    <t>000170</t>
  </si>
  <si>
    <t>Nokia</t>
  </si>
  <si>
    <t>000171</t>
  </si>
  <si>
    <t>Orivesi</t>
  </si>
  <si>
    <t>000173</t>
  </si>
  <si>
    <t>Pirkkala</t>
  </si>
  <si>
    <t>000174</t>
  </si>
  <si>
    <t>Pälkäne</t>
  </si>
  <si>
    <t>000176</t>
  </si>
  <si>
    <t>Riihimäki</t>
  </si>
  <si>
    <t>000177</t>
  </si>
  <si>
    <t>Ruovesi</t>
  </si>
  <si>
    <t>000180</t>
  </si>
  <si>
    <t>Somero</t>
  </si>
  <si>
    <t>000181</t>
  </si>
  <si>
    <t>Sääksmäki</t>
  </si>
  <si>
    <t>000182</t>
  </si>
  <si>
    <t>Tammela</t>
  </si>
  <si>
    <t>000189</t>
  </si>
  <si>
    <t>Tampereen Harju</t>
  </si>
  <si>
    <t>000194</t>
  </si>
  <si>
    <t>Urjala</t>
  </si>
  <si>
    <t>000197</t>
  </si>
  <si>
    <t>Vesilahti</t>
  </si>
  <si>
    <t>000200</t>
  </si>
  <si>
    <t>Ylöjärvi</t>
  </si>
  <si>
    <t>000201</t>
  </si>
  <si>
    <t>Ypäjä</t>
  </si>
  <si>
    <t>000203</t>
  </si>
  <si>
    <t>Alavieska</t>
  </si>
  <si>
    <t>000204</t>
  </si>
  <si>
    <t>Enontekiö</t>
  </si>
  <si>
    <t>000205</t>
  </si>
  <si>
    <t>Haapajärvi</t>
  </si>
  <si>
    <t>000206</t>
  </si>
  <si>
    <t>Haapavesi</t>
  </si>
  <si>
    <t>000207</t>
  </si>
  <si>
    <t>Hailuoto</t>
  </si>
  <si>
    <t>000208</t>
  </si>
  <si>
    <t>Halsua</t>
  </si>
  <si>
    <t>000209</t>
  </si>
  <si>
    <t>Haukipudas</t>
  </si>
  <si>
    <t>000211</t>
  </si>
  <si>
    <t>Ii</t>
  </si>
  <si>
    <t>000212</t>
  </si>
  <si>
    <t>Inari</t>
  </si>
  <si>
    <t>000213</t>
  </si>
  <si>
    <t>Kalajoki</t>
  </si>
  <si>
    <t>000214</t>
  </si>
  <si>
    <t>Kannus</t>
  </si>
  <si>
    <t>000217</t>
  </si>
  <si>
    <t>Kemi</t>
  </si>
  <si>
    <t>000218</t>
  </si>
  <si>
    <t>Keminmaa</t>
  </si>
  <si>
    <t>000219</t>
  </si>
  <si>
    <t>Kemijärvi</t>
  </si>
  <si>
    <t>000220</t>
  </si>
  <si>
    <t>Kempele</t>
  </si>
  <si>
    <t>000222</t>
  </si>
  <si>
    <t>Kiiminki</t>
  </si>
  <si>
    <t>000223</t>
  </si>
  <si>
    <t>Kittilä</t>
  </si>
  <si>
    <t>000224</t>
  </si>
  <si>
    <t>Kokkolan suom</t>
  </si>
  <si>
    <t>000225</t>
  </si>
  <si>
    <t>Kolari</t>
  </si>
  <si>
    <t>000227</t>
  </si>
  <si>
    <t>Kuusamo</t>
  </si>
  <si>
    <t>000228</t>
  </si>
  <si>
    <t>Kälviä</t>
  </si>
  <si>
    <t>000229</t>
  </si>
  <si>
    <t>Kärsämäki</t>
  </si>
  <si>
    <t>000231</t>
  </si>
  <si>
    <t>Liminka</t>
  </si>
  <si>
    <t>000232</t>
  </si>
  <si>
    <t>Lohtaja</t>
  </si>
  <si>
    <t>000233</t>
  </si>
  <si>
    <t>Lumijoki</t>
  </si>
  <si>
    <t>000235</t>
  </si>
  <si>
    <t>Muhos</t>
  </si>
  <si>
    <t>000236</t>
  </si>
  <si>
    <t>Muonio</t>
  </si>
  <si>
    <t>000237</t>
  </si>
  <si>
    <t>Nivala</t>
  </si>
  <si>
    <t>000238</t>
  </si>
  <si>
    <t>Oulainen</t>
  </si>
  <si>
    <t>000239</t>
  </si>
  <si>
    <t>Heinola</t>
  </si>
  <si>
    <t>000242</t>
  </si>
  <si>
    <t>Oulunsalo</t>
  </si>
  <si>
    <t>000245</t>
  </si>
  <si>
    <t>Pelkosenniemi</t>
  </si>
  <si>
    <t>000246</t>
  </si>
  <si>
    <t>Perho</t>
  </si>
  <si>
    <t>000248</t>
  </si>
  <si>
    <t>Posio</t>
  </si>
  <si>
    <t>000249</t>
  </si>
  <si>
    <t>Pudasjärvi</t>
  </si>
  <si>
    <t>000251</t>
  </si>
  <si>
    <t>Pyhäjoki</t>
  </si>
  <si>
    <t>000253</t>
  </si>
  <si>
    <t>Raahe</t>
  </si>
  <si>
    <t>000255</t>
  </si>
  <si>
    <t>Ranua</t>
  </si>
  <si>
    <t>000257</t>
  </si>
  <si>
    <t>Reisjärvi</t>
  </si>
  <si>
    <t>000259</t>
  </si>
  <si>
    <t>Rovaniemi</t>
  </si>
  <si>
    <t>000260</t>
  </si>
  <si>
    <t>Salla</t>
  </si>
  <si>
    <t>000262</t>
  </si>
  <si>
    <t>Sievi</t>
  </si>
  <si>
    <t>000264</t>
  </si>
  <si>
    <t>Simo</t>
  </si>
  <si>
    <t>000265</t>
  </si>
  <si>
    <t>Sodankylä</t>
  </si>
  <si>
    <t>000266</t>
  </si>
  <si>
    <t>Taivalkoski</t>
  </si>
  <si>
    <t>000268</t>
  </si>
  <si>
    <t>Tervola</t>
  </si>
  <si>
    <t>000269</t>
  </si>
  <si>
    <t>Toholampi</t>
  </si>
  <si>
    <t>000270</t>
  </si>
  <si>
    <t>Tornio</t>
  </si>
  <si>
    <t>000271</t>
  </si>
  <si>
    <t>Pello</t>
  </si>
  <si>
    <t>000272</t>
  </si>
  <si>
    <t>Tyrnävä</t>
  </si>
  <si>
    <t>000274</t>
  </si>
  <si>
    <t>Utajärvi</t>
  </si>
  <si>
    <t>000275</t>
  </si>
  <si>
    <t>Utsjoki</t>
  </si>
  <si>
    <t>000276</t>
  </si>
  <si>
    <t>Veteli</t>
  </si>
  <si>
    <t>000280</t>
  </si>
  <si>
    <t>Ylitornio</t>
  </si>
  <si>
    <t>000281</t>
  </si>
  <si>
    <t>Ylivieska</t>
  </si>
  <si>
    <t>000282</t>
  </si>
  <si>
    <t>Anjalankoski</t>
  </si>
  <si>
    <t>000284</t>
  </si>
  <si>
    <t>Elimäki</t>
  </si>
  <si>
    <t>000292</t>
  </si>
  <si>
    <t>Hirvensalmi</t>
  </si>
  <si>
    <t>000293</t>
  </si>
  <si>
    <t>Iitti</t>
  </si>
  <si>
    <t>000294</t>
  </si>
  <si>
    <t>Imatra</t>
  </si>
  <si>
    <t>000297</t>
  </si>
  <si>
    <t>Joutsa</t>
  </si>
  <si>
    <t>000298</t>
  </si>
  <si>
    <t>Joutseno</t>
  </si>
  <si>
    <t>000299</t>
  </si>
  <si>
    <t>Juva</t>
  </si>
  <si>
    <t>000300</t>
  </si>
  <si>
    <t>Kangasniemi</t>
  </si>
  <si>
    <t>000303</t>
  </si>
  <si>
    <t>Kitee</t>
  </si>
  <si>
    <t>000305</t>
  </si>
  <si>
    <t>Kouvola</t>
  </si>
  <si>
    <t>000306</t>
  </si>
  <si>
    <t>Kuusankoski</t>
  </si>
  <si>
    <t>000309</t>
  </si>
  <si>
    <t>Lappee</t>
  </si>
  <si>
    <t>000310</t>
  </si>
  <si>
    <t>Lappeenranta</t>
  </si>
  <si>
    <t>000311</t>
  </si>
  <si>
    <t>Lauritsala</t>
  </si>
  <si>
    <t>000315</t>
  </si>
  <si>
    <t>Luumäki</t>
  </si>
  <si>
    <t>000320</t>
  </si>
  <si>
    <t>Mäntyharju</t>
  </si>
  <si>
    <t>000322</t>
  </si>
  <si>
    <t>Parikkala</t>
  </si>
  <si>
    <t>000325</t>
  </si>
  <si>
    <t>Puumala</t>
  </si>
  <si>
    <t>000326</t>
  </si>
  <si>
    <t>Pyhtää-Pyttis</t>
  </si>
  <si>
    <t>000330</t>
  </si>
  <si>
    <t>Ruokolahti</t>
  </si>
  <si>
    <t>000338</t>
  </si>
  <si>
    <t>Sulkava</t>
  </si>
  <si>
    <t>000343</t>
  </si>
  <si>
    <t>Tohmajärvi</t>
  </si>
  <si>
    <t>000345</t>
  </si>
  <si>
    <t>Valkeala</t>
  </si>
  <si>
    <t>000350</t>
  </si>
  <si>
    <t>Eno</t>
  </si>
  <si>
    <t>000351</t>
  </si>
  <si>
    <t>Hankasalmi</t>
  </si>
  <si>
    <t>000352</t>
  </si>
  <si>
    <t>Heinävesi</t>
  </si>
  <si>
    <t>000353</t>
  </si>
  <si>
    <t>Hyrynsalmi</t>
  </si>
  <si>
    <t>000354</t>
  </si>
  <si>
    <t>Iisalmi</t>
  </si>
  <si>
    <t>000356</t>
  </si>
  <si>
    <t>Ilomantsi</t>
  </si>
  <si>
    <t>000357</t>
  </si>
  <si>
    <t>Joensuu</t>
  </si>
  <si>
    <t>000358</t>
  </si>
  <si>
    <t>Joroinen</t>
  </si>
  <si>
    <t>000360</t>
  </si>
  <si>
    <t>Juuka</t>
  </si>
  <si>
    <t>000363</t>
  </si>
  <si>
    <t>Kajaani</t>
  </si>
  <si>
    <t>000366</t>
  </si>
  <si>
    <t>Keitele</t>
  </si>
  <si>
    <t>000368</t>
  </si>
  <si>
    <t>Kiuruvesi</t>
  </si>
  <si>
    <t>000369</t>
  </si>
  <si>
    <t>Konnevesi</t>
  </si>
  <si>
    <t>000370</t>
  </si>
  <si>
    <t>Kontiolahti</t>
  </si>
  <si>
    <t>000371</t>
  </si>
  <si>
    <t>Kuhmo</t>
  </si>
  <si>
    <t>000372</t>
  </si>
  <si>
    <t>Kuopion Tuomiokirkko</t>
  </si>
  <si>
    <t>000373</t>
  </si>
  <si>
    <t>Kuopion Männistö</t>
  </si>
  <si>
    <t>000374</t>
  </si>
  <si>
    <t>Kuopion Kallavesi</t>
  </si>
  <si>
    <t>000375</t>
  </si>
  <si>
    <t>Outokumpu</t>
  </si>
  <si>
    <t>000376</t>
  </si>
  <si>
    <t>Lapinlahti</t>
  </si>
  <si>
    <t>000377</t>
  </si>
  <si>
    <t>Leppävirta</t>
  </si>
  <si>
    <t>000378</t>
  </si>
  <si>
    <t>Liperi</t>
  </si>
  <si>
    <t>000382</t>
  </si>
  <si>
    <t>Nurmes</t>
  </si>
  <si>
    <t>000383</t>
  </si>
  <si>
    <t>Paltamo</t>
  </si>
  <si>
    <t>000386</t>
  </si>
  <si>
    <t>Pielavesi</t>
  </si>
  <si>
    <t>000387</t>
  </si>
  <si>
    <t>Pielisensuu</t>
  </si>
  <si>
    <t>000388</t>
  </si>
  <si>
    <t>Lieksa</t>
  </si>
  <si>
    <t>000389</t>
  </si>
  <si>
    <t>Polvijärvi</t>
  </si>
  <si>
    <t>000390</t>
  </si>
  <si>
    <t>Puolanka</t>
  </si>
  <si>
    <t>000391</t>
  </si>
  <si>
    <t>Pyhäjärvi</t>
  </si>
  <si>
    <t>000392</t>
  </si>
  <si>
    <t>Pyhäselkä</t>
  </si>
  <si>
    <t>000393</t>
  </si>
  <si>
    <t>Rautalampi</t>
  </si>
  <si>
    <t>000394</t>
  </si>
  <si>
    <t>Rautavaara</t>
  </si>
  <si>
    <t>000396</t>
  </si>
  <si>
    <t>Ristijärvi</t>
  </si>
  <si>
    <t>000398</t>
  </si>
  <si>
    <t>Siilinjärvi</t>
  </si>
  <si>
    <t>000399</t>
  </si>
  <si>
    <t>Sonkajärvi</t>
  </si>
  <si>
    <t>000400</t>
  </si>
  <si>
    <t>Sotkamo</t>
  </si>
  <si>
    <t>000402</t>
  </si>
  <si>
    <t>Suomussalmi</t>
  </si>
  <si>
    <t>000403</t>
  </si>
  <si>
    <t>Suonenjoki</t>
  </si>
  <si>
    <t>000405</t>
  </si>
  <si>
    <t>Tervo</t>
  </si>
  <si>
    <t>000408</t>
  </si>
  <si>
    <t>Vaala</t>
  </si>
  <si>
    <t>000409</t>
  </si>
  <si>
    <t>Valtimo</t>
  </si>
  <si>
    <t>000410</t>
  </si>
  <si>
    <t>Varkaus</t>
  </si>
  <si>
    <t>000411</t>
  </si>
  <si>
    <t>Varpaisjärvi</t>
  </si>
  <si>
    <t>000413</t>
  </si>
  <si>
    <t>Vesanto</t>
  </si>
  <si>
    <t>000415</t>
  </si>
  <si>
    <t>Vieremä</t>
  </si>
  <si>
    <t>000420</t>
  </si>
  <si>
    <t>Alajärvi</t>
  </si>
  <si>
    <t>000421</t>
  </si>
  <si>
    <t>Alavus</t>
  </si>
  <si>
    <t>000422</t>
  </si>
  <si>
    <t>Evijärvi</t>
  </si>
  <si>
    <t>000424</t>
  </si>
  <si>
    <t>Ilmajoki</t>
  </si>
  <si>
    <t>000425</t>
  </si>
  <si>
    <t>Isojoki</t>
  </si>
  <si>
    <t>000426</t>
  </si>
  <si>
    <t>Isokyrö</t>
  </si>
  <si>
    <t>000432</t>
  </si>
  <si>
    <t>Karijoki</t>
  </si>
  <si>
    <t>000433</t>
  </si>
  <si>
    <t>Karstula</t>
  </si>
  <si>
    <t>000434</t>
  </si>
  <si>
    <t>Karvia</t>
  </si>
  <si>
    <t>000435</t>
  </si>
  <si>
    <t>Kauhajoki</t>
  </si>
  <si>
    <t>000436</t>
  </si>
  <si>
    <t>Kauhava</t>
  </si>
  <si>
    <t>000437</t>
  </si>
  <si>
    <t>Keuruu</t>
  </si>
  <si>
    <t>000438</t>
  </si>
  <si>
    <t>Kihniö</t>
  </si>
  <si>
    <t>000439</t>
  </si>
  <si>
    <t>Kinnula</t>
  </si>
  <si>
    <t>000444</t>
  </si>
  <si>
    <t>Kuortane</t>
  </si>
  <si>
    <t>000445</t>
  </si>
  <si>
    <t>Kurikka</t>
  </si>
  <si>
    <t>000446</t>
  </si>
  <si>
    <t>Kyyjärvi</t>
  </si>
  <si>
    <t>000447</t>
  </si>
  <si>
    <t>Laihia</t>
  </si>
  <si>
    <t>000448</t>
  </si>
  <si>
    <t>Lappajärvi</t>
  </si>
  <si>
    <t>000449</t>
  </si>
  <si>
    <t>Lapuan Tuomiokirkko</t>
  </si>
  <si>
    <t>000450</t>
  </si>
  <si>
    <t>Laukaa</t>
  </si>
  <si>
    <t>000452</t>
  </si>
  <si>
    <t>Multia</t>
  </si>
  <si>
    <t>000453</t>
  </si>
  <si>
    <t>Muurame</t>
  </si>
  <si>
    <t>000456</t>
  </si>
  <si>
    <t>Parkano</t>
  </si>
  <si>
    <t>000458</t>
  </si>
  <si>
    <t>Petäjävesi</t>
  </si>
  <si>
    <t>000459</t>
  </si>
  <si>
    <t>Pietarsaaren suom</t>
  </si>
  <si>
    <t>000461</t>
  </si>
  <si>
    <t>Pihtipudas</t>
  </si>
  <si>
    <t>000464</t>
  </si>
  <si>
    <t>Saarijärvi</t>
  </si>
  <si>
    <t>000465</t>
  </si>
  <si>
    <t>Seinäjoki</t>
  </si>
  <si>
    <t>000466</t>
  </si>
  <si>
    <t>Soini</t>
  </si>
  <si>
    <t>000470</t>
  </si>
  <si>
    <t>Teuva</t>
  </si>
  <si>
    <t>000471</t>
  </si>
  <si>
    <t>Toivakka</t>
  </si>
  <si>
    <t>000473</t>
  </si>
  <si>
    <t>Uurainen</t>
  </si>
  <si>
    <t>000474</t>
  </si>
  <si>
    <t>Vaasan suom</t>
  </si>
  <si>
    <t>000475</t>
  </si>
  <si>
    <t>Viitasaari</t>
  </si>
  <si>
    <t>000477</t>
  </si>
  <si>
    <t>Vimpeli</t>
  </si>
  <si>
    <t>000478</t>
  </si>
  <si>
    <t>Virrat</t>
  </si>
  <si>
    <t>000479</t>
  </si>
  <si>
    <t>Vähäkyrö</t>
  </si>
  <si>
    <t>000482</t>
  </si>
  <si>
    <t>Ähtäri</t>
  </si>
  <si>
    <t>000483</t>
  </si>
  <si>
    <t>Äänekoski</t>
  </si>
  <si>
    <t>000484</t>
  </si>
  <si>
    <t>Bergö</t>
  </si>
  <si>
    <t>000485</t>
  </si>
  <si>
    <t>Borgå sv.domk</t>
  </si>
  <si>
    <t>000489</t>
  </si>
  <si>
    <t>Eckerö</t>
  </si>
  <si>
    <t>000491</t>
  </si>
  <si>
    <t>Esbo sv</t>
  </si>
  <si>
    <t>000492</t>
  </si>
  <si>
    <t>Esse</t>
  </si>
  <si>
    <t>000493</t>
  </si>
  <si>
    <t>Finström-Geta</t>
  </si>
  <si>
    <t>000497</t>
  </si>
  <si>
    <t>Hammarland</t>
  </si>
  <si>
    <t>000498</t>
  </si>
  <si>
    <t>Ålands södra skärgård</t>
  </si>
  <si>
    <t>000499</t>
  </si>
  <si>
    <t>Hangö sv</t>
  </si>
  <si>
    <t>000500</t>
  </si>
  <si>
    <t>Vanda sv</t>
  </si>
  <si>
    <t>000503</t>
  </si>
  <si>
    <t>Ingå-Inkoo</t>
  </si>
  <si>
    <t>000505</t>
  </si>
  <si>
    <t>Jakobstads sv</t>
  </si>
  <si>
    <t>000507</t>
  </si>
  <si>
    <t>Jomala</t>
  </si>
  <si>
    <t>000509</t>
  </si>
  <si>
    <t>Karleby sv</t>
  </si>
  <si>
    <t>000510</t>
  </si>
  <si>
    <t>Kaskinen-Kaskö</t>
  </si>
  <si>
    <t>000513</t>
  </si>
  <si>
    <t>Korsholms sv</t>
  </si>
  <si>
    <t>000514</t>
  </si>
  <si>
    <t>Korsnäs</t>
  </si>
  <si>
    <t>000516</t>
  </si>
  <si>
    <t>Kronoby-Kruunupyy</t>
  </si>
  <si>
    <t>000518</t>
  </si>
  <si>
    <t>Kvevlax</t>
  </si>
  <si>
    <t>000519</t>
  </si>
  <si>
    <t>Kyrkslätts sv</t>
  </si>
  <si>
    <t>000523</t>
  </si>
  <si>
    <t>Larsmo</t>
  </si>
  <si>
    <t>000524</t>
  </si>
  <si>
    <t>Lemland-Lumparland</t>
  </si>
  <si>
    <t>000528</t>
  </si>
  <si>
    <t>Malax-Maalahti</t>
  </si>
  <si>
    <t>000529</t>
  </si>
  <si>
    <t>Mariehamn</t>
  </si>
  <si>
    <t>000533</t>
  </si>
  <si>
    <t>Nedervetil-Alaveteli</t>
  </si>
  <si>
    <t>000534</t>
  </si>
  <si>
    <t>Nykarleby-Uusikaarlepyy</t>
  </si>
  <si>
    <t>000535</t>
  </si>
  <si>
    <t>Närpes</t>
  </si>
  <si>
    <t>000538</t>
  </si>
  <si>
    <t>Pedersöre</t>
  </si>
  <si>
    <t>000540</t>
  </si>
  <si>
    <t>Petalax</t>
  </si>
  <si>
    <t>000542</t>
  </si>
  <si>
    <t>Purmo</t>
  </si>
  <si>
    <t>000544</t>
  </si>
  <si>
    <t>Replot</t>
  </si>
  <si>
    <t>000545</t>
  </si>
  <si>
    <t>Saltvik</t>
  </si>
  <si>
    <t>000546</t>
  </si>
  <si>
    <t>Sibbo sv</t>
  </si>
  <si>
    <t>000548</t>
  </si>
  <si>
    <t>Sjundeå sv</t>
  </si>
  <si>
    <t>000550</t>
  </si>
  <si>
    <t>Solf</t>
  </si>
  <si>
    <t>000552</t>
  </si>
  <si>
    <t>Sund-Vårdö</t>
  </si>
  <si>
    <t>000553</t>
  </si>
  <si>
    <t>Tammerfors sv</t>
  </si>
  <si>
    <t>000555</t>
  </si>
  <si>
    <t>Terjärv-Teerijärvi</t>
  </si>
  <si>
    <t>000556</t>
  </si>
  <si>
    <t>Vasa sv</t>
  </si>
  <si>
    <t>000559</t>
  </si>
  <si>
    <t>Vörå-Vöyri</t>
  </si>
  <si>
    <t>000560</t>
  </si>
  <si>
    <t>Åbo sv</t>
  </si>
  <si>
    <t>000562</t>
  </si>
  <si>
    <t>Tyska</t>
  </si>
  <si>
    <t>000564</t>
  </si>
  <si>
    <t>Korso</t>
  </si>
  <si>
    <t>000565</t>
  </si>
  <si>
    <t>Vantaankoski</t>
  </si>
  <si>
    <t>000566</t>
  </si>
  <si>
    <t>Sipoon suom</t>
  </si>
  <si>
    <t>000568</t>
  </si>
  <si>
    <t>Kuopion Alava</t>
  </si>
  <si>
    <t>000571</t>
  </si>
  <si>
    <t>Espoonlahti</t>
  </si>
  <si>
    <t>000572</t>
  </si>
  <si>
    <t>Olari</t>
  </si>
  <si>
    <t>000574</t>
  </si>
  <si>
    <t>Grankulla sv</t>
  </si>
  <si>
    <t>000575</t>
  </si>
  <si>
    <t>Kauniaisten suom</t>
  </si>
  <si>
    <t>000576</t>
  </si>
  <si>
    <t>Kristiinankaupungin suom</t>
  </si>
  <si>
    <t>000577</t>
  </si>
  <si>
    <t>Kuopion Puijo</t>
  </si>
  <si>
    <t>000579</t>
  </si>
  <si>
    <t>Rantakylä</t>
  </si>
  <si>
    <t>000582</t>
  </si>
  <si>
    <t>Hämeenkylä</t>
  </si>
  <si>
    <t>000583</t>
  </si>
  <si>
    <t>Rekola</t>
  </si>
  <si>
    <t>000584</t>
  </si>
  <si>
    <t>Hakunila</t>
  </si>
  <si>
    <t>000586</t>
  </si>
  <si>
    <t>Sammonlahti</t>
  </si>
  <si>
    <t>000587</t>
  </si>
  <si>
    <t>Kaarina</t>
  </si>
  <si>
    <t>000588</t>
  </si>
  <si>
    <t>Mustasaaren suom</t>
  </si>
  <si>
    <t>000592</t>
  </si>
  <si>
    <t>Matteus</t>
  </si>
  <si>
    <t>000598</t>
  </si>
  <si>
    <t>Brändö-Kumlinge</t>
  </si>
  <si>
    <t>000600</t>
  </si>
  <si>
    <t>Tuira</t>
  </si>
  <si>
    <t>000601</t>
  </si>
  <si>
    <t>Karjasilta</t>
  </si>
  <si>
    <t>000602</t>
  </si>
  <si>
    <t>Oulun Tuomiokirkko</t>
  </si>
  <si>
    <t>000603</t>
  </si>
  <si>
    <t>Oulujoki</t>
  </si>
  <si>
    <t>000604</t>
  </si>
  <si>
    <t>Kristinestads sv</t>
  </si>
  <si>
    <t>000606</t>
  </si>
  <si>
    <t>Vaara-Karjala</t>
  </si>
  <si>
    <t>000607</t>
  </si>
  <si>
    <t>Loimaa</t>
  </si>
  <si>
    <t>000613</t>
  </si>
  <si>
    <t>Herttoniemi</t>
  </si>
  <si>
    <t>000616</t>
  </si>
  <si>
    <t>Kallio</t>
  </si>
  <si>
    <t>000617</t>
  </si>
  <si>
    <t>Kannelmäki</t>
  </si>
  <si>
    <t>000620</t>
  </si>
  <si>
    <t>Lauttasaari</t>
  </si>
  <si>
    <t>000621</t>
  </si>
  <si>
    <t>Malmi</t>
  </si>
  <si>
    <t>000623</t>
  </si>
  <si>
    <t>Munkkiniemi</t>
  </si>
  <si>
    <t>000625</t>
  </si>
  <si>
    <t>Oulunkylä</t>
  </si>
  <si>
    <t>000626</t>
  </si>
  <si>
    <t>Paavali</t>
  </si>
  <si>
    <t>000627</t>
  </si>
  <si>
    <t>Pakila</t>
  </si>
  <si>
    <t>000628</t>
  </si>
  <si>
    <t>Pitäjänmäki</t>
  </si>
  <si>
    <t>000629</t>
  </si>
  <si>
    <t>Roihuvuori</t>
  </si>
  <si>
    <t>000631</t>
  </si>
  <si>
    <t>Helsingin Tuomiokirkko</t>
  </si>
  <si>
    <t>000632</t>
  </si>
  <si>
    <t>Töölö</t>
  </si>
  <si>
    <t>000634</t>
  </si>
  <si>
    <t>Vartiokylä</t>
  </si>
  <si>
    <t>000635</t>
  </si>
  <si>
    <t>Vuosaari</t>
  </si>
  <si>
    <t>000636</t>
  </si>
  <si>
    <t>Helsingin Mikael</t>
  </si>
  <si>
    <t>000638</t>
  </si>
  <si>
    <t>Olaus Petri</t>
  </si>
  <si>
    <t>000640</t>
  </si>
  <si>
    <t>Kaustinen ja Ullava</t>
  </si>
  <si>
    <t>000641</t>
  </si>
  <si>
    <t>Siikalatva</t>
  </si>
  <si>
    <t>000644</t>
  </si>
  <si>
    <t>Hämeenlinna-Vanaja</t>
  </si>
  <si>
    <t>000645</t>
  </si>
  <si>
    <t>Pieksämäki</t>
  </si>
  <si>
    <t>000648</t>
  </si>
  <si>
    <t>Siuntion suom</t>
  </si>
  <si>
    <t>000801</t>
  </si>
  <si>
    <t>Espoon ev.lut.srky-Esbo ev.luth.ksamf</t>
  </si>
  <si>
    <t>000804</t>
  </si>
  <si>
    <t>Hangö ksamf-Hangon srky</t>
  </si>
  <si>
    <t>000806</t>
  </si>
  <si>
    <t>Helsingin srky-Helsingfors ksamf</t>
  </si>
  <si>
    <t>000808</t>
  </si>
  <si>
    <t>Joensuun ev.lut.srky</t>
  </si>
  <si>
    <t>000814</t>
  </si>
  <si>
    <t>Kirkkonummen srky-Kyrkslätts ksamf</t>
  </si>
  <si>
    <t>000816</t>
  </si>
  <si>
    <t>Kokkolan srky-Karleby ksamf</t>
  </si>
  <si>
    <t>000818</t>
  </si>
  <si>
    <t>Kronoby ksamf-Kruunupyyn srky</t>
  </si>
  <si>
    <t>000819</t>
  </si>
  <si>
    <t>Kuopion ev.lut.srky</t>
  </si>
  <si>
    <t>000820</t>
  </si>
  <si>
    <t>Lahden srky</t>
  </si>
  <si>
    <t>000822</t>
  </si>
  <si>
    <t>Lappeenrannan srky</t>
  </si>
  <si>
    <t>000826</t>
  </si>
  <si>
    <t>Oulun ev.lut.srky</t>
  </si>
  <si>
    <t>000827</t>
  </si>
  <si>
    <t>Pargas ksamf-Paraisten srky</t>
  </si>
  <si>
    <t>000828</t>
  </si>
  <si>
    <t>Pedersörenejdens ksamf-Pietarsaarenseudun srky</t>
  </si>
  <si>
    <t>000830</t>
  </si>
  <si>
    <t>Porin ev.lut.srky</t>
  </si>
  <si>
    <t>000831</t>
  </si>
  <si>
    <t>Porvoon srky-Borgå ksamf</t>
  </si>
  <si>
    <t>000835</t>
  </si>
  <si>
    <t>Sipoon srky-Sibbo ksamf</t>
  </si>
  <si>
    <t>000837</t>
  </si>
  <si>
    <t>Tampereen ev.lut.srky-Tammerfors ev.luth.ksamf</t>
  </si>
  <si>
    <t>000839</t>
  </si>
  <si>
    <t>Turun ja Kaarinan srky-Åbo och St.Karins ksamf</t>
  </si>
  <si>
    <t>000841</t>
  </si>
  <si>
    <t>Vaasan srky-Vasa ksamf</t>
  </si>
  <si>
    <t>000844</t>
  </si>
  <si>
    <t>Vantaan srky-Vanda ksamf</t>
  </si>
  <si>
    <t>000846</t>
  </si>
  <si>
    <t>Kauniaisten srky-Grankulla ksamf</t>
  </si>
  <si>
    <t>000847</t>
  </si>
  <si>
    <t>Kristinestads ksamf-Kristiinankaupungin srky</t>
  </si>
  <si>
    <t>000853</t>
  </si>
  <si>
    <t>Korsholms ksamf-Mustasaaren srky</t>
  </si>
  <si>
    <t>000860</t>
  </si>
  <si>
    <t>Malax ksamf-Maalahden srky</t>
  </si>
  <si>
    <t>000866</t>
  </si>
  <si>
    <t>Siuntion srky-Sjundeå ksamf</t>
  </si>
  <si>
    <t>001001</t>
  </si>
  <si>
    <t>Salo</t>
  </si>
  <si>
    <t>001002</t>
  </si>
  <si>
    <t>Jyväskylä</t>
  </si>
  <si>
    <t>001003</t>
  </si>
  <si>
    <t>Sastamala</t>
  </si>
  <si>
    <t>001004</t>
  </si>
  <si>
    <t>Mänttä-Vilppula</t>
  </si>
  <si>
    <t>001005</t>
  </si>
  <si>
    <t>Johannes</t>
  </si>
  <si>
    <t>001006</t>
  </si>
  <si>
    <t>Kimitoön-Kemiönsaari</t>
  </si>
  <si>
    <t>001007</t>
  </si>
  <si>
    <t>Petrus</t>
  </si>
  <si>
    <t>001008</t>
  </si>
  <si>
    <t>Väståbolands sv</t>
  </si>
  <si>
    <t>001009</t>
  </si>
  <si>
    <t>Länsi-Turunmaa</t>
  </si>
  <si>
    <t>001010</t>
  </si>
  <si>
    <t>Haaga</t>
  </si>
  <si>
    <t>001011</t>
  </si>
  <si>
    <t>Hamina</t>
  </si>
  <si>
    <t>001012</t>
  </si>
  <si>
    <t>Järvi-Kuopio</t>
  </si>
  <si>
    <t>001013</t>
  </si>
  <si>
    <t>Savonlinna</t>
  </si>
  <si>
    <t>001014</t>
  </si>
  <si>
    <t>Mikkelin Tuomiokirkko</t>
  </si>
  <si>
    <t>001015</t>
  </si>
  <si>
    <t>Tampereen Tuomiokirkko</t>
  </si>
  <si>
    <t>001016</t>
  </si>
  <si>
    <t>Tampereen Eteläinen</t>
  </si>
  <si>
    <t>001017</t>
  </si>
  <si>
    <t>Messukylä</t>
  </si>
  <si>
    <t>001018</t>
  </si>
  <si>
    <t>Meri-Pori</t>
  </si>
  <si>
    <t>001019</t>
  </si>
  <si>
    <t>Karis-Pojo sv</t>
  </si>
  <si>
    <t>001020</t>
  </si>
  <si>
    <t>Ekenäsnejdens sv</t>
  </si>
  <si>
    <t>001021</t>
  </si>
  <si>
    <t>Raaseporin suom</t>
  </si>
  <si>
    <t>001022</t>
  </si>
  <si>
    <t>Säkylä-Köyliö</t>
  </si>
  <si>
    <t>001023</t>
  </si>
  <si>
    <t>Kotka-Kymi</t>
  </si>
  <si>
    <t>001024</t>
  </si>
  <si>
    <t>Agricolan suom</t>
  </si>
  <si>
    <t>001025</t>
  </si>
  <si>
    <t>Agricola sv</t>
  </si>
  <si>
    <t>001026</t>
  </si>
  <si>
    <t>Tainionvirta</t>
  </si>
  <si>
    <t>001027</t>
  </si>
  <si>
    <t>Taipale</t>
  </si>
  <si>
    <t>001028</t>
  </si>
  <si>
    <t>Martinkoski</t>
  </si>
  <si>
    <t>004002</t>
  </si>
  <si>
    <t>Raseborgs ksamf-Raaseporin srky</t>
  </si>
  <si>
    <t>004004</t>
  </si>
  <si>
    <t>Naantalin srky</t>
  </si>
  <si>
    <t>004005</t>
  </si>
  <si>
    <t>Hämeenlinnan srky</t>
  </si>
  <si>
    <t>004006</t>
  </si>
  <si>
    <t>Loviisanseudun srky-Lovisanejdens ksamf</t>
  </si>
  <si>
    <t>004007</t>
  </si>
  <si>
    <t>Ylä-Savon srky</t>
  </si>
  <si>
    <t>004009</t>
  </si>
  <si>
    <t>Pohjois-Lapin srky</t>
  </si>
  <si>
    <t>Ulkomailta tulleet lahjoitukset</t>
  </si>
  <si>
    <t>917</t>
  </si>
  <si>
    <t>The Internat. Ev.Lut.Church in Finland</t>
  </si>
  <si>
    <t>953</t>
  </si>
  <si>
    <t>Lähetysyhdistys Betel</t>
  </si>
  <si>
    <t>999</t>
  </si>
  <si>
    <t>Kohdistamattomat/odefinierad</t>
  </si>
  <si>
    <t>SLEY Yksityisiltä vapaaehtoinen - Enskilda gåvor</t>
  </si>
  <si>
    <t>SLEY Seurakunnilta - Församlingarna</t>
  </si>
  <si>
    <t>SLEY Testamentit - Testamenten</t>
  </si>
  <si>
    <t>SLEF Yksityisiltä vapaaehtoinen - Enskilda gåvor</t>
  </si>
  <si>
    <t>SLEF Seurakunnilta - Församlingarna</t>
  </si>
  <si>
    <t>SLEF Testamentit - Testamenten</t>
  </si>
  <si>
    <t>Pipliaseura Yksityisiltä vapaaehtoinen - Enskilda gåvor</t>
  </si>
  <si>
    <t>Pipliaseura Seurakunnilta - Församlingarna</t>
  </si>
  <si>
    <t>Pipliaseura Testamentit - Testamenten</t>
  </si>
  <si>
    <t>Pipliaseura Yhteensä - Total</t>
  </si>
  <si>
    <t>SEKL Yksityisiltä vapaaehtoinen - Enskilda gåvor</t>
  </si>
  <si>
    <t>SEKL Seurakunnilta - Församlingarna</t>
  </si>
  <si>
    <t>SEKL Testamentit - Testamenten</t>
  </si>
  <si>
    <t>Sansa Yksityisiltä vapaaehtoinen - Enskilda gåvor</t>
  </si>
  <si>
    <t>Sansa Seurakunnilta - Församlingarna</t>
  </si>
  <si>
    <t>Sansa Testamentit - Testamenten</t>
  </si>
  <si>
    <t>Kylväjä Yksityisiltä vapaaehtoinen - Enskilda gåvor</t>
  </si>
  <si>
    <t>Kylväjä Seurakunnilta - Församlingarna</t>
  </si>
  <si>
    <t>Kylväjä Testamentit - Testamenten</t>
  </si>
  <si>
    <t>Kylväjä Yhteensä - Total</t>
  </si>
  <si>
    <t>SLS Talousarvio-avustukset Budgetanslag</t>
  </si>
  <si>
    <t>SLEY Talousarvio-avustukset - Budgetanslag</t>
  </si>
  <si>
    <t>SLEF Talousarvio-avustukset - Budgetanslag</t>
  </si>
  <si>
    <t>Pipliaseura Talousarvio-avustukset - Budgetanslag</t>
  </si>
  <si>
    <t>SEKL Talousarvio-avustukset - Budgetanslag</t>
  </si>
  <si>
    <t>Sansa Talousarvio-avustukset - Budgetanslag</t>
  </si>
  <si>
    <t>Kylväjä Talousarvio-avustukset - Budgetanslag</t>
  </si>
  <si>
    <t>SLS     Yksityisiltä Enskilda gåvor</t>
  </si>
  <si>
    <t>SLS     Yhteensä Total</t>
  </si>
  <si>
    <t>SLEY   Yhteensä - Total</t>
  </si>
  <si>
    <t>SLEF   Yhteensä - Total</t>
  </si>
  <si>
    <t>SEKL   Yhteensä - Total</t>
  </si>
  <si>
    <t>Sansa   Yhteensä - Total</t>
  </si>
  <si>
    <t>Tampere</t>
  </si>
  <si>
    <t>Lapua</t>
  </si>
  <si>
    <t>Oulu</t>
  </si>
  <si>
    <t>Helsinki</t>
  </si>
  <si>
    <t>Turku</t>
  </si>
  <si>
    <t>Borgå</t>
  </si>
  <si>
    <t>Espoo</t>
  </si>
  <si>
    <t>Mikkeli</t>
  </si>
  <si>
    <t>Kuopio</t>
  </si>
  <si>
    <t>Kouvolan srky</t>
  </si>
  <si>
    <t>004001</t>
  </si>
  <si>
    <t>prv</t>
  </si>
  <si>
    <t>Seurakunnan nimi</t>
  </si>
  <si>
    <t>Jäsenmäärä</t>
  </si>
  <si>
    <t>000288</t>
  </si>
  <si>
    <t>Hartola</t>
  </si>
  <si>
    <t>000423</t>
  </si>
  <si>
    <t>Honkajoki</t>
  </si>
  <si>
    <t>000146</t>
  </si>
  <si>
    <t>Jämijärvi</t>
  </si>
  <si>
    <t>000057</t>
  </si>
  <si>
    <t>Koski Tl</t>
  </si>
  <si>
    <t>000015</t>
  </si>
  <si>
    <t>Lapinjärven suom</t>
  </si>
  <si>
    <t>000522</t>
  </si>
  <si>
    <t>Lappträsks sv</t>
  </si>
  <si>
    <t>000313</t>
  </si>
  <si>
    <t>Lemi</t>
  </si>
  <si>
    <t>000525</t>
  </si>
  <si>
    <t>Liljendal</t>
  </si>
  <si>
    <t>000017</t>
  </si>
  <si>
    <t>Loviisan suom</t>
  </si>
  <si>
    <t>000526</t>
  </si>
  <si>
    <t>Lovisa sv</t>
  </si>
  <si>
    <t>000071</t>
  </si>
  <si>
    <t>Marttila</t>
  </si>
  <si>
    <t>000622</t>
  </si>
  <si>
    <t>Meilahti</t>
  </si>
  <si>
    <t>000539</t>
  </si>
  <si>
    <t>Pernå-Pernaja</t>
  </si>
  <si>
    <t>000092</t>
  </si>
  <si>
    <t>Pomarkku</t>
  </si>
  <si>
    <t>Teljä</t>
  </si>
  <si>
    <t>000328</t>
  </si>
  <si>
    <t>Rautjärvi</t>
  </si>
  <si>
    <t>000331</t>
  </si>
  <si>
    <t>Ruotsinpyhtää-Strömfors</t>
  </si>
  <si>
    <t>000107</t>
  </si>
  <si>
    <t>Sauvo-Karuna</t>
  </si>
  <si>
    <t>000333</t>
  </si>
  <si>
    <t>Savitaipale</t>
  </si>
  <si>
    <t>000340</t>
  </si>
  <si>
    <t>Sysmä</t>
  </si>
  <si>
    <t>000342</t>
  </si>
  <si>
    <t>Taipalsaari</t>
  </si>
  <si>
    <t>000192</t>
  </si>
  <si>
    <t>Tuulos</t>
  </si>
  <si>
    <t>Tampereen Messukylä</t>
  </si>
  <si>
    <t>seurakunta</t>
  </si>
  <si>
    <t>jäsenet</t>
  </si>
  <si>
    <t xml:space="preserve">    Seurakuntien antama taloudellinen kannatus</t>
  </si>
  <si>
    <t>prv-koodi</t>
  </si>
  <si>
    <t>Jäseniä</t>
  </si>
  <si>
    <t>vapaaehtoinen yksityisiltä</t>
  </si>
  <si>
    <t>vapaaehtoinen seurakunnalta</t>
  </si>
  <si>
    <t>vapaaehtoinen yhteensä</t>
  </si>
  <si>
    <t>vapaaehtoinen prosenttia</t>
  </si>
  <si>
    <t>talousarvio-määräraha</t>
  </si>
  <si>
    <t>talousarvio- määräraha prosenttiosuus</t>
  </si>
  <si>
    <t>testamentit</t>
  </si>
  <si>
    <t>yhteensä</t>
  </si>
  <si>
    <t>2017    Yhteensä</t>
  </si>
  <si>
    <t>2017 Kannatus/jäsen</t>
  </si>
  <si>
    <t>SEKL</t>
  </si>
  <si>
    <t xml:space="preserve"> </t>
  </si>
  <si>
    <t>Kylväjä</t>
  </si>
  <si>
    <t>Kaikki yhteensä</t>
  </si>
  <si>
    <t xml:space="preserve">SLS = </t>
  </si>
  <si>
    <t>Suomen Lähetysseura</t>
  </si>
  <si>
    <t>SLEY =</t>
  </si>
  <si>
    <t>Suomen Luterilainen Evankeliumiyhdistys</t>
  </si>
  <si>
    <t>SLEF =</t>
  </si>
  <si>
    <t>Svenska Lutherska Evangeliföreningen i Finland</t>
  </si>
  <si>
    <t>SPS =</t>
  </si>
  <si>
    <t>Suomen Pipliaseura</t>
  </si>
  <si>
    <t>SEKL =</t>
  </si>
  <si>
    <t>Suomen Evankelisluterilainen Kansanlähetys</t>
  </si>
  <si>
    <t>Kylväjä =</t>
  </si>
  <si>
    <t>Lähetysyhdistys Kylväjä</t>
  </si>
  <si>
    <t>Medialähetys Sanansaattajat</t>
  </si>
  <si>
    <t>KUA =</t>
  </si>
  <si>
    <t>Kirkon Ulkomaanapu</t>
  </si>
  <si>
    <r>
      <t>Lisätietoja, tarkennuksia ja korjausehdotuksia voit lähettää osoitteeseen</t>
    </r>
    <r>
      <rPr>
        <b/>
        <sz val="14"/>
        <color theme="1"/>
        <rFont val="Calibri"/>
        <family val="2"/>
        <scheme val="minor"/>
      </rPr>
      <t xml:space="preserve"> kannatustilasto@evl.fi.</t>
    </r>
  </si>
  <si>
    <t>SRK</t>
  </si>
  <si>
    <t>SRK_NIMI</t>
  </si>
  <si>
    <t>SRKT</t>
  </si>
  <si>
    <t>SRKT_NIMI</t>
  </si>
  <si>
    <t>HPK</t>
  </si>
  <si>
    <t>HPK_NIMI</t>
  </si>
  <si>
    <t>RVK</t>
  </si>
  <si>
    <t>RVK_NIMI</t>
  </si>
  <si>
    <t>KUNTA</t>
  </si>
  <si>
    <t>KUNTA_NIMI</t>
  </si>
  <si>
    <t>VUOSI</t>
  </si>
  <si>
    <t>SEUTUK</t>
  </si>
  <si>
    <t>SEUTUK_NIMI</t>
  </si>
  <si>
    <t>MAAK</t>
  </si>
  <si>
    <t>MAAK_NIMI</t>
  </si>
  <si>
    <t>SRK_TYYPPI</t>
  </si>
  <si>
    <t>SRK_MUOTO</t>
  </si>
  <si>
    <t>H00008</t>
  </si>
  <si>
    <t>R00077</t>
  </si>
  <si>
    <t>Porvoo</t>
  </si>
  <si>
    <t>018</t>
  </si>
  <si>
    <t xml:space="preserve">ASKOLA  </t>
  </si>
  <si>
    <t>015</t>
  </si>
  <si>
    <t xml:space="preserve">Porvoon seutukunta  </t>
  </si>
  <si>
    <t>01</t>
  </si>
  <si>
    <t xml:space="preserve">Uusimaa </t>
  </si>
  <si>
    <t>msrk</t>
  </si>
  <si>
    <t>yksittäinen talous</t>
  </si>
  <si>
    <t>H00009</t>
  </si>
  <si>
    <t>R00074</t>
  </si>
  <si>
    <t>Espoon tuomiorvk</t>
  </si>
  <si>
    <t>049</t>
  </si>
  <si>
    <t xml:space="preserve">ESPOO  </t>
  </si>
  <si>
    <t>011</t>
  </si>
  <si>
    <t xml:space="preserve">Helsingin seutukunta  </t>
  </si>
  <si>
    <t>kaupunki</t>
  </si>
  <si>
    <t>seurakuntayhtymä</t>
  </si>
  <si>
    <t>R00075</t>
  </si>
  <si>
    <t>078</t>
  </si>
  <si>
    <t xml:space="preserve">HANKO  </t>
  </si>
  <si>
    <t>014</t>
  </si>
  <si>
    <t xml:space="preserve">Raaseporin seutukunta  </t>
  </si>
  <si>
    <t>R00073</t>
  </si>
  <si>
    <t>Vantaa</t>
  </si>
  <si>
    <t>092</t>
  </si>
  <si>
    <t xml:space="preserve">VANTAA  </t>
  </si>
  <si>
    <t>R00076</t>
  </si>
  <si>
    <t>106</t>
  </si>
  <si>
    <t xml:space="preserve">HYVINKÄÄ  </t>
  </si>
  <si>
    <t>186</t>
  </si>
  <si>
    <t xml:space="preserve">JÄRVENPÄÄ  </t>
  </si>
  <si>
    <t>245</t>
  </si>
  <si>
    <t xml:space="preserve">KERAVA  </t>
  </si>
  <si>
    <t>257</t>
  </si>
  <si>
    <t xml:space="preserve">KIRKKONUMMI  </t>
  </si>
  <si>
    <t>444</t>
  </si>
  <si>
    <t xml:space="preserve">LOHJA  </t>
  </si>
  <si>
    <t>504</t>
  </si>
  <si>
    <t xml:space="preserve">MYRSKYLÄ  </t>
  </si>
  <si>
    <t>505</t>
  </si>
  <si>
    <t xml:space="preserve">MÄNTSÄLÄ  </t>
  </si>
  <si>
    <t>543</t>
  </si>
  <si>
    <t xml:space="preserve">NURMIJÄRVI  </t>
  </si>
  <si>
    <t>H00002</t>
  </si>
  <si>
    <t>R00017</t>
  </si>
  <si>
    <t>560</t>
  </si>
  <si>
    <t xml:space="preserve">ORIMATTILA  </t>
  </si>
  <si>
    <t>071</t>
  </si>
  <si>
    <t xml:space="preserve">Lahden seutukunta  </t>
  </si>
  <si>
    <t>07</t>
  </si>
  <si>
    <t xml:space="preserve">Päijät-Häme </t>
  </si>
  <si>
    <t>611</t>
  </si>
  <si>
    <t xml:space="preserve">PORNAINEN  </t>
  </si>
  <si>
    <t>638</t>
  </si>
  <si>
    <t xml:space="preserve">PORVOO  </t>
  </si>
  <si>
    <t>616</t>
  </si>
  <si>
    <t xml:space="preserve">PUKKILA  </t>
  </si>
  <si>
    <t>224</t>
  </si>
  <si>
    <t xml:space="preserve">KARKKILA  </t>
  </si>
  <si>
    <t>858</t>
  </si>
  <si>
    <t xml:space="preserve">TUUSULA  </t>
  </si>
  <si>
    <t>927</t>
  </si>
  <si>
    <t xml:space="preserve">VIHTI  </t>
  </si>
  <si>
    <t>H00001</t>
  </si>
  <si>
    <t>R00003</t>
  </si>
  <si>
    <t>019</t>
  </si>
  <si>
    <t xml:space="preserve">AURA  </t>
  </si>
  <si>
    <t>025</t>
  </si>
  <si>
    <t xml:space="preserve">Loimaan seutukunta  </t>
  </si>
  <si>
    <t>02</t>
  </si>
  <si>
    <t xml:space="preserve">Varsinais-Suomi </t>
  </si>
  <si>
    <t>R00085</t>
  </si>
  <si>
    <t>Ala-Satakunta</t>
  </si>
  <si>
    <t>050</t>
  </si>
  <si>
    <t xml:space="preserve">EURA  </t>
  </si>
  <si>
    <t>041</t>
  </si>
  <si>
    <t xml:space="preserve">Rauman seutukunta  </t>
  </si>
  <si>
    <t>04</t>
  </si>
  <si>
    <t xml:space="preserve">Satakunta </t>
  </si>
  <si>
    <t>051</t>
  </si>
  <si>
    <t xml:space="preserve">EURAJOKI  </t>
  </si>
  <si>
    <t>079</t>
  </si>
  <si>
    <t xml:space="preserve">HARJAVALTA  </t>
  </si>
  <si>
    <t>043</t>
  </si>
  <si>
    <t xml:space="preserve">Porin seutukunta  </t>
  </si>
  <si>
    <t>102</t>
  </si>
  <si>
    <t xml:space="preserve">HUITTINEN  </t>
  </si>
  <si>
    <t>R00007</t>
  </si>
  <si>
    <t>Pori</t>
  </si>
  <si>
    <t>214</t>
  </si>
  <si>
    <t xml:space="preserve">KANKAANPÄÄ  </t>
  </si>
  <si>
    <t>044</t>
  </si>
  <si>
    <t xml:space="preserve">Pohjois-Satakunnan seutukunta  </t>
  </si>
  <si>
    <t>271</t>
  </si>
  <si>
    <t xml:space="preserve">KOKEMÄKI  </t>
  </si>
  <si>
    <t>R00002</t>
  </si>
  <si>
    <t>304</t>
  </si>
  <si>
    <t xml:space="preserve">KUSTAVI  </t>
  </si>
  <si>
    <t>024</t>
  </si>
  <si>
    <t xml:space="preserve">Vakka-Suomen seutukunta  </t>
  </si>
  <si>
    <t>400</t>
  </si>
  <si>
    <t xml:space="preserve">LAITILA  </t>
  </si>
  <si>
    <t>609</t>
  </si>
  <si>
    <t xml:space="preserve">PORI  </t>
  </si>
  <si>
    <t>423</t>
  </si>
  <si>
    <t xml:space="preserve">LIETO  </t>
  </si>
  <si>
    <t>023</t>
  </si>
  <si>
    <t xml:space="preserve">Turun seutukunta  </t>
  </si>
  <si>
    <t>481</t>
  </si>
  <si>
    <t xml:space="preserve">MASKU  </t>
  </si>
  <si>
    <t>484</t>
  </si>
  <si>
    <t xml:space="preserve">MERIKARVIA  </t>
  </si>
  <si>
    <t>529</t>
  </si>
  <si>
    <t xml:space="preserve">NAANTALI  </t>
  </si>
  <si>
    <t>503</t>
  </si>
  <si>
    <t xml:space="preserve">MYNÄMÄKI  </t>
  </si>
  <si>
    <t>531</t>
  </si>
  <si>
    <t xml:space="preserve">NAKKILA  </t>
  </si>
  <si>
    <t>538</t>
  </si>
  <si>
    <t xml:space="preserve">NOUSIAINEN  </t>
  </si>
  <si>
    <t>R00001</t>
  </si>
  <si>
    <t>Turun tuomiorvk</t>
  </si>
  <si>
    <t>853</t>
  </si>
  <si>
    <t xml:space="preserve">TURKU  </t>
  </si>
  <si>
    <t>577</t>
  </si>
  <si>
    <t xml:space="preserve">PAIMIO  </t>
  </si>
  <si>
    <t>202</t>
  </si>
  <si>
    <t xml:space="preserve">KAARINA  </t>
  </si>
  <si>
    <t>619</t>
  </si>
  <si>
    <t xml:space="preserve">PUNKALAIDUN  </t>
  </si>
  <si>
    <t>068</t>
  </si>
  <si>
    <t xml:space="preserve">Lounais-Pirkanmaan seutukunta  </t>
  </si>
  <si>
    <t>06</t>
  </si>
  <si>
    <t xml:space="preserve">Pirkanmaa </t>
  </si>
  <si>
    <t>631</t>
  </si>
  <si>
    <t xml:space="preserve">PYHÄRANTA  </t>
  </si>
  <si>
    <t>636</t>
  </si>
  <si>
    <t xml:space="preserve">PÖYTYÄ  </t>
  </si>
  <si>
    <t>680</t>
  </si>
  <si>
    <t xml:space="preserve">RAISIO  </t>
  </si>
  <si>
    <t>684</t>
  </si>
  <si>
    <t xml:space="preserve">RAUMA  </t>
  </si>
  <si>
    <t>704</t>
  </si>
  <si>
    <t xml:space="preserve">RUSKO  </t>
  </si>
  <si>
    <t>747</t>
  </si>
  <si>
    <t xml:space="preserve">SIIKAINEN  </t>
  </si>
  <si>
    <t>833</t>
  </si>
  <si>
    <t xml:space="preserve">TAIVASSALO  </t>
  </si>
  <si>
    <t>886</t>
  </si>
  <si>
    <t xml:space="preserve">ULVILA  </t>
  </si>
  <si>
    <t>895</t>
  </si>
  <si>
    <t xml:space="preserve">UUSIKAUPUNKI  </t>
  </si>
  <si>
    <t>918</t>
  </si>
  <si>
    <t xml:space="preserve">VEHMAA  </t>
  </si>
  <si>
    <t>R00086</t>
  </si>
  <si>
    <t>020</t>
  </si>
  <si>
    <t xml:space="preserve">AKAA  </t>
  </si>
  <si>
    <t>063</t>
  </si>
  <si>
    <t xml:space="preserve">Etelä-Pirkanmaan seutukunta  </t>
  </si>
  <si>
    <t>016</t>
  </si>
  <si>
    <t xml:space="preserve">ASIKKALA  </t>
  </si>
  <si>
    <t>R00021</t>
  </si>
  <si>
    <t>061</t>
  </si>
  <si>
    <t xml:space="preserve">FORSSA  </t>
  </si>
  <si>
    <t>053</t>
  </si>
  <si>
    <t xml:space="preserve">Forssan seutukunta  </t>
  </si>
  <si>
    <t>05</t>
  </si>
  <si>
    <t xml:space="preserve">Kanta-Häme </t>
  </si>
  <si>
    <t>R00013</t>
  </si>
  <si>
    <t>Hämeenlinna</t>
  </si>
  <si>
    <t>082</t>
  </si>
  <si>
    <t xml:space="preserve">HATTULA  </t>
  </si>
  <si>
    <t xml:space="preserve">Hämeenlinnan seutukunta  </t>
  </si>
  <si>
    <t>109</t>
  </si>
  <si>
    <t xml:space="preserve">HÄMEENLINNA  </t>
  </si>
  <si>
    <t>086</t>
  </si>
  <si>
    <t xml:space="preserve">HAUSJÄRVI  </t>
  </si>
  <si>
    <t>052</t>
  </si>
  <si>
    <t xml:space="preserve">Riihimäen seutukunta  </t>
  </si>
  <si>
    <t>098</t>
  </si>
  <si>
    <t xml:space="preserve">HOLLOLA  </t>
  </si>
  <si>
    <t>103</t>
  </si>
  <si>
    <t xml:space="preserve">HUMPPILA  </t>
  </si>
  <si>
    <t>R00020</t>
  </si>
  <si>
    <t>108</t>
  </si>
  <si>
    <t xml:space="preserve">HÄMEENKYRÖ  </t>
  </si>
  <si>
    <t>064</t>
  </si>
  <si>
    <t xml:space="preserve">Tampereen seutukunta  </t>
  </si>
  <si>
    <t>143</t>
  </si>
  <si>
    <t xml:space="preserve">IKAALINEN  </t>
  </si>
  <si>
    <t xml:space="preserve">Luoteis-Pirkanmaan seutukunta  </t>
  </si>
  <si>
    <t>165</t>
  </si>
  <si>
    <t xml:space="preserve">JANAKKALA  </t>
  </si>
  <si>
    <t>169</t>
  </si>
  <si>
    <t xml:space="preserve">JOKIOINEN  </t>
  </si>
  <si>
    <t>182</t>
  </si>
  <si>
    <t xml:space="preserve">JÄMSÄ  </t>
  </si>
  <si>
    <t>134</t>
  </si>
  <si>
    <t xml:space="preserve">Jämsän seutukunta  </t>
  </si>
  <si>
    <t>13</t>
  </si>
  <si>
    <t xml:space="preserve">Keski-Suomi </t>
  </si>
  <si>
    <t>211</t>
  </si>
  <si>
    <t xml:space="preserve">KANGASALA  </t>
  </si>
  <si>
    <t>398</t>
  </si>
  <si>
    <t xml:space="preserve">LAHTI  </t>
  </si>
  <si>
    <t>418</t>
  </si>
  <si>
    <t xml:space="preserve">LEMPÄÄLÄ  </t>
  </si>
  <si>
    <t>433</t>
  </si>
  <si>
    <t xml:space="preserve">LOPPI  </t>
  </si>
  <si>
    <t>536</t>
  </si>
  <si>
    <t xml:space="preserve">NOKIA  </t>
  </si>
  <si>
    <t>562</t>
  </si>
  <si>
    <t xml:space="preserve">ORIVESI  </t>
  </si>
  <si>
    <t>604</t>
  </si>
  <si>
    <t xml:space="preserve">PIRKKALA  </t>
  </si>
  <si>
    <t>635</t>
  </si>
  <si>
    <t xml:space="preserve">PÄLKÄNE  </t>
  </si>
  <si>
    <t>694</t>
  </si>
  <si>
    <t xml:space="preserve">RIIHIMÄKI  </t>
  </si>
  <si>
    <t>702</t>
  </si>
  <si>
    <t xml:space="preserve">RUOVESI  </t>
  </si>
  <si>
    <t>069</t>
  </si>
  <si>
    <t xml:space="preserve">Ylä-Pirkanmaan seutukunta  </t>
  </si>
  <si>
    <t>761</t>
  </si>
  <si>
    <t xml:space="preserve">SOMERO  </t>
  </si>
  <si>
    <t>022</t>
  </si>
  <si>
    <t xml:space="preserve">Salon seutukunta  </t>
  </si>
  <si>
    <t>908</t>
  </si>
  <si>
    <t xml:space="preserve">VALKEAKOSKI  </t>
  </si>
  <si>
    <t>834</t>
  </si>
  <si>
    <t xml:space="preserve">TAMMELA  </t>
  </si>
  <si>
    <t>R00012</t>
  </si>
  <si>
    <t>Tampereen tuomiorvk</t>
  </si>
  <si>
    <t>837</t>
  </si>
  <si>
    <t xml:space="preserve">TAMPERE  </t>
  </si>
  <si>
    <t>887</t>
  </si>
  <si>
    <t xml:space="preserve">URJALA  </t>
  </si>
  <si>
    <t>922</t>
  </si>
  <si>
    <t xml:space="preserve">VESILAHTI  </t>
  </si>
  <si>
    <t>980</t>
  </si>
  <si>
    <t xml:space="preserve">YLÖJÄRVI  </t>
  </si>
  <si>
    <t>981</t>
  </si>
  <si>
    <t xml:space="preserve">YPÄJÄ  </t>
  </si>
  <si>
    <t>H00003</t>
  </si>
  <si>
    <t>R00026</t>
  </si>
  <si>
    <t>009</t>
  </si>
  <si>
    <t xml:space="preserve">ALAVIESKA  </t>
  </si>
  <si>
    <t>177</t>
  </si>
  <si>
    <t xml:space="preserve">Ylivieskan seutukunta  </t>
  </si>
  <si>
    <t>17</t>
  </si>
  <si>
    <t xml:space="preserve">Pohjois-Pohjanmaa </t>
  </si>
  <si>
    <t>R00030</t>
  </si>
  <si>
    <t>Lappi</t>
  </si>
  <si>
    <t>047</t>
  </si>
  <si>
    <t xml:space="preserve">ENONTEKIÖ  </t>
  </si>
  <si>
    <t>196</t>
  </si>
  <si>
    <t xml:space="preserve">Tunturi-Lapin seutukunta  </t>
  </si>
  <si>
    <t>19</t>
  </si>
  <si>
    <t xml:space="preserve">Lappi </t>
  </si>
  <si>
    <t xml:space="preserve">HAAPAJÄRVI  </t>
  </si>
  <si>
    <t>176</t>
  </si>
  <si>
    <t xml:space="preserve">Nivala-Haapajärven seutukunta  </t>
  </si>
  <si>
    <t xml:space="preserve">HAAPAVESI  </t>
  </si>
  <si>
    <t>175</t>
  </si>
  <si>
    <t xml:space="preserve">Haapaveden-Siikalatvan seutukunta  </t>
  </si>
  <si>
    <t>R00023</t>
  </si>
  <si>
    <t>072</t>
  </si>
  <si>
    <t xml:space="preserve">HAILUOTO  </t>
  </si>
  <si>
    <t>171</t>
  </si>
  <si>
    <t xml:space="preserve">Oulun seutukunta  </t>
  </si>
  <si>
    <t>R00027</t>
  </si>
  <si>
    <t>Kokkola</t>
  </si>
  <si>
    <t>074</t>
  </si>
  <si>
    <t xml:space="preserve">HALSUA  </t>
  </si>
  <si>
    <t>161</t>
  </si>
  <si>
    <t xml:space="preserve">Kaustisen seutukunta  </t>
  </si>
  <si>
    <t>16</t>
  </si>
  <si>
    <t xml:space="preserve">Keski-Pohjanmaa </t>
  </si>
  <si>
    <t>R00022</t>
  </si>
  <si>
    <t>Oulun tuomiorvk</t>
  </si>
  <si>
    <t>564</t>
  </si>
  <si>
    <t xml:space="preserve">OULU  </t>
  </si>
  <si>
    <t>139</t>
  </si>
  <si>
    <t xml:space="preserve">II  </t>
  </si>
  <si>
    <t>173</t>
  </si>
  <si>
    <t xml:space="preserve">Oulunkaaren seutukunta  </t>
  </si>
  <si>
    <t>148</t>
  </si>
  <si>
    <t xml:space="preserve">INARI  </t>
  </si>
  <si>
    <t>197</t>
  </si>
  <si>
    <t xml:space="preserve">Pohjois-Lapin seutukunta  </t>
  </si>
  <si>
    <t>208</t>
  </si>
  <si>
    <t xml:space="preserve">KALAJOKI  </t>
  </si>
  <si>
    <t>217</t>
  </si>
  <si>
    <t xml:space="preserve">KANNUS  </t>
  </si>
  <si>
    <t>162</t>
  </si>
  <si>
    <t xml:space="preserve">Kokkolan seutukunta  </t>
  </si>
  <si>
    <t>R00029</t>
  </si>
  <si>
    <t>Kemi-Tornio</t>
  </si>
  <si>
    <t>240</t>
  </si>
  <si>
    <t xml:space="preserve">KEMI  </t>
  </si>
  <si>
    <t>192</t>
  </si>
  <si>
    <t xml:space="preserve">Kemi-Tornion seutukunta  </t>
  </si>
  <si>
    <t>241</t>
  </si>
  <si>
    <t xml:space="preserve">KEMINMAA  </t>
  </si>
  <si>
    <t>R00028</t>
  </si>
  <si>
    <t>320</t>
  </si>
  <si>
    <t xml:space="preserve">KEMIJÄRVI  </t>
  </si>
  <si>
    <t>194</t>
  </si>
  <si>
    <t xml:space="preserve">Itä-Lapin seutukunta  </t>
  </si>
  <si>
    <t>244</t>
  </si>
  <si>
    <t xml:space="preserve">KEMPELE  </t>
  </si>
  <si>
    <t>261</t>
  </si>
  <si>
    <t xml:space="preserve">KITTILÄ  </t>
  </si>
  <si>
    <t>272</t>
  </si>
  <si>
    <t xml:space="preserve">KOKKOLA  </t>
  </si>
  <si>
    <t>273</t>
  </si>
  <si>
    <t xml:space="preserve">KOLARI  </t>
  </si>
  <si>
    <t>R00083</t>
  </si>
  <si>
    <t>Koillismaa</t>
  </si>
  <si>
    <t>305</t>
  </si>
  <si>
    <t xml:space="preserve">KUUSAMO  </t>
  </si>
  <si>
    <t>178</t>
  </si>
  <si>
    <t xml:space="preserve">Koillismaan seutukunta  </t>
  </si>
  <si>
    <t>317</t>
  </si>
  <si>
    <t xml:space="preserve">KÄRSÄMÄKI  </t>
  </si>
  <si>
    <t>425</t>
  </si>
  <si>
    <t xml:space="preserve">LIMINKA  </t>
  </si>
  <si>
    <t>436</t>
  </si>
  <si>
    <t xml:space="preserve">LUMIJOKI  </t>
  </si>
  <si>
    <t>494</t>
  </si>
  <si>
    <t xml:space="preserve">MUHOS  </t>
  </si>
  <si>
    <t>498</t>
  </si>
  <si>
    <t xml:space="preserve">MUONIO  </t>
  </si>
  <si>
    <t>535</t>
  </si>
  <si>
    <t xml:space="preserve">NIVALA  </t>
  </si>
  <si>
    <t>563</t>
  </si>
  <si>
    <t xml:space="preserve">OULAINEN  </t>
  </si>
  <si>
    <t>H00004</t>
  </si>
  <si>
    <t>R00038</t>
  </si>
  <si>
    <t>111</t>
  </si>
  <si>
    <t xml:space="preserve">HEINOLA  </t>
  </si>
  <si>
    <t>583</t>
  </si>
  <si>
    <t xml:space="preserve">PELKOSENNIEMI  </t>
  </si>
  <si>
    <t>584</t>
  </si>
  <si>
    <t xml:space="preserve">PERHO  </t>
  </si>
  <si>
    <t>614</t>
  </si>
  <si>
    <t xml:space="preserve">POSIO  </t>
  </si>
  <si>
    <t>615</t>
  </si>
  <si>
    <t xml:space="preserve">PUDASJÄRVI  </t>
  </si>
  <si>
    <t>625</t>
  </si>
  <si>
    <t xml:space="preserve">PYHÄJOKI  </t>
  </si>
  <si>
    <t>174</t>
  </si>
  <si>
    <t xml:space="preserve">Raahen seutukunta  </t>
  </si>
  <si>
    <t>678</t>
  </si>
  <si>
    <t xml:space="preserve">RAAHE  </t>
  </si>
  <si>
    <t>683</t>
  </si>
  <si>
    <t xml:space="preserve">RANUA  </t>
  </si>
  <si>
    <t>191</t>
  </si>
  <si>
    <t xml:space="preserve">Rovaniemen seutukunta  </t>
  </si>
  <si>
    <t>691</t>
  </si>
  <si>
    <t xml:space="preserve">REISJÄRVI  </t>
  </si>
  <si>
    <t>698</t>
  </si>
  <si>
    <t xml:space="preserve">ROVANIEMI  </t>
  </si>
  <si>
    <t>732</t>
  </si>
  <si>
    <t xml:space="preserve">SALLA  </t>
  </si>
  <si>
    <t>746</t>
  </si>
  <si>
    <t xml:space="preserve">SIEVI  </t>
  </si>
  <si>
    <t>751</t>
  </si>
  <si>
    <t xml:space="preserve">SIMO  </t>
  </si>
  <si>
    <t>758</t>
  </si>
  <si>
    <t xml:space="preserve">SODANKYLÄ  </t>
  </si>
  <si>
    <t>832</t>
  </si>
  <si>
    <t xml:space="preserve">TAIVALKOSKI  </t>
  </si>
  <si>
    <t>845</t>
  </si>
  <si>
    <t xml:space="preserve">TERVOLA  </t>
  </si>
  <si>
    <t>849</t>
  </si>
  <si>
    <t xml:space="preserve">TOHOLAMPI  </t>
  </si>
  <si>
    <t>851</t>
  </si>
  <si>
    <t xml:space="preserve">TORNIO  </t>
  </si>
  <si>
    <t>854</t>
  </si>
  <si>
    <t xml:space="preserve">PELLO  </t>
  </si>
  <si>
    <t>193</t>
  </si>
  <si>
    <t xml:space="preserve">Torniolaakson seutukunta  </t>
  </si>
  <si>
    <t>859</t>
  </si>
  <si>
    <t xml:space="preserve">TYRNÄVÄ  </t>
  </si>
  <si>
    <t>889</t>
  </si>
  <si>
    <t xml:space="preserve">UTAJÄRVI  </t>
  </si>
  <si>
    <t>890</t>
  </si>
  <si>
    <t xml:space="preserve">UTSJOKI  </t>
  </si>
  <si>
    <t>924</t>
  </si>
  <si>
    <t xml:space="preserve">VETELI  </t>
  </si>
  <si>
    <t>976</t>
  </si>
  <si>
    <t xml:space="preserve">YLITORNIO  </t>
  </si>
  <si>
    <t>977</t>
  </si>
  <si>
    <t xml:space="preserve">YLIVIESKA  </t>
  </si>
  <si>
    <t>R00036</t>
  </si>
  <si>
    <t>286</t>
  </si>
  <si>
    <t xml:space="preserve">KOUVOLA  </t>
  </si>
  <si>
    <t>081</t>
  </si>
  <si>
    <t xml:space="preserve">Kouvolan seutukunta  </t>
  </si>
  <si>
    <t>08</t>
  </si>
  <si>
    <t xml:space="preserve">Kymenlaakso </t>
  </si>
  <si>
    <t>R00031</t>
  </si>
  <si>
    <t>Mikkelin tuomiorvk</t>
  </si>
  <si>
    <t>097</t>
  </si>
  <si>
    <t xml:space="preserve">HIRVENSALMI  </t>
  </si>
  <si>
    <t>101</t>
  </si>
  <si>
    <t xml:space="preserve">Mikkelin seutukunta  </t>
  </si>
  <si>
    <t>10</t>
  </si>
  <si>
    <t xml:space="preserve">Etelä-Savo </t>
  </si>
  <si>
    <t>142</t>
  </si>
  <si>
    <t xml:space="preserve">IITTI  </t>
  </si>
  <si>
    <t>R00034</t>
  </si>
  <si>
    <t>153</t>
  </si>
  <si>
    <t xml:space="preserve">IMATRA  </t>
  </si>
  <si>
    <t>093</t>
  </si>
  <si>
    <t xml:space="preserve">Imatran seutukunta  </t>
  </si>
  <si>
    <t>09</t>
  </si>
  <si>
    <t xml:space="preserve">Etelä-Karjala </t>
  </si>
  <si>
    <t>172</t>
  </si>
  <si>
    <t xml:space="preserve">JOUTSA  </t>
  </si>
  <si>
    <t>132</t>
  </si>
  <si>
    <t xml:space="preserve">Joutsan seutukunta  </t>
  </si>
  <si>
    <t>R00035</t>
  </si>
  <si>
    <t>405</t>
  </si>
  <si>
    <t xml:space="preserve">LAPPEENRANTA  </t>
  </si>
  <si>
    <t>091</t>
  </si>
  <si>
    <t xml:space="preserve">Lappeenrannan seutukunta  </t>
  </si>
  <si>
    <t xml:space="preserve">JUVA  </t>
  </si>
  <si>
    <t>105</t>
  </si>
  <si>
    <t xml:space="preserve">Pieksämäen seutukunta  </t>
  </si>
  <si>
    <t>213</t>
  </si>
  <si>
    <t xml:space="preserve">KANGASNIEMI  </t>
  </si>
  <si>
    <t>R00032</t>
  </si>
  <si>
    <t>260</t>
  </si>
  <si>
    <t xml:space="preserve">KITEE  </t>
  </si>
  <si>
    <t>124</t>
  </si>
  <si>
    <t xml:space="preserve">Keski-Karjalan seutukunta  </t>
  </si>
  <si>
    <t>12</t>
  </si>
  <si>
    <t xml:space="preserve">Pohjois-Karjala </t>
  </si>
  <si>
    <t>441</t>
  </si>
  <si>
    <t xml:space="preserve">LUUMÄKI  </t>
  </si>
  <si>
    <t>507</t>
  </si>
  <si>
    <t xml:space="preserve">MÄNTYHARJU  </t>
  </si>
  <si>
    <t>580</t>
  </si>
  <si>
    <t xml:space="preserve">PARIKKALA  </t>
  </si>
  <si>
    <t>623</t>
  </si>
  <si>
    <t xml:space="preserve">PUUMALA  </t>
  </si>
  <si>
    <t>R00037</t>
  </si>
  <si>
    <t>Kotka</t>
  </si>
  <si>
    <t>624</t>
  </si>
  <si>
    <t xml:space="preserve">PYHTÄÄ  </t>
  </si>
  <si>
    <t xml:space="preserve">Kotkan-Haminan seutukunta  </t>
  </si>
  <si>
    <t>700</t>
  </si>
  <si>
    <t xml:space="preserve">RUOKOLAHTI  </t>
  </si>
  <si>
    <t>768</t>
  </si>
  <si>
    <t xml:space="preserve">SULKAVA  </t>
  </si>
  <si>
    <t xml:space="preserve">Savonlinnan seutukunta  </t>
  </si>
  <si>
    <t>848</t>
  </si>
  <si>
    <t xml:space="preserve">TOHMAJÄRVI  </t>
  </si>
  <si>
    <t>H00006</t>
  </si>
  <si>
    <t>R00054</t>
  </si>
  <si>
    <t>167</t>
  </si>
  <si>
    <t xml:space="preserve">JOENSUU  </t>
  </si>
  <si>
    <t>122</t>
  </si>
  <si>
    <t xml:space="preserve">Joensuun seutukunta  </t>
  </si>
  <si>
    <t>R00084</t>
  </si>
  <si>
    <t>077</t>
  </si>
  <si>
    <t xml:space="preserve">HANKASALMI  </t>
  </si>
  <si>
    <t>131</t>
  </si>
  <si>
    <t xml:space="preserve">Jyväskylän seutukunta  </t>
  </si>
  <si>
    <t>090</t>
  </si>
  <si>
    <t xml:space="preserve">HEINÄVESI  </t>
  </si>
  <si>
    <t>R00052</t>
  </si>
  <si>
    <t xml:space="preserve">HYRYNSALMI  </t>
  </si>
  <si>
    <t>181</t>
  </si>
  <si>
    <t xml:space="preserve">Kehys-Kainuun seutukunta  </t>
  </si>
  <si>
    <t>18</t>
  </si>
  <si>
    <t xml:space="preserve">Kainuu </t>
  </si>
  <si>
    <t>R00051</t>
  </si>
  <si>
    <t>140</t>
  </si>
  <si>
    <t xml:space="preserve">IISALMI  </t>
  </si>
  <si>
    <t xml:space="preserve">Ylä-Savon seutukunta  </t>
  </si>
  <si>
    <t>11</t>
  </si>
  <si>
    <t xml:space="preserve">Pohjois-Savo </t>
  </si>
  <si>
    <t>146</t>
  </si>
  <si>
    <t xml:space="preserve">ILOMANTSI  </t>
  </si>
  <si>
    <t xml:space="preserve">JOROINEN  </t>
  </si>
  <si>
    <t xml:space="preserve">JUUKA  </t>
  </si>
  <si>
    <t>205</t>
  </si>
  <si>
    <t xml:space="preserve">KAJAANI  </t>
  </si>
  <si>
    <t xml:space="preserve">Kajaanin seutukunta  </t>
  </si>
  <si>
    <t>239</t>
  </si>
  <si>
    <t xml:space="preserve">KEITELE  </t>
  </si>
  <si>
    <t>263</t>
  </si>
  <si>
    <t xml:space="preserve">KIURUVESI  </t>
  </si>
  <si>
    <t>275</t>
  </si>
  <si>
    <t xml:space="preserve">KONNEVESI  </t>
  </si>
  <si>
    <t>135</t>
  </si>
  <si>
    <t xml:space="preserve">Äänekosken seutukunta  </t>
  </si>
  <si>
    <t>276</t>
  </si>
  <si>
    <t xml:space="preserve">KONTIOLAHTI  </t>
  </si>
  <si>
    <t>290</t>
  </si>
  <si>
    <t xml:space="preserve">KUHMO  </t>
  </si>
  <si>
    <t>R00048</t>
  </si>
  <si>
    <t>Kuopion tuomiorvk</t>
  </si>
  <si>
    <t>297</t>
  </si>
  <si>
    <t xml:space="preserve">KUOPIO  </t>
  </si>
  <si>
    <t>112</t>
  </si>
  <si>
    <t xml:space="preserve">Kuopion seutukunta  </t>
  </si>
  <si>
    <t>309</t>
  </si>
  <si>
    <t xml:space="preserve">OUTOKUMPU  </t>
  </si>
  <si>
    <t>402</t>
  </si>
  <si>
    <t xml:space="preserve">LAPINLAHTI  </t>
  </si>
  <si>
    <t>420</t>
  </si>
  <si>
    <t xml:space="preserve">LEPPÄVIRTA  </t>
  </si>
  <si>
    <t>114</t>
  </si>
  <si>
    <t xml:space="preserve">Varkauden seutukunta  </t>
  </si>
  <si>
    <t>426</t>
  </si>
  <si>
    <t xml:space="preserve">LIPERI  </t>
  </si>
  <si>
    <t>541</t>
  </si>
  <si>
    <t xml:space="preserve">NURMES  </t>
  </si>
  <si>
    <t>125</t>
  </si>
  <si>
    <t xml:space="preserve">Pielisen karjalan seutukunta  </t>
  </si>
  <si>
    <t>578</t>
  </si>
  <si>
    <t xml:space="preserve">PALTAMO  </t>
  </si>
  <si>
    <t>595</t>
  </si>
  <si>
    <t xml:space="preserve">PIELAVESI  </t>
  </si>
  <si>
    <t>422</t>
  </si>
  <si>
    <t xml:space="preserve">LIEKSA  </t>
  </si>
  <si>
    <t>607</t>
  </si>
  <si>
    <t xml:space="preserve">POLVIJÄRVI  </t>
  </si>
  <si>
    <t>620</t>
  </si>
  <si>
    <t xml:space="preserve">PUOLANKA  </t>
  </si>
  <si>
    <t>626</t>
  </si>
  <si>
    <t xml:space="preserve">PYHÄJÄRVI  </t>
  </si>
  <si>
    <t>686</t>
  </si>
  <si>
    <t xml:space="preserve">RAUTALAMPI  </t>
  </si>
  <si>
    <t>115</t>
  </si>
  <si>
    <t xml:space="preserve">Sisä-Savon seutukunta  </t>
  </si>
  <si>
    <t>687</t>
  </si>
  <si>
    <t xml:space="preserve">RAUTAVAARA  </t>
  </si>
  <si>
    <t>113</t>
  </si>
  <si>
    <t xml:space="preserve">Koillis-Savon seutukunta  </t>
  </si>
  <si>
    <t>697</t>
  </si>
  <si>
    <t xml:space="preserve">RISTIJÄRVI  </t>
  </si>
  <si>
    <t>749</t>
  </si>
  <si>
    <t xml:space="preserve">SIILINJÄRVI  </t>
  </si>
  <si>
    <t>762</t>
  </si>
  <si>
    <t xml:space="preserve">SONKAJÄRVI  </t>
  </si>
  <si>
    <t>765</t>
  </si>
  <si>
    <t xml:space="preserve">SOTKAMO  </t>
  </si>
  <si>
    <t>777</t>
  </si>
  <si>
    <t xml:space="preserve">SUOMUSSALMI  </t>
  </si>
  <si>
    <t>778</t>
  </si>
  <si>
    <t xml:space="preserve">SUONENJOKI  </t>
  </si>
  <si>
    <t>844</t>
  </si>
  <si>
    <t xml:space="preserve">TERVO  </t>
  </si>
  <si>
    <t>785</t>
  </si>
  <si>
    <t xml:space="preserve">VAALA  </t>
  </si>
  <si>
    <t xml:space="preserve">173  </t>
  </si>
  <si>
    <t xml:space="preserve">17  </t>
  </si>
  <si>
    <t>911</t>
  </si>
  <si>
    <t xml:space="preserve">VALTIMO  </t>
  </si>
  <si>
    <t>915</t>
  </si>
  <si>
    <t xml:space="preserve">VARKAUS  </t>
  </si>
  <si>
    <t>921</t>
  </si>
  <si>
    <t xml:space="preserve">VESANTO  </t>
  </si>
  <si>
    <t>925</t>
  </si>
  <si>
    <t xml:space="preserve">VIEREMÄ  </t>
  </si>
  <si>
    <t>H00007</t>
  </si>
  <si>
    <t>R00081</t>
  </si>
  <si>
    <t>Järvi-Pohjanmaa</t>
  </si>
  <si>
    <t>005</t>
  </si>
  <si>
    <t xml:space="preserve">ALAJÄRVI  </t>
  </si>
  <si>
    <t xml:space="preserve">Järviseudun seutukunta  </t>
  </si>
  <si>
    <t>14</t>
  </si>
  <si>
    <t xml:space="preserve">Etelä-Pohjanmaa </t>
  </si>
  <si>
    <t>R00080</t>
  </si>
  <si>
    <t>Etelä-Pohjanmaa</t>
  </si>
  <si>
    <t>010</t>
  </si>
  <si>
    <t xml:space="preserve">ALAVUS  </t>
  </si>
  <si>
    <t>144</t>
  </si>
  <si>
    <t xml:space="preserve">Kuusiokuntien seutukunta  </t>
  </si>
  <si>
    <t xml:space="preserve">EVIJÄRVI  </t>
  </si>
  <si>
    <t>145</t>
  </si>
  <si>
    <t xml:space="preserve">ILMAJOKI  </t>
  </si>
  <si>
    <t xml:space="preserve">Seinäjoen seutukunta  </t>
  </si>
  <si>
    <t>R00061</t>
  </si>
  <si>
    <t>151</t>
  </si>
  <si>
    <t xml:space="preserve">ISOJOKI  </t>
  </si>
  <si>
    <t>141</t>
  </si>
  <si>
    <t xml:space="preserve">Suupohjan seutukunta  </t>
  </si>
  <si>
    <t>R00062</t>
  </si>
  <si>
    <t>152</t>
  </si>
  <si>
    <t xml:space="preserve">ISOKYRÖ  </t>
  </si>
  <si>
    <t xml:space="preserve">Kyrönmaan seutukunta  </t>
  </si>
  <si>
    <t>15</t>
  </si>
  <si>
    <t xml:space="preserve">Pohjanmaa </t>
  </si>
  <si>
    <t>218</t>
  </si>
  <si>
    <t xml:space="preserve">KARIJOKI  </t>
  </si>
  <si>
    <t>R00082</t>
  </si>
  <si>
    <t>Pohjoinen Keski-Suomi</t>
  </si>
  <si>
    <t>226</t>
  </si>
  <si>
    <t xml:space="preserve">KARSTULA  </t>
  </si>
  <si>
    <t>138</t>
  </si>
  <si>
    <t xml:space="preserve">Saarijärven-Viitasaaren seutukunta  </t>
  </si>
  <si>
    <t>R00063</t>
  </si>
  <si>
    <t>230</t>
  </si>
  <si>
    <t xml:space="preserve">KARVIA  </t>
  </si>
  <si>
    <t>232</t>
  </si>
  <si>
    <t xml:space="preserve">KAUHAJOKI  </t>
  </si>
  <si>
    <t>233</t>
  </si>
  <si>
    <t xml:space="preserve">KAUHAVA  </t>
  </si>
  <si>
    <t>R00064</t>
  </si>
  <si>
    <t>249</t>
  </si>
  <si>
    <t xml:space="preserve">KEURUU  </t>
  </si>
  <si>
    <t>133</t>
  </si>
  <si>
    <t xml:space="preserve">Keuruun seutukunta  </t>
  </si>
  <si>
    <t>250</t>
  </si>
  <si>
    <t xml:space="preserve">KIHNIÖ  </t>
  </si>
  <si>
    <t>256</t>
  </si>
  <si>
    <t xml:space="preserve">KINNULA  </t>
  </si>
  <si>
    <t>300</t>
  </si>
  <si>
    <t xml:space="preserve">KUORTANE  </t>
  </si>
  <si>
    <t>301</t>
  </si>
  <si>
    <t xml:space="preserve">KURIKKA  </t>
  </si>
  <si>
    <t>312</t>
  </si>
  <si>
    <t xml:space="preserve">KYYJÄRVI  </t>
  </si>
  <si>
    <t>399</t>
  </si>
  <si>
    <t xml:space="preserve">LAIHIA  </t>
  </si>
  <si>
    <t>403</t>
  </si>
  <si>
    <t xml:space="preserve">LAPPAJÄRVI  </t>
  </si>
  <si>
    <t>408</t>
  </si>
  <si>
    <t xml:space="preserve">LAPUA  </t>
  </si>
  <si>
    <t>410</t>
  </si>
  <si>
    <t xml:space="preserve">LAUKAA  </t>
  </si>
  <si>
    <t>495</t>
  </si>
  <si>
    <t xml:space="preserve">MULTIA  </t>
  </si>
  <si>
    <t>500</t>
  </si>
  <si>
    <t xml:space="preserve">MUURAME  </t>
  </si>
  <si>
    <t>581</t>
  </si>
  <si>
    <t xml:space="preserve">PARKANO  </t>
  </si>
  <si>
    <t>592</t>
  </si>
  <si>
    <t xml:space="preserve">PETÄJÄVESI  </t>
  </si>
  <si>
    <t>598</t>
  </si>
  <si>
    <t xml:space="preserve">PIETARSAARI  </t>
  </si>
  <si>
    <t>154</t>
  </si>
  <si>
    <t xml:space="preserve">Jakobstadsregionen seutukunta  </t>
  </si>
  <si>
    <t>601</t>
  </si>
  <si>
    <t xml:space="preserve">PIHTIPUDAS  </t>
  </si>
  <si>
    <t>729</t>
  </si>
  <si>
    <t xml:space="preserve">SAARIJÄRVI  </t>
  </si>
  <si>
    <t>743</t>
  </si>
  <si>
    <t xml:space="preserve">SEINÄJOKI  </t>
  </si>
  <si>
    <t>759</t>
  </si>
  <si>
    <t xml:space="preserve">SOINI  </t>
  </si>
  <si>
    <t>846</t>
  </si>
  <si>
    <t xml:space="preserve">TEUVA  </t>
  </si>
  <si>
    <t>850</t>
  </si>
  <si>
    <t xml:space="preserve">TOIVAKKA  </t>
  </si>
  <si>
    <t>892</t>
  </si>
  <si>
    <t xml:space="preserve">UURAINEN  </t>
  </si>
  <si>
    <t>905</t>
  </si>
  <si>
    <t xml:space="preserve">VAASA  </t>
  </si>
  <si>
    <t xml:space="preserve">Vaasan seutukunta  </t>
  </si>
  <si>
    <t>931</t>
  </si>
  <si>
    <t xml:space="preserve">VIITASAARI  </t>
  </si>
  <si>
    <t>934</t>
  </si>
  <si>
    <t xml:space="preserve">VIMPELI  </t>
  </si>
  <si>
    <t>936</t>
  </si>
  <si>
    <t xml:space="preserve">VIRRAT  </t>
  </si>
  <si>
    <t>989</t>
  </si>
  <si>
    <t xml:space="preserve">ÄHTÄRI  </t>
  </si>
  <si>
    <t>992</t>
  </si>
  <si>
    <t xml:space="preserve">ÄÄNEKOSKI  </t>
  </si>
  <si>
    <t>H00005</t>
  </si>
  <si>
    <t>R00046</t>
  </si>
  <si>
    <t>Korsholm</t>
  </si>
  <si>
    <t>475</t>
  </si>
  <si>
    <t xml:space="preserve">MAALAHTI  </t>
  </si>
  <si>
    <t>R00039</t>
  </si>
  <si>
    <t xml:space="preserve">Borgå dompr. </t>
  </si>
  <si>
    <t>R00044</t>
  </si>
  <si>
    <t>Åland</t>
  </si>
  <si>
    <t xml:space="preserve">ECKERÖ  </t>
  </si>
  <si>
    <t>212</t>
  </si>
  <si>
    <t xml:space="preserve">Ålands landsbygd seutukunta  </t>
  </si>
  <si>
    <t>21</t>
  </si>
  <si>
    <t xml:space="preserve">Ahvenanmaa </t>
  </si>
  <si>
    <t>R00041</t>
  </si>
  <si>
    <t>Mellersta nyland</t>
  </si>
  <si>
    <t>R00047</t>
  </si>
  <si>
    <t xml:space="preserve">Pedersöre </t>
  </si>
  <si>
    <t>599</t>
  </si>
  <si>
    <t xml:space="preserve">PEDERSÖREN KUNTA  </t>
  </si>
  <si>
    <t>060</t>
  </si>
  <si>
    <t xml:space="preserve">FINSTRÖM  </t>
  </si>
  <si>
    <t>076</t>
  </si>
  <si>
    <t xml:space="preserve">HAMMARLAND  </t>
  </si>
  <si>
    <t>062</t>
  </si>
  <si>
    <t xml:space="preserve">FÖGLÖ  </t>
  </si>
  <si>
    <t xml:space="preserve">Ålands skärgård seutukunta  </t>
  </si>
  <si>
    <t>R00042</t>
  </si>
  <si>
    <t>Raseborg</t>
  </si>
  <si>
    <t>149</t>
  </si>
  <si>
    <t xml:space="preserve">INKOO  </t>
  </si>
  <si>
    <t>170</t>
  </si>
  <si>
    <t xml:space="preserve">JOMALA  </t>
  </si>
  <si>
    <t>231</t>
  </si>
  <si>
    <t xml:space="preserve">KASKINEN  </t>
  </si>
  <si>
    <t xml:space="preserve">Sydösterbotten seutukunta  </t>
  </si>
  <si>
    <t>499</t>
  </si>
  <si>
    <t xml:space="preserve">MUSTASAARI  </t>
  </si>
  <si>
    <t>R00045</t>
  </si>
  <si>
    <t xml:space="preserve">Närpes </t>
  </si>
  <si>
    <t>280</t>
  </si>
  <si>
    <t xml:space="preserve">KORSNÄS  </t>
  </si>
  <si>
    <t>288</t>
  </si>
  <si>
    <t xml:space="preserve">KRUUNUPYY  </t>
  </si>
  <si>
    <t>440</t>
  </si>
  <si>
    <t xml:space="preserve">LUOTO  </t>
  </si>
  <si>
    <t>417</t>
  </si>
  <si>
    <t xml:space="preserve">LEMLAND  </t>
  </si>
  <si>
    <t>478</t>
  </si>
  <si>
    <t xml:space="preserve">MAARIANHAMINA  </t>
  </si>
  <si>
    <t xml:space="preserve">Mariehamns stad seutukunta  </t>
  </si>
  <si>
    <t>893</t>
  </si>
  <si>
    <t xml:space="preserve">UUSIKAARLEPYY  </t>
  </si>
  <si>
    <t>545</t>
  </si>
  <si>
    <t xml:space="preserve">NÄRPIÖ  </t>
  </si>
  <si>
    <t>736</t>
  </si>
  <si>
    <t xml:space="preserve">SALTVIK  </t>
  </si>
  <si>
    <t>753</t>
  </si>
  <si>
    <t xml:space="preserve">SIPOO  </t>
  </si>
  <si>
    <t>755</t>
  </si>
  <si>
    <t xml:space="preserve">SIUNTIO  </t>
  </si>
  <si>
    <t>771</t>
  </si>
  <si>
    <t xml:space="preserve">SUND  </t>
  </si>
  <si>
    <t>946</t>
  </si>
  <si>
    <t xml:space="preserve">VÖYRI  </t>
  </si>
  <si>
    <t>R00043</t>
  </si>
  <si>
    <t>Åboland</t>
  </si>
  <si>
    <t>R00040</t>
  </si>
  <si>
    <t xml:space="preserve">Helsingfors </t>
  </si>
  <si>
    <t xml:space="preserve">HELSINKI  </t>
  </si>
  <si>
    <t>235</t>
  </si>
  <si>
    <t xml:space="preserve">KAUNIAINEN  </t>
  </si>
  <si>
    <t>287</t>
  </si>
  <si>
    <t xml:space="preserve">KRISTIINANKAUPUNKI  </t>
  </si>
  <si>
    <t>035</t>
  </si>
  <si>
    <t xml:space="preserve">BRÄNDÖ  </t>
  </si>
  <si>
    <t>430</t>
  </si>
  <si>
    <t xml:space="preserve">LOIMAA  </t>
  </si>
  <si>
    <t>R00072</t>
  </si>
  <si>
    <t>R00068</t>
  </si>
  <si>
    <t>Helsingin tuomiorvk</t>
  </si>
  <si>
    <t>R00070</t>
  </si>
  <si>
    <t>Huopalahti</t>
  </si>
  <si>
    <t>R00071</t>
  </si>
  <si>
    <t>236</t>
  </si>
  <si>
    <t xml:space="preserve">KAUSTINEN  </t>
  </si>
  <si>
    <t>791</t>
  </si>
  <si>
    <t xml:space="preserve">SIIKALATVA  </t>
  </si>
  <si>
    <t>593</t>
  </si>
  <si>
    <t xml:space="preserve">PIEKSÄMÄKI  </t>
  </si>
  <si>
    <t>445</t>
  </si>
  <si>
    <t xml:space="preserve">PARAINEN  </t>
  </si>
  <si>
    <t>021</t>
  </si>
  <si>
    <t xml:space="preserve">Åboland-Turunmaan seutukunta  </t>
  </si>
  <si>
    <t>734</t>
  </si>
  <si>
    <t xml:space="preserve">SALO  </t>
  </si>
  <si>
    <t>179</t>
  </si>
  <si>
    <t xml:space="preserve">JYVÄSKYLÄ  </t>
  </si>
  <si>
    <t>790</t>
  </si>
  <si>
    <t xml:space="preserve">SASTAMALA  </t>
  </si>
  <si>
    <t>508</t>
  </si>
  <si>
    <t xml:space="preserve">MÄNTTÄ-VILPPULA  </t>
  </si>
  <si>
    <t>322</t>
  </si>
  <si>
    <t xml:space="preserve">KEMIÖNSAARI  </t>
  </si>
  <si>
    <t>075</t>
  </si>
  <si>
    <t xml:space="preserve">HAMINA  </t>
  </si>
  <si>
    <t xml:space="preserve">297  </t>
  </si>
  <si>
    <t>740</t>
  </si>
  <si>
    <t xml:space="preserve">SAVONLINNA  </t>
  </si>
  <si>
    <t>491</t>
  </si>
  <si>
    <t xml:space="preserve">MIKKELI  </t>
  </si>
  <si>
    <t>710</t>
  </si>
  <si>
    <t xml:space="preserve">RAASEPORI  </t>
  </si>
  <si>
    <t>783</t>
  </si>
  <si>
    <t>SÄKYLÄ</t>
  </si>
  <si>
    <t>285</t>
  </si>
  <si>
    <t xml:space="preserve">KOTKA  </t>
  </si>
  <si>
    <t>434</t>
  </si>
  <si>
    <t xml:space="preserve">LOVIISA  </t>
  </si>
  <si>
    <t xml:space="preserve">Loviisan seutukunta  </t>
  </si>
  <si>
    <t xml:space="preserve">HARTOLA  </t>
  </si>
  <si>
    <t>416</t>
  </si>
  <si>
    <t xml:space="preserve">LEMI  </t>
  </si>
  <si>
    <t>284</t>
  </si>
  <si>
    <t xml:space="preserve">KOSKI TL  </t>
  </si>
  <si>
    <t>Sansa</t>
  </si>
  <si>
    <t>2019 kannatus/jäsen</t>
  </si>
  <si>
    <t>Seurakunnat ja seurakuntayhtymät</t>
  </si>
  <si>
    <t>Summa SLS Yhteensä - Total</t>
  </si>
  <si>
    <t>Summa SLEY Yhteensä - Total</t>
  </si>
  <si>
    <t>Summa SLEF Yhteensä - Total</t>
  </si>
  <si>
    <t>Summa SPS Yhteensä - Total</t>
  </si>
  <si>
    <t>Summa SEKL Yhteensä - Total</t>
  </si>
  <si>
    <t>Summa Kylväjä Yhteensä - Total</t>
  </si>
  <si>
    <t>Summa Sansa Yhteensä - Total</t>
  </si>
  <si>
    <t>Summa KUA Yhteensä - Total</t>
  </si>
  <si>
    <t>PRVkoodi / prv-kod</t>
  </si>
  <si>
    <t xml:space="preserve">000131  </t>
  </si>
  <si>
    <t xml:space="preserve">000420  </t>
  </si>
  <si>
    <t xml:space="preserve">000203  </t>
  </si>
  <si>
    <t xml:space="preserve">000421  </t>
  </si>
  <si>
    <t xml:space="preserve">000282  </t>
  </si>
  <si>
    <t xml:space="preserve">000132  </t>
  </si>
  <si>
    <t xml:space="preserve">000002  </t>
  </si>
  <si>
    <t xml:space="preserve">000035  </t>
  </si>
  <si>
    <t xml:space="preserve">000484  </t>
  </si>
  <si>
    <t xml:space="preserve">000485  </t>
  </si>
  <si>
    <t xml:space="preserve">000598  </t>
  </si>
  <si>
    <t xml:space="preserve">000489  </t>
  </si>
  <si>
    <t xml:space="preserve">001020  </t>
  </si>
  <si>
    <t xml:space="preserve">000284  </t>
  </si>
  <si>
    <t xml:space="preserve">000350  </t>
  </si>
  <si>
    <t xml:space="preserve">000204  </t>
  </si>
  <si>
    <t xml:space="preserve">000491  </t>
  </si>
  <si>
    <t xml:space="preserve">000801  </t>
  </si>
  <si>
    <t xml:space="preserve">000004  </t>
  </si>
  <si>
    <t xml:space="preserve">000571  </t>
  </si>
  <si>
    <t xml:space="preserve">000492  </t>
  </si>
  <si>
    <t xml:space="preserve">000036  </t>
  </si>
  <si>
    <t xml:space="preserve">000037  </t>
  </si>
  <si>
    <t xml:space="preserve">000422  </t>
  </si>
  <si>
    <t xml:space="preserve">000493  </t>
  </si>
  <si>
    <t xml:space="preserve">000134  </t>
  </si>
  <si>
    <t xml:space="preserve">000574  </t>
  </si>
  <si>
    <t xml:space="preserve">001010  </t>
  </si>
  <si>
    <t xml:space="preserve">000205  </t>
  </si>
  <si>
    <t xml:space="preserve">000206  </t>
  </si>
  <si>
    <t xml:space="preserve">000207  </t>
  </si>
  <si>
    <t xml:space="preserve">000584  </t>
  </si>
  <si>
    <t xml:space="preserve">000208  </t>
  </si>
  <si>
    <t xml:space="preserve">001011  </t>
  </si>
  <si>
    <t xml:space="preserve">000497  </t>
  </si>
  <si>
    <t xml:space="preserve">000007  </t>
  </si>
  <si>
    <t xml:space="preserve">000804  </t>
  </si>
  <si>
    <t xml:space="preserve">000499  </t>
  </si>
  <si>
    <t xml:space="preserve">000351  </t>
  </si>
  <si>
    <t xml:space="preserve">000039  </t>
  </si>
  <si>
    <t xml:space="preserve">000288  </t>
  </si>
  <si>
    <t xml:space="preserve">000135  </t>
  </si>
  <si>
    <t xml:space="preserve">000136  </t>
  </si>
  <si>
    <t xml:space="preserve">000209  </t>
  </si>
  <si>
    <t xml:space="preserve">000137  </t>
  </si>
  <si>
    <t xml:space="preserve">000239  </t>
  </si>
  <si>
    <t xml:space="preserve">000352  </t>
  </si>
  <si>
    <t xml:space="preserve">000636  </t>
  </si>
  <si>
    <t xml:space="preserve">000806  </t>
  </si>
  <si>
    <t xml:space="preserve">000631  </t>
  </si>
  <si>
    <t xml:space="preserve">000613  </t>
  </si>
  <si>
    <t xml:space="preserve">000292  </t>
  </si>
  <si>
    <t xml:space="preserve">000138  </t>
  </si>
  <si>
    <t xml:space="preserve">000423  </t>
  </si>
  <si>
    <t xml:space="preserve">000042  </t>
  </si>
  <si>
    <t xml:space="preserve">000139  </t>
  </si>
  <si>
    <t xml:space="preserve">000353  </t>
  </si>
  <si>
    <t xml:space="preserve">000010  </t>
  </si>
  <si>
    <t xml:space="preserve">000582  </t>
  </si>
  <si>
    <t xml:space="preserve">000140  </t>
  </si>
  <si>
    <t xml:space="preserve">004005  </t>
  </si>
  <si>
    <t xml:space="preserve">000644  </t>
  </si>
  <si>
    <t xml:space="preserve">000211  </t>
  </si>
  <si>
    <t xml:space="preserve">000354  </t>
  </si>
  <si>
    <t xml:space="preserve">000293  </t>
  </si>
  <si>
    <t xml:space="preserve">000142  </t>
  </si>
  <si>
    <t xml:space="preserve">000424  </t>
  </si>
  <si>
    <t xml:space="preserve">000356  </t>
  </si>
  <si>
    <t xml:space="preserve">000294  </t>
  </si>
  <si>
    <t xml:space="preserve">000212  </t>
  </si>
  <si>
    <t xml:space="preserve">000503  </t>
  </si>
  <si>
    <t xml:space="preserve">000425  </t>
  </si>
  <si>
    <t xml:space="preserve">000426  </t>
  </si>
  <si>
    <t xml:space="preserve">000505  </t>
  </si>
  <si>
    <t xml:space="preserve">000143  </t>
  </si>
  <si>
    <t xml:space="preserve">000357  </t>
  </si>
  <si>
    <t xml:space="preserve">000808  </t>
  </si>
  <si>
    <t xml:space="preserve">001005  </t>
  </si>
  <si>
    <t xml:space="preserve">000144  </t>
  </si>
  <si>
    <t xml:space="preserve">000507  </t>
  </si>
  <si>
    <t xml:space="preserve">000358  </t>
  </si>
  <si>
    <t xml:space="preserve">000162  </t>
  </si>
  <si>
    <t xml:space="preserve">000297  </t>
  </si>
  <si>
    <t xml:space="preserve">000298  </t>
  </si>
  <si>
    <t xml:space="preserve">000360  </t>
  </si>
  <si>
    <t xml:space="preserve">000299  </t>
  </si>
  <si>
    <t xml:space="preserve">001002  </t>
  </si>
  <si>
    <t xml:space="preserve">000146  </t>
  </si>
  <si>
    <t xml:space="preserve">000147  </t>
  </si>
  <si>
    <t xml:space="preserve">000011  </t>
  </si>
  <si>
    <t xml:space="preserve">001012  </t>
  </si>
  <si>
    <t xml:space="preserve">000587  </t>
  </si>
  <si>
    <t xml:space="preserve">000363  </t>
  </si>
  <si>
    <t xml:space="preserve">000213  </t>
  </si>
  <si>
    <t xml:space="preserve">000616  </t>
  </si>
  <si>
    <t xml:space="preserve">000149  </t>
  </si>
  <si>
    <t xml:space="preserve">000150  </t>
  </si>
  <si>
    <t xml:space="preserve">000300  </t>
  </si>
  <si>
    <t xml:space="preserve">000044  </t>
  </si>
  <si>
    <t xml:space="preserve">000617  </t>
  </si>
  <si>
    <t xml:space="preserve">000214  </t>
  </si>
  <si>
    <t xml:space="preserve">000432  </t>
  </si>
  <si>
    <t xml:space="preserve">001019  </t>
  </si>
  <si>
    <t xml:space="preserve">000601  </t>
  </si>
  <si>
    <t xml:space="preserve">000028  </t>
  </si>
  <si>
    <t xml:space="preserve">000509  </t>
  </si>
  <si>
    <t xml:space="preserve">000433  </t>
  </si>
  <si>
    <t xml:space="preserve">000434  </t>
  </si>
  <si>
    <t xml:space="preserve">000510  </t>
  </si>
  <si>
    <t xml:space="preserve">000435  </t>
  </si>
  <si>
    <t xml:space="preserve">000436  </t>
  </si>
  <si>
    <t xml:space="preserve">000846  </t>
  </si>
  <si>
    <t xml:space="preserve">000575  </t>
  </si>
  <si>
    <t xml:space="preserve">000640  </t>
  </si>
  <si>
    <t xml:space="preserve">000366  </t>
  </si>
  <si>
    <t xml:space="preserve">000217  </t>
  </si>
  <si>
    <t xml:space="preserve">000219  </t>
  </si>
  <si>
    <t xml:space="preserve">000218  </t>
  </si>
  <si>
    <t xml:space="preserve">000220  </t>
  </si>
  <si>
    <t xml:space="preserve">000013  </t>
  </si>
  <si>
    <t xml:space="preserve">000160  </t>
  </si>
  <si>
    <t xml:space="preserve">000093  </t>
  </si>
  <si>
    <t xml:space="preserve">000437  </t>
  </si>
  <si>
    <t xml:space="preserve">000438  </t>
  </si>
  <si>
    <t xml:space="preserve">000222  </t>
  </si>
  <si>
    <t xml:space="preserve">001006  </t>
  </si>
  <si>
    <t xml:space="preserve">000439  </t>
  </si>
  <si>
    <t xml:space="preserve">000814  </t>
  </si>
  <si>
    <t xml:space="preserve">000014  </t>
  </si>
  <si>
    <t xml:space="preserve">000303  </t>
  </si>
  <si>
    <t xml:space="preserve">000223  </t>
  </si>
  <si>
    <t xml:space="preserve">000368  </t>
  </si>
  <si>
    <t xml:space="preserve">000056  </t>
  </si>
  <si>
    <t xml:space="preserve">000816  </t>
  </si>
  <si>
    <t xml:space="preserve">000224  </t>
  </si>
  <si>
    <t xml:space="preserve">000225  </t>
  </si>
  <si>
    <t xml:space="preserve">000369  </t>
  </si>
  <si>
    <t xml:space="preserve">000370  </t>
  </si>
  <si>
    <t xml:space="preserve">000853  </t>
  </si>
  <si>
    <t xml:space="preserve">000513  </t>
  </si>
  <si>
    <t xml:space="preserve">000514  </t>
  </si>
  <si>
    <t xml:space="preserve">000564  </t>
  </si>
  <si>
    <t xml:space="preserve">000057  </t>
  </si>
  <si>
    <t xml:space="preserve">001023  </t>
  </si>
  <si>
    <t xml:space="preserve">000305  </t>
  </si>
  <si>
    <t xml:space="preserve">004001  </t>
  </si>
  <si>
    <t xml:space="preserve">000576  </t>
  </si>
  <si>
    <t xml:space="preserve">000847  </t>
  </si>
  <si>
    <t xml:space="preserve">000604  </t>
  </si>
  <si>
    <t xml:space="preserve">000818  </t>
  </si>
  <si>
    <t xml:space="preserve">000516  </t>
  </si>
  <si>
    <t xml:space="preserve">000371  </t>
  </si>
  <si>
    <t xml:space="preserve">000568  </t>
  </si>
  <si>
    <t xml:space="preserve">000819  </t>
  </si>
  <si>
    <t xml:space="preserve">000374  </t>
  </si>
  <si>
    <t xml:space="preserve">000373  </t>
  </si>
  <si>
    <t xml:space="preserve">000577  </t>
  </si>
  <si>
    <t xml:space="preserve">000372  </t>
  </si>
  <si>
    <t xml:space="preserve">000444  </t>
  </si>
  <si>
    <t xml:space="preserve">000445  </t>
  </si>
  <si>
    <t xml:space="preserve">000059  </t>
  </si>
  <si>
    <t xml:space="preserve">000227  </t>
  </si>
  <si>
    <t xml:space="preserve">000306  </t>
  </si>
  <si>
    <t xml:space="preserve">000518  </t>
  </si>
  <si>
    <t xml:space="preserve">000519  </t>
  </si>
  <si>
    <t xml:space="preserve">000446  </t>
  </si>
  <si>
    <t xml:space="preserve">000228  </t>
  </si>
  <si>
    <t xml:space="preserve">000229  </t>
  </si>
  <si>
    <t xml:space="preserve">000820  </t>
  </si>
  <si>
    <t xml:space="preserve">000447  </t>
  </si>
  <si>
    <t xml:space="preserve">000062  </t>
  </si>
  <si>
    <t xml:space="preserve">000164  </t>
  </si>
  <si>
    <t xml:space="preserve">000015  </t>
  </si>
  <si>
    <t xml:space="preserve">000376  </t>
  </si>
  <si>
    <t xml:space="preserve">000448  </t>
  </si>
  <si>
    <t xml:space="preserve">000309  </t>
  </si>
  <si>
    <t xml:space="preserve">000822  </t>
  </si>
  <si>
    <t xml:space="preserve">000310  </t>
  </si>
  <si>
    <t xml:space="preserve">000522  </t>
  </si>
  <si>
    <t xml:space="preserve">000449  </t>
  </si>
  <si>
    <t xml:space="preserve">000523  </t>
  </si>
  <si>
    <t xml:space="preserve">000450  </t>
  </si>
  <si>
    <t xml:space="preserve">000161  </t>
  </si>
  <si>
    <t xml:space="preserve">000311  </t>
  </si>
  <si>
    <t xml:space="preserve">000620  </t>
  </si>
  <si>
    <t xml:space="preserve">000064  </t>
  </si>
  <si>
    <t xml:space="preserve">000313  </t>
  </si>
  <si>
    <t xml:space="preserve">000524  </t>
  </si>
  <si>
    <t xml:space="preserve">000165  </t>
  </si>
  <si>
    <t xml:space="preserve">000005  </t>
  </si>
  <si>
    <t xml:space="preserve">000377  </t>
  </si>
  <si>
    <t xml:space="preserve">000388  </t>
  </si>
  <si>
    <t xml:space="preserve">000066  </t>
  </si>
  <si>
    <t xml:space="preserve">000525  </t>
  </si>
  <si>
    <t xml:space="preserve">000231  </t>
  </si>
  <si>
    <t xml:space="preserve">000378  </t>
  </si>
  <si>
    <t xml:space="preserve">000016  </t>
  </si>
  <si>
    <t xml:space="preserve">000232  </t>
  </si>
  <si>
    <t xml:space="preserve">000607  </t>
  </si>
  <si>
    <t xml:space="preserve">000166  </t>
  </si>
  <si>
    <t xml:space="preserve">000017  </t>
  </si>
  <si>
    <t xml:space="preserve">004006  </t>
  </si>
  <si>
    <t xml:space="preserve">000526  </t>
  </si>
  <si>
    <t xml:space="preserve">000233  </t>
  </si>
  <si>
    <t xml:space="preserve">000315  </t>
  </si>
  <si>
    <t xml:space="preserve">000094  </t>
  </si>
  <si>
    <t xml:space="preserve">001009  </t>
  </si>
  <si>
    <t xml:space="preserve">000121  </t>
  </si>
  <si>
    <t xml:space="preserve">000860  </t>
  </si>
  <si>
    <t xml:space="preserve">000528  </t>
  </si>
  <si>
    <t xml:space="preserve">000621  </t>
  </si>
  <si>
    <t xml:space="preserve">000529  </t>
  </si>
  <si>
    <t xml:space="preserve">000071  </t>
  </si>
  <si>
    <t xml:space="preserve">000072  </t>
  </si>
  <si>
    <t xml:space="preserve">000592  </t>
  </si>
  <si>
    <t xml:space="preserve">000622  </t>
  </si>
  <si>
    <t xml:space="preserve">000074  </t>
  </si>
  <si>
    <t xml:space="preserve">000075  </t>
  </si>
  <si>
    <t xml:space="preserve">001018  </t>
  </si>
  <si>
    <t xml:space="preserve">001017  </t>
  </si>
  <si>
    <t xml:space="preserve">001014  </t>
  </si>
  <si>
    <t xml:space="preserve">000235  </t>
  </si>
  <si>
    <t xml:space="preserve">000452  </t>
  </si>
  <si>
    <t xml:space="preserve">000623  </t>
  </si>
  <si>
    <t xml:space="preserve">000236  </t>
  </si>
  <si>
    <t xml:space="preserve">000588  </t>
  </si>
  <si>
    <t xml:space="preserve">000453  </t>
  </si>
  <si>
    <t xml:space="preserve">000080  </t>
  </si>
  <si>
    <t xml:space="preserve">000018  </t>
  </si>
  <si>
    <t xml:space="preserve">000019  </t>
  </si>
  <si>
    <t xml:space="preserve">001004  </t>
  </si>
  <si>
    <t xml:space="preserve">000320  </t>
  </si>
  <si>
    <t xml:space="preserve">000081  </t>
  </si>
  <si>
    <t xml:space="preserve">004004  </t>
  </si>
  <si>
    <t xml:space="preserve">000082  </t>
  </si>
  <si>
    <t xml:space="preserve">000169  </t>
  </si>
  <si>
    <t xml:space="preserve">000533  </t>
  </si>
  <si>
    <t xml:space="preserve">000237  </t>
  </si>
  <si>
    <t xml:space="preserve">000170  </t>
  </si>
  <si>
    <t xml:space="preserve">000083  </t>
  </si>
  <si>
    <t xml:space="preserve">000084  </t>
  </si>
  <si>
    <t xml:space="preserve">000382  </t>
  </si>
  <si>
    <t xml:space="preserve">000021  </t>
  </si>
  <si>
    <t xml:space="preserve">000534  </t>
  </si>
  <si>
    <t xml:space="preserve">000535  </t>
  </si>
  <si>
    <t xml:space="preserve">000572  </t>
  </si>
  <si>
    <t xml:space="preserve">000638  </t>
  </si>
  <si>
    <t xml:space="preserve">000022  </t>
  </si>
  <si>
    <t xml:space="preserve">000171  </t>
  </si>
  <si>
    <t xml:space="preserve">000238  </t>
  </si>
  <si>
    <t xml:space="preserve">000603  </t>
  </si>
  <si>
    <t xml:space="preserve">000826  </t>
  </si>
  <si>
    <t xml:space="preserve">000602  </t>
  </si>
  <si>
    <t xml:space="preserve">000625  </t>
  </si>
  <si>
    <t xml:space="preserve">000242  </t>
  </si>
  <si>
    <t xml:space="preserve">000375  </t>
  </si>
  <si>
    <t xml:space="preserve">000086  </t>
  </si>
  <si>
    <t xml:space="preserve">000626  </t>
  </si>
  <si>
    <t xml:space="preserve">000087  </t>
  </si>
  <si>
    <t xml:space="preserve">000627  </t>
  </si>
  <si>
    <t xml:space="preserve">000383  </t>
  </si>
  <si>
    <t xml:space="preserve">000827  </t>
  </si>
  <si>
    <t xml:space="preserve">000322  </t>
  </si>
  <si>
    <t xml:space="preserve">000456  </t>
  </si>
  <si>
    <t xml:space="preserve">000538  </t>
  </si>
  <si>
    <t xml:space="preserve">000828  </t>
  </si>
  <si>
    <t xml:space="preserve">000245  </t>
  </si>
  <si>
    <t xml:space="preserve">000271  </t>
  </si>
  <si>
    <t xml:space="preserve">000246  </t>
  </si>
  <si>
    <t xml:space="preserve">000539  </t>
  </si>
  <si>
    <t xml:space="preserve">000540  </t>
  </si>
  <si>
    <t xml:space="preserve">001007  </t>
  </si>
  <si>
    <t xml:space="preserve">000458  </t>
  </si>
  <si>
    <t xml:space="preserve">000645  </t>
  </si>
  <si>
    <t xml:space="preserve">000386  </t>
  </si>
  <si>
    <t xml:space="preserve">000387  </t>
  </si>
  <si>
    <t xml:space="preserve">000459  </t>
  </si>
  <si>
    <t xml:space="preserve">000461  </t>
  </si>
  <si>
    <t xml:space="preserve">000091  </t>
  </si>
  <si>
    <t xml:space="preserve">000173  </t>
  </si>
  <si>
    <t xml:space="preserve">000628  </t>
  </si>
  <si>
    <t xml:space="preserve">000389  </t>
  </si>
  <si>
    <t xml:space="preserve">000092  </t>
  </si>
  <si>
    <t xml:space="preserve">000830  </t>
  </si>
  <si>
    <t xml:space="preserve">000024  </t>
  </si>
  <si>
    <t xml:space="preserve">000831  </t>
  </si>
  <si>
    <t xml:space="preserve">000025  </t>
  </si>
  <si>
    <t xml:space="preserve">000248  </t>
  </si>
  <si>
    <t xml:space="preserve">000249  </t>
  </si>
  <si>
    <t xml:space="preserve">000026  </t>
  </si>
  <si>
    <t xml:space="preserve">000097  </t>
  </si>
  <si>
    <t xml:space="preserve">000390  </t>
  </si>
  <si>
    <t xml:space="preserve">000542  </t>
  </si>
  <si>
    <t xml:space="preserve">000325  </t>
  </si>
  <si>
    <t xml:space="preserve">000326  </t>
  </si>
  <si>
    <t xml:space="preserve">000251  </t>
  </si>
  <si>
    <t xml:space="preserve">000391  </t>
  </si>
  <si>
    <t xml:space="preserve">000099  </t>
  </si>
  <si>
    <t xml:space="preserve">000392  </t>
  </si>
  <si>
    <t xml:space="preserve">000174  </t>
  </si>
  <si>
    <t xml:space="preserve">000100  </t>
  </si>
  <si>
    <t xml:space="preserve">000253  </t>
  </si>
  <si>
    <t xml:space="preserve">001021  </t>
  </si>
  <si>
    <t xml:space="preserve">000101  </t>
  </si>
  <si>
    <t xml:space="preserve">000579  </t>
  </si>
  <si>
    <t xml:space="preserve">000255  </t>
  </si>
  <si>
    <t xml:space="preserve">004002  </t>
  </si>
  <si>
    <t xml:space="preserve">000102  </t>
  </si>
  <si>
    <t xml:space="preserve">000393  </t>
  </si>
  <si>
    <t xml:space="preserve">000394  </t>
  </si>
  <si>
    <t xml:space="preserve">000328  </t>
  </si>
  <si>
    <t xml:space="preserve">000257  </t>
  </si>
  <si>
    <t xml:space="preserve">000583  </t>
  </si>
  <si>
    <t xml:space="preserve">000544  </t>
  </si>
  <si>
    <t xml:space="preserve">000176  </t>
  </si>
  <si>
    <t xml:space="preserve">000396  </t>
  </si>
  <si>
    <t xml:space="preserve">000629  </t>
  </si>
  <si>
    <t xml:space="preserve">000259  </t>
  </si>
  <si>
    <t xml:space="preserve">000330  </t>
  </si>
  <si>
    <t xml:space="preserve">000331  </t>
  </si>
  <si>
    <t xml:space="preserve">000177  </t>
  </si>
  <si>
    <t xml:space="preserve">000104  </t>
  </si>
  <si>
    <t xml:space="preserve">000105  </t>
  </si>
  <si>
    <t xml:space="preserve">000464  </t>
  </si>
  <si>
    <t xml:space="preserve">000260  </t>
  </si>
  <si>
    <t xml:space="preserve">001001  </t>
  </si>
  <si>
    <t xml:space="preserve">000163  </t>
  </si>
  <si>
    <t xml:space="preserve">000545  </t>
  </si>
  <si>
    <t xml:space="preserve">000586  </t>
  </si>
  <si>
    <t xml:space="preserve">001003  </t>
  </si>
  <si>
    <t xml:space="preserve">000107  </t>
  </si>
  <si>
    <t xml:space="preserve">000333  </t>
  </si>
  <si>
    <t xml:space="preserve">001013  </t>
  </si>
  <si>
    <t xml:space="preserve">000465  </t>
  </si>
  <si>
    <t xml:space="preserve">000546  </t>
  </si>
  <si>
    <t xml:space="preserve">000262  </t>
  </si>
  <si>
    <t xml:space="preserve">000108  </t>
  </si>
  <si>
    <t xml:space="preserve">000641  </t>
  </si>
  <si>
    <t xml:space="preserve">000398  </t>
  </si>
  <si>
    <t xml:space="preserve">000264  </t>
  </si>
  <si>
    <t xml:space="preserve">000835  </t>
  </si>
  <si>
    <t xml:space="preserve">000566  </t>
  </si>
  <si>
    <t xml:space="preserve">000866  </t>
  </si>
  <si>
    <t xml:space="preserve">000648  </t>
  </si>
  <si>
    <t xml:space="preserve">000548  </t>
  </si>
  <si>
    <t xml:space="preserve">000265  </t>
  </si>
  <si>
    <t xml:space="preserve">000466  </t>
  </si>
  <si>
    <t xml:space="preserve">000550  </t>
  </si>
  <si>
    <t xml:space="preserve">000180  </t>
  </si>
  <si>
    <t xml:space="preserve">000399  </t>
  </si>
  <si>
    <t xml:space="preserve">000400  </t>
  </si>
  <si>
    <t xml:space="preserve">000338  </t>
  </si>
  <si>
    <t xml:space="preserve">000552  </t>
  </si>
  <si>
    <t xml:space="preserve">000402  </t>
  </si>
  <si>
    <t xml:space="preserve">000403  </t>
  </si>
  <si>
    <t xml:space="preserve">000340  </t>
  </si>
  <si>
    <t xml:space="preserve">000181  </t>
  </si>
  <si>
    <t xml:space="preserve">000342  </t>
  </si>
  <si>
    <t xml:space="preserve">000266  </t>
  </si>
  <si>
    <t xml:space="preserve">000114  </t>
  </si>
  <si>
    <t xml:space="preserve">000182  </t>
  </si>
  <si>
    <t xml:space="preserve">000553  </t>
  </si>
  <si>
    <t xml:space="preserve">001016  </t>
  </si>
  <si>
    <t xml:space="preserve">000837  </t>
  </si>
  <si>
    <t xml:space="preserve">000189  </t>
  </si>
  <si>
    <t xml:space="preserve">001015  </t>
  </si>
  <si>
    <t xml:space="preserve">000006  </t>
  </si>
  <si>
    <t xml:space="preserve">000096  </t>
  </si>
  <si>
    <t xml:space="preserve">000555  </t>
  </si>
  <si>
    <t xml:space="preserve">000405  </t>
  </si>
  <si>
    <t xml:space="preserve">000268  </t>
  </si>
  <si>
    <t xml:space="preserve">000470  </t>
  </si>
  <si>
    <t xml:space="preserve">000008  </t>
  </si>
  <si>
    <t xml:space="preserve">000343  </t>
  </si>
  <si>
    <t xml:space="preserve">000269  </t>
  </si>
  <si>
    <t xml:space="preserve">000471  </t>
  </si>
  <si>
    <t xml:space="preserve">000270  </t>
  </si>
  <si>
    <t xml:space="preserve">000600  </t>
  </si>
  <si>
    <t xml:space="preserve">000119  </t>
  </si>
  <si>
    <t xml:space="preserve">000839  </t>
  </si>
  <si>
    <t xml:space="preserve">000120  </t>
  </si>
  <si>
    <t xml:space="preserve">000117  </t>
  </si>
  <si>
    <t xml:space="preserve">000118  </t>
  </si>
  <si>
    <t xml:space="preserve">000116  </t>
  </si>
  <si>
    <t xml:space="preserve">000192  </t>
  </si>
  <si>
    <t xml:space="preserve">000030  </t>
  </si>
  <si>
    <t xml:space="preserve">000272  </t>
  </si>
  <si>
    <t xml:space="preserve">000562  </t>
  </si>
  <si>
    <t xml:space="preserve">000632  </t>
  </si>
  <si>
    <t xml:space="preserve">000123  </t>
  </si>
  <si>
    <t xml:space="preserve">000194  </t>
  </si>
  <si>
    <t xml:space="preserve">000274  </t>
  </si>
  <si>
    <t xml:space="preserve">000275  </t>
  </si>
  <si>
    <t xml:space="preserve">000473  </t>
  </si>
  <si>
    <t xml:space="preserve">000124  </t>
  </si>
  <si>
    <t xml:space="preserve">000408  </t>
  </si>
  <si>
    <t xml:space="preserve">000606  </t>
  </si>
  <si>
    <t xml:space="preserve">000841  </t>
  </si>
  <si>
    <t xml:space="preserve">000474  </t>
  </si>
  <si>
    <t xml:space="preserve">000345  </t>
  </si>
  <si>
    <t xml:space="preserve">000409  </t>
  </si>
  <si>
    <t xml:space="preserve">000500  </t>
  </si>
  <si>
    <t xml:space="preserve">000844  </t>
  </si>
  <si>
    <t xml:space="preserve">000565  </t>
  </si>
  <si>
    <t xml:space="preserve">000410  </t>
  </si>
  <si>
    <t xml:space="preserve">000411  </t>
  </si>
  <si>
    <t xml:space="preserve">000634  </t>
  </si>
  <si>
    <t xml:space="preserve">000556  </t>
  </si>
  <si>
    <t xml:space="preserve">000127  </t>
  </si>
  <si>
    <t xml:space="preserve">000413  </t>
  </si>
  <si>
    <t xml:space="preserve">000197  </t>
  </si>
  <si>
    <t xml:space="preserve">000276  </t>
  </si>
  <si>
    <t xml:space="preserve">000415  </t>
  </si>
  <si>
    <t xml:space="preserve">000031  </t>
  </si>
  <si>
    <t xml:space="preserve">000475  </t>
  </si>
  <si>
    <t xml:space="preserve">000477  </t>
  </si>
  <si>
    <t xml:space="preserve">000478  </t>
  </si>
  <si>
    <t xml:space="preserve">000635  </t>
  </si>
  <si>
    <t xml:space="preserve">000479  </t>
  </si>
  <si>
    <t xml:space="preserve">001008  </t>
  </si>
  <si>
    <t xml:space="preserve">000559  </t>
  </si>
  <si>
    <t xml:space="preserve">000280  </t>
  </si>
  <si>
    <t xml:space="preserve">000281  </t>
  </si>
  <si>
    <t xml:space="preserve">004007  </t>
  </si>
  <si>
    <t xml:space="preserve">000200  </t>
  </si>
  <si>
    <t xml:space="preserve">000201  </t>
  </si>
  <si>
    <t xml:space="preserve">000560  </t>
  </si>
  <si>
    <t xml:space="preserve">000498  </t>
  </si>
  <si>
    <t xml:space="preserve">000482  </t>
  </si>
  <si>
    <t xml:space="preserve">000483  </t>
  </si>
  <si>
    <t>2018    Yhteensä</t>
  </si>
  <si>
    <t>Kaikki seurakunnat ja seurakuntayhtymät / Alla församlingar och kyrkliga samfälligheter</t>
  </si>
  <si>
    <t>SRKY_koodi / samf_kod</t>
  </si>
  <si>
    <t>Lähetysseura yhteensä / totalt</t>
  </si>
  <si>
    <t>SLEY yhteensä / totalt</t>
  </si>
  <si>
    <t>SLEF yhteensä / totalt</t>
  </si>
  <si>
    <t>Pipliaseura yhteensä / totalt</t>
  </si>
  <si>
    <t>SEKL yhteensä / totalt</t>
  </si>
  <si>
    <t>Kylväjä yhteensä / totalt</t>
  </si>
  <si>
    <t>SANSA yhteensä / totalt</t>
  </si>
  <si>
    <t>KUA yhteensä / totalt</t>
  </si>
  <si>
    <t xml:space="preserve">Hauho    </t>
  </si>
  <si>
    <t>Inar</t>
  </si>
  <si>
    <t>Turun Henrikinseurakunta</t>
  </si>
  <si>
    <t>Turun Katariinanseurakunta</t>
  </si>
  <si>
    <t>Turun Martinseurakunta</t>
  </si>
  <si>
    <t>Turun Mikaelinseurakunta</t>
  </si>
  <si>
    <t>Turun Tuomiokirkkoseurakunta</t>
  </si>
  <si>
    <t>Seurakunnat yhteensä</t>
  </si>
  <si>
    <t>2018 Kannatus/jäsen</t>
  </si>
  <si>
    <r>
      <rPr>
        <b/>
        <sz val="11"/>
        <color theme="0"/>
        <rFont val="Calibri"/>
        <family val="2"/>
        <scheme val="minor"/>
      </rPr>
      <t>Tiedot tulevat näkyviin</t>
    </r>
    <r>
      <rPr>
        <sz val="11"/>
        <color theme="0"/>
        <rFont val="Calibri"/>
        <family val="2"/>
        <scheme val="minor"/>
      </rPr>
      <t>, kun kirjoitat tämän yläpuolelle seurakunnan nimen.                                                                                                                                     Nimen voi täydentää käyttämällä merkkiä * (esim. *Brändö* = Brändö-Kumlinge).                                                                                                                                      Voit myös käyttää pudotusvalikkoa klikkaamalla oikealla olevaa nuolta.</t>
    </r>
  </si>
  <si>
    <t>Sansa =</t>
  </si>
  <si>
    <t>KUA          Yksityisiltä vapaaehtoinen - Enskilda gåvor</t>
  </si>
  <si>
    <t>KUA     Seurakunnilta - Församlingarna</t>
  </si>
  <si>
    <t>KUA          Testamentit - Testamenten</t>
  </si>
  <si>
    <t>KUA             Yhteensä - Total</t>
  </si>
  <si>
    <t>KUA Talousarvio-avustukset - Budgetanslag</t>
  </si>
  <si>
    <t>KUA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</si>
</sst>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2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148C8"/>
        <bgColor indexed="64"/>
      </patternFill>
    </fill>
    <fill>
      <patternFill patternType="solid">
        <fgColor rgb="FF8F45C7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5"/>
      </left>
      <right/>
      <top style="thin">
        <color theme="5"/>
      </top>
      <bottom style="thin">
        <color auto="1"/>
      </bottom>
      <diagonal/>
    </border>
    <border>
      <left/>
      <right/>
      <top style="thin">
        <color theme="5"/>
      </top>
      <bottom style="thin">
        <color auto="1"/>
      </bottom>
      <diagonal/>
    </border>
    <border>
      <left/>
      <right style="thin">
        <color theme="5"/>
      </right>
      <top style="thin">
        <color theme="5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auto="1"/>
      </bottom>
      <diagonal/>
    </border>
    <border>
      <left/>
      <right/>
      <top style="thin">
        <color theme="4"/>
      </top>
      <bottom style="thin">
        <color auto="1"/>
      </bottom>
      <diagonal/>
    </border>
    <border>
      <left/>
      <right style="thin">
        <color theme="4"/>
      </right>
      <top style="thin">
        <color theme="4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/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thin">
        <color rgb="FF3F3F3F"/>
      </right>
      <top/>
      <bottom/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2" applyNumberFormat="0" applyAlignment="0" applyProtection="0"/>
    <xf numFmtId="0" fontId="1" fillId="3" borderId="3" applyNumberFormat="0" applyFont="0" applyAlignment="0" applyProtection="0"/>
  </cellStyleXfs>
  <cellXfs count="97">
    <xf numFmtId="0" fontId="0" fillId="0" borderId="0" xfId="0"/>
    <xf numFmtId="0" fontId="5" fillId="3" borderId="3" xfId="3" applyFont="1" applyAlignment="1">
      <alignment horizontal="left"/>
    </xf>
    <xf numFmtId="0" fontId="5" fillId="3" borderId="3" xfId="3" applyFont="1" applyAlignment="1"/>
    <xf numFmtId="0" fontId="0" fillId="0" borderId="0" xfId="0" applyProtection="1">
      <protection locked="0"/>
    </xf>
    <xf numFmtId="4" fontId="0" fillId="4" borderId="0" xfId="0" applyNumberFormat="1" applyFill="1"/>
    <xf numFmtId="4" fontId="0" fillId="0" borderId="0" xfId="0" applyNumberFormat="1" applyProtection="1">
      <protection locked="0"/>
    </xf>
    <xf numFmtId="0" fontId="5" fillId="3" borderId="3" xfId="3" quotePrefix="1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1" fontId="6" fillId="4" borderId="0" xfId="0" applyNumberFormat="1" applyFont="1" applyFill="1"/>
    <xf numFmtId="4" fontId="4" fillId="4" borderId="0" xfId="0" applyNumberFormat="1" applyFont="1" applyFill="1" applyAlignment="1">
      <alignment horizontal="center" vertical="top" wrapText="1"/>
    </xf>
    <xf numFmtId="4" fontId="7" fillId="0" borderId="0" xfId="0" applyNumberFormat="1" applyFont="1" applyProtection="1">
      <protection locked="0"/>
    </xf>
    <xf numFmtId="4" fontId="0" fillId="4" borderId="0" xfId="0" applyNumberFormat="1" applyFill="1" applyProtection="1">
      <protection locked="0"/>
    </xf>
    <xf numFmtId="4" fontId="4" fillId="4" borderId="9" xfId="0" applyNumberFormat="1" applyFont="1" applyFill="1" applyBorder="1" applyAlignment="1">
      <alignment horizontal="center" vertical="top" wrapText="1"/>
    </xf>
    <xf numFmtId="4" fontId="4" fillId="4" borderId="10" xfId="0" applyNumberFormat="1" applyFont="1" applyFill="1" applyBorder="1" applyAlignment="1">
      <alignment horizontal="center" vertical="top" wrapText="1"/>
    </xf>
    <xf numFmtId="4" fontId="4" fillId="4" borderId="11" xfId="0" applyNumberFormat="1" applyFont="1" applyFill="1" applyBorder="1" applyAlignment="1">
      <alignment horizontal="center" vertical="top" wrapText="1"/>
    </xf>
    <xf numFmtId="4" fontId="4" fillId="4" borderId="12" xfId="0" applyNumberFormat="1" applyFont="1" applyFill="1" applyBorder="1" applyAlignment="1">
      <alignment horizontal="center" vertical="top" wrapText="1"/>
    </xf>
    <xf numFmtId="1" fontId="4" fillId="4" borderId="0" xfId="0" applyNumberFormat="1" applyFont="1" applyFill="1" applyAlignment="1">
      <alignment horizontal="left" vertical="top" wrapText="1"/>
    </xf>
    <xf numFmtId="1" fontId="4" fillId="4" borderId="0" xfId="0" applyNumberFormat="1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13" xfId="0" applyFont="1" applyBorder="1"/>
    <xf numFmtId="3" fontId="7" fillId="0" borderId="13" xfId="0" applyNumberFormat="1" applyFont="1" applyBorder="1" applyAlignment="1">
      <alignment horizontal="right"/>
    </xf>
    <xf numFmtId="0" fontId="7" fillId="0" borderId="0" xfId="0" applyFont="1"/>
    <xf numFmtId="0" fontId="7" fillId="0" borderId="0" xfId="0" quotePrefix="1" applyFont="1" applyAlignment="1">
      <alignment horizontal="left" vertical="top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14" xfId="0" quotePrefix="1" applyFont="1" applyBorder="1" applyAlignment="1">
      <alignment horizontal="left" vertical="top"/>
    </xf>
    <xf numFmtId="0" fontId="7" fillId="0" borderId="15" xfId="0" quotePrefix="1" applyFont="1" applyBorder="1" applyAlignment="1">
      <alignment horizontal="left" vertical="top"/>
    </xf>
    <xf numFmtId="3" fontId="7" fillId="0" borderId="16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3" fontId="7" fillId="0" borderId="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3" fontId="7" fillId="0" borderId="19" xfId="0" applyNumberFormat="1" applyFont="1" applyBorder="1" applyAlignment="1">
      <alignment vertical="center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3" fontId="7" fillId="0" borderId="22" xfId="0" applyNumberFormat="1" applyFont="1" applyBorder="1" applyAlignment="1">
      <alignment vertical="center"/>
    </xf>
    <xf numFmtId="0" fontId="7" fillId="0" borderId="7" xfId="0" applyFont="1" applyBorder="1"/>
    <xf numFmtId="3" fontId="7" fillId="0" borderId="8" xfId="0" applyNumberFormat="1" applyFont="1" applyBorder="1" applyAlignment="1">
      <alignment vertical="center"/>
    </xf>
    <xf numFmtId="3" fontId="7" fillId="0" borderId="0" xfId="0" applyNumberFormat="1" applyFont="1"/>
    <xf numFmtId="0" fontId="7" fillId="0" borderId="13" xfId="0" quotePrefix="1" applyFont="1" applyBorder="1" applyAlignment="1">
      <alignment horizontal="left"/>
    </xf>
    <xf numFmtId="0" fontId="7" fillId="0" borderId="13" xfId="0" quotePrefix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quotePrefix="1" applyFont="1" applyAlignment="1">
      <alignment horizontal="left" vertical="top"/>
    </xf>
    <xf numFmtId="0" fontId="8" fillId="0" borderId="0" xfId="0" applyFont="1" applyAlignment="1">
      <alignment vertical="center"/>
    </xf>
    <xf numFmtId="0" fontId="9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wrapText="1"/>
    </xf>
    <xf numFmtId="0" fontId="0" fillId="6" borderId="0" xfId="0" applyFill="1" applyAlignment="1">
      <alignment horizontal="center" vertical="top" wrapText="1"/>
    </xf>
    <xf numFmtId="0" fontId="3" fillId="7" borderId="0" xfId="0" applyFont="1" applyFill="1" applyAlignment="1">
      <alignment horizontal="center"/>
    </xf>
    <xf numFmtId="0" fontId="10" fillId="5" borderId="0" xfId="0" applyFont="1" applyFill="1" applyAlignment="1">
      <alignment horizontal="center" vertical="top" wrapText="1"/>
    </xf>
    <xf numFmtId="3" fontId="10" fillId="5" borderId="0" xfId="0" applyNumberFormat="1" applyFont="1" applyFill="1" applyAlignment="1">
      <alignment horizontal="center" vertical="top"/>
    </xf>
    <xf numFmtId="0" fontId="3" fillId="5" borderId="26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center"/>
    </xf>
    <xf numFmtId="3" fontId="11" fillId="0" borderId="1" xfId="0" applyNumberFormat="1" applyFont="1" applyBorder="1" applyAlignment="1">
      <alignment horizontal="center" vertical="top" wrapText="1"/>
    </xf>
    <xf numFmtId="3" fontId="11" fillId="0" borderId="23" xfId="0" applyNumberFormat="1" applyFont="1" applyBorder="1" applyAlignment="1">
      <alignment horizontal="center" vertical="top" wrapText="1"/>
    </xf>
    <xf numFmtId="3" fontId="11" fillId="9" borderId="1" xfId="0" applyNumberFormat="1" applyFont="1" applyFill="1" applyBorder="1" applyAlignment="1">
      <alignment horizontal="center" vertical="top" wrapText="1"/>
    </xf>
    <xf numFmtId="3" fontId="11" fillId="0" borderId="27" xfId="0" applyNumberFormat="1" applyFont="1" applyBorder="1" applyAlignment="1">
      <alignment horizontal="center" vertical="top" wrapText="1"/>
    </xf>
    <xf numFmtId="0" fontId="0" fillId="6" borderId="28" xfId="0" applyFill="1" applyBorder="1" applyAlignment="1">
      <alignment horizontal="center" vertical="top" wrapText="1"/>
    </xf>
    <xf numFmtId="0" fontId="0" fillId="6" borderId="29" xfId="0" applyFill="1" applyBorder="1" applyAlignment="1">
      <alignment horizontal="center" vertical="top" wrapText="1"/>
    </xf>
    <xf numFmtId="0" fontId="0" fillId="6" borderId="30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3" fontId="12" fillId="0" borderId="0" xfId="0" applyNumberFormat="1" applyFont="1" applyAlignment="1">
      <alignment horizontal="left" wrapText="1"/>
    </xf>
    <xf numFmtId="164" fontId="13" fillId="0" borderId="31" xfId="0" applyNumberFormat="1" applyFont="1" applyBorder="1" applyAlignment="1">
      <alignment horizontal="right"/>
    </xf>
    <xf numFmtId="165" fontId="13" fillId="0" borderId="31" xfId="1" applyNumberFormat="1" applyFont="1" applyBorder="1" applyAlignment="1">
      <alignment horizontal="right"/>
    </xf>
    <xf numFmtId="164" fontId="13" fillId="9" borderId="32" xfId="0" applyNumberFormat="1" applyFont="1" applyFill="1" applyBorder="1" applyAlignment="1">
      <alignment horizontal="right"/>
    </xf>
    <xf numFmtId="164" fontId="13" fillId="0" borderId="33" xfId="0" applyNumberFormat="1" applyFont="1" applyBorder="1" applyAlignment="1">
      <alignment horizontal="right"/>
    </xf>
    <xf numFmtId="4" fontId="14" fillId="6" borderId="32" xfId="0" applyNumberFormat="1" applyFont="1" applyFill="1" applyBorder="1" applyAlignment="1">
      <alignment horizontal="right"/>
    </xf>
    <xf numFmtId="4" fontId="14" fillId="6" borderId="34" xfId="0" applyNumberFormat="1" applyFont="1" applyFill="1" applyBorder="1" applyAlignment="1">
      <alignment horizontal="right"/>
    </xf>
    <xf numFmtId="0" fontId="13" fillId="0" borderId="0" xfId="0" applyFont="1"/>
    <xf numFmtId="164" fontId="13" fillId="0" borderId="32" xfId="0" applyNumberFormat="1" applyFont="1" applyBorder="1" applyAlignment="1">
      <alignment horizontal="right"/>
    </xf>
    <xf numFmtId="165" fontId="13" fillId="0" borderId="32" xfId="1" applyNumberFormat="1" applyFont="1" applyBorder="1" applyAlignment="1">
      <alignment horizontal="right"/>
    </xf>
    <xf numFmtId="0" fontId="15" fillId="2" borderId="2" xfId="2" applyFont="1"/>
    <xf numFmtId="164" fontId="15" fillId="2" borderId="35" xfId="2" applyNumberFormat="1" applyFont="1" applyBorder="1" applyAlignment="1"/>
    <xf numFmtId="164" fontId="15" fillId="2" borderId="36" xfId="2" applyNumberFormat="1" applyFont="1" applyBorder="1" applyAlignment="1"/>
    <xf numFmtId="165" fontId="15" fillId="2" borderId="36" xfId="1" applyNumberFormat="1" applyFont="1" applyFill="1" applyBorder="1" applyAlignment="1"/>
    <xf numFmtId="4" fontId="16" fillId="2" borderId="36" xfId="2" applyNumberFormat="1" applyFont="1" applyBorder="1" applyAlignment="1"/>
    <xf numFmtId="4" fontId="16" fillId="2" borderId="37" xfId="2" applyNumberFormat="1" applyFont="1" applyBorder="1" applyAlignment="1"/>
    <xf numFmtId="3" fontId="12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/>
    </xf>
    <xf numFmtId="0" fontId="13" fillId="0" borderId="38" xfId="0" applyFont="1" applyBorder="1" applyAlignment="1">
      <alignment horizontal="left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left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left"/>
    </xf>
    <xf numFmtId="0" fontId="9" fillId="5" borderId="0" xfId="0" applyFont="1" applyFill="1" applyAlignment="1">
      <alignment horizontal="left" vertical="top" wrapText="1"/>
    </xf>
    <xf numFmtId="0" fontId="10" fillId="8" borderId="23" xfId="0" applyFont="1" applyFill="1" applyBorder="1" applyAlignment="1">
      <alignment horizontal="center" wrapText="1"/>
    </xf>
    <xf numFmtId="0" fontId="10" fillId="8" borderId="24" xfId="0" applyFont="1" applyFill="1" applyBorder="1" applyAlignment="1">
      <alignment horizontal="center" wrapText="1"/>
    </xf>
    <xf numFmtId="0" fontId="10" fillId="8" borderId="25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left" vertical="top" wrapText="1"/>
    </xf>
    <xf numFmtId="4" fontId="4" fillId="4" borderId="41" xfId="0" applyNumberFormat="1" applyFont="1" applyFill="1" applyBorder="1" applyAlignment="1">
      <alignment horizontal="center" vertical="top" wrapText="1"/>
    </xf>
    <xf numFmtId="4" fontId="4" fillId="4" borderId="42" xfId="0" applyNumberFormat="1" applyFont="1" applyFill="1" applyBorder="1" applyAlignment="1">
      <alignment horizontal="center" vertical="top" wrapText="1"/>
    </xf>
    <xf numFmtId="4" fontId="18" fillId="0" borderId="0" xfId="0" applyNumberFormat="1" applyFont="1" applyProtection="1">
      <protection locked="0"/>
    </xf>
    <xf numFmtId="0" fontId="12" fillId="0" borderId="0" xfId="0" applyFont="1"/>
  </cellXfs>
  <cellStyles count="4">
    <cellStyle name="Huomautus" xfId="3" builtinId="10"/>
    <cellStyle name="Normaali" xfId="0" builtinId="0"/>
    <cellStyle name="Prosenttia" xfId="1" builtinId="5"/>
    <cellStyle name="Tarkistussolu" xfId="2" builtinId="23"/>
  </cellStyles>
  <dxfs count="57"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bottom style="thin">
          <color auto="1"/>
        </bottom>
      </border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fill>
        <patternFill patternType="solid">
          <fgColor indexed="64"/>
          <bgColor indexed="26"/>
        </patternFill>
      </fill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left" vertical="bottom" textRotation="0" wrapText="0" indent="0" justifyLastLine="0" shrinkToFit="0" readingOrder="0"/>
      <protection locked="1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center" vertical="top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379A28-0BAE-431C-A07E-AB571A5D0C5B}" name="Taulukko6" displayName="Taulukko6" ref="A1:R385" totalsRowShown="0" headerRowDxfId="53">
  <autoFilter ref="A1:R385" xr:uid="{04CCC45A-003C-40EB-B7FB-2D7E07686D2B}"/>
  <sortState xmlns:xlrd2="http://schemas.microsoft.com/office/spreadsheetml/2017/richdata2" ref="A2:R385">
    <sortCondition ref="A1:A385"/>
  </sortState>
  <tableColumns count="18">
    <tableColumn id="1" xr3:uid="{821586CA-5293-4370-96DB-E2550625CA56}" name="SRK_NIMI"/>
    <tableColumn id="2" xr3:uid="{EB16F43C-7F21-488C-8454-6BF190AC9B7B}" name="SRK" dataDxfId="52"/>
    <tableColumn id="3" xr3:uid="{FDE0D5A8-38AD-43B9-993E-0EB1D299FCCB}" name="SRKT" dataDxfId="51"/>
    <tableColumn id="4" xr3:uid="{164ABE13-8CA5-4F44-ACC3-13D38F38CDF4}" name="SRKT_NIMI"/>
    <tableColumn id="5" xr3:uid="{08ADE7C9-746E-487D-A309-78220E766B62}" name="HPK"/>
    <tableColumn id="6" xr3:uid="{F1264FA8-DF5B-4D5C-80D4-AFE1D2D7B122}" name="HPK_NIMI"/>
    <tableColumn id="7" xr3:uid="{F89B97CC-149D-457A-97D2-709F975BF59E}" name="RVK"/>
    <tableColumn id="8" xr3:uid="{DD66ADDC-6E56-44C8-9632-ED6A7580735E}" name="RVK_NIMI"/>
    <tableColumn id="9" xr3:uid="{7267E7F5-57D6-43CD-89F4-CA1EE10309A7}" name="KUNTA"/>
    <tableColumn id="10" xr3:uid="{D0A74FE0-D720-4909-AB83-08F72A796048}" name="KUNTA_NIMI"/>
    <tableColumn id="11" xr3:uid="{01D2AEFD-DB6F-4833-8BD4-77A273CC14B9}" name="VUOSI" dataDxfId="50"/>
    <tableColumn id="12" xr3:uid="{85E62C86-22B7-4A9C-B02E-4E0520439398}" name="SEUTUK"/>
    <tableColumn id="13" xr3:uid="{E02A1DFA-7BDA-436F-AC9F-E8978FDD100B}" name="SEUTUK_NIMI"/>
    <tableColumn id="14" xr3:uid="{0A92DD92-47CF-42A7-AE89-A0E156EAAD45}" name="MAAK"/>
    <tableColumn id="15" xr3:uid="{DD1986BE-B3F8-43D2-A688-84F90DF67C0A}" name="MAAK_NIMI"/>
    <tableColumn id="16" xr3:uid="{B5239E22-45A0-4471-9DC3-4D582EB0B37D}" name="SRK_TYYPPI"/>
    <tableColumn id="17" xr3:uid="{D7DCB194-6978-42B8-9E55-9D6DEFEBFFCF}" name="SRK_MUOTO"/>
    <tableColumn id="18" xr3:uid="{DC3BFD2B-8465-45F1-AC7D-729481CF8E46}" name="Jäsenmäärä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75C4D8-1F91-4A8C-9785-E6241423F4E1}" name="Tiedot2019" displayName="Tiedot2019" ref="A1:AP420" totalsRowShown="0" headerRowDxfId="49" dataDxfId="48">
  <autoFilter ref="A1:AP420" xr:uid="{8584571A-8C05-4889-849F-83F29B29A038}"/>
  <tableColumns count="42">
    <tableColumn id="1" xr3:uid="{8C1FA839-4DA4-4EB5-ACAB-0F219D5E1415}" name="Koodi   Kod" dataDxfId="47"/>
    <tableColumn id="2" xr3:uid="{52AF2CCB-E52E-4015-864C-F0BEB1801510}" name="Seurakunta/seurakuntayhtymä Församling/kyrklig samfund" dataDxfId="46"/>
    <tableColumn id="3" xr3:uid="{3E8986D5-B0DC-43AA-B8E3-BE7E8B618A0B}" name="SLS     Yksityisiltä Enskilda gåvor" dataDxfId="45"/>
    <tableColumn id="4" xr3:uid="{78D9AF12-BC2A-4F84-B132-6778443190D2}" name="SLS Seurakunnilta Församlingarna" dataDxfId="44"/>
    <tableColumn id="5" xr3:uid="{6AEC2DF1-5FFE-4958-822A-BE0AFC78A51D}" name="SLS Talousarvio-avustukset Budgetanslag" dataDxfId="43"/>
    <tableColumn id="6" xr3:uid="{A904CF3E-77A0-47F8-83F8-E072DC20209A}" name="SLS  Testamentit Testamenten" dataDxfId="42"/>
    <tableColumn id="7" xr3:uid="{27630DDC-86E2-4798-BB27-88A71176DF58}" name="SLS     Yhteensä Total" dataDxfId="41">
      <calculatedColumnFormula>SUM(C2:F2)</calculatedColumnFormula>
    </tableColumn>
    <tableColumn id="8" xr3:uid="{16E861DB-7CF2-443D-A609-B26EDD5051E6}" name="SLEY Yksityisiltä vapaaehtoinen - Enskilda gåvor" dataDxfId="40"/>
    <tableColumn id="9" xr3:uid="{7B32E7C9-D3EF-4E72-8932-83A53E7A5FA6}" name="SLEY Seurakunnilta - Församlingarna" dataDxfId="39"/>
    <tableColumn id="10" xr3:uid="{00BCAA9D-1C5C-4456-8B5E-4CF657569F50}" name="SLEY Talousarvio-avustukset - Budgetanslag" dataDxfId="38"/>
    <tableColumn id="11" xr3:uid="{3B797D79-1EE0-4F3A-B599-B87BE704FA03}" name="SLEY Testamentit - Testamenten" dataDxfId="37"/>
    <tableColumn id="12" xr3:uid="{72D8F5A4-D8BC-450B-824D-9A446AF4B591}" name="SLEY   Yhteensä - Total" dataDxfId="36">
      <calculatedColumnFormula>SUM(H2:K2)</calculatedColumnFormula>
    </tableColumn>
    <tableColumn id="13" xr3:uid="{D3E17631-EF45-4259-B710-8AB3C24F71A5}" name="SLEF Yksityisiltä vapaaehtoinen - Enskilda gåvor" dataDxfId="35"/>
    <tableColumn id="14" xr3:uid="{6D2005B9-8E0A-41B1-9279-6541AB9F313A}" name="SLEF Seurakunnilta - Församlingarna" dataDxfId="34"/>
    <tableColumn id="15" xr3:uid="{68FA0FA4-4477-4C64-8C2D-6F88C2FABC2E}" name="SLEF Talousarvio-avustukset - Budgetanslag" dataDxfId="33"/>
    <tableColumn id="16" xr3:uid="{1F7892BB-7C2D-41EB-A24A-3E424AB85714}" name="SLEF Testamentit - Testamenten" dataDxfId="32"/>
    <tableColumn id="17" xr3:uid="{FB7364D1-FA4D-4225-A830-192D13901ACD}" name="SLEF   Yhteensä - Total" dataDxfId="31">
      <calculatedColumnFormula>SUM(M2:P2)</calculatedColumnFormula>
    </tableColumn>
    <tableColumn id="18" xr3:uid="{2F3E473D-A5FD-43A8-86C4-360E955847CB}" name="Pipliaseura Yksityisiltä vapaaehtoinen - Enskilda gåvor" dataDxfId="30"/>
    <tableColumn id="19" xr3:uid="{E9E298F2-A420-4575-9C58-6116277413FC}" name="Pipliaseura Seurakunnilta - Församlingarna" dataDxfId="29"/>
    <tableColumn id="20" xr3:uid="{0DBDF777-A905-4FE2-A788-E5C3A3331D83}" name="Pipliaseura Talousarvio-avustukset - Budgetanslag" dataDxfId="28"/>
    <tableColumn id="21" xr3:uid="{A849941C-3FCB-46AC-BA6A-9349A24AAACE}" name="Pipliaseura Testamentit - Testamenten" dataDxfId="27"/>
    <tableColumn id="22" xr3:uid="{3BCBC3FF-FE92-4E90-BDEE-0171BC22BFAF}" name="Pipliaseura Yhteensä - Total" dataDxfId="26">
      <calculatedColumnFormula>SUM(R2:U2)</calculatedColumnFormula>
    </tableColumn>
    <tableColumn id="23" xr3:uid="{808B57F0-02A3-482E-A3A4-2211B146EE52}" name="SEKL Yksityisiltä vapaaehtoinen - Enskilda gåvor" dataDxfId="25"/>
    <tableColumn id="24" xr3:uid="{CA6A8157-FAD0-45F5-B7A3-EA42B55D3656}" name="SEKL Seurakunnilta - Församlingarna" dataDxfId="24"/>
    <tableColumn id="25" xr3:uid="{C8866BEC-676D-4CBF-A2A6-0AFC3B263F0A}" name="SEKL Talousarvio-avustukset - Budgetanslag" dataDxfId="23"/>
    <tableColumn id="26" xr3:uid="{CE605294-D62B-498B-87B4-3D9A27E1D6DD}" name="SEKL Testamentit - Testamenten" dataDxfId="22"/>
    <tableColumn id="27" xr3:uid="{F522724B-0AD5-4159-A938-F70BA58FE102}" name="SEKL   Yhteensä - Total" dataDxfId="21">
      <calculatedColumnFormula>SUM(W2:Z2)</calculatedColumnFormula>
    </tableColumn>
    <tableColumn id="28" xr3:uid="{B2297574-675E-4EF8-9B71-B1BD3FD67CC9}" name="Sansa Yksityisiltä vapaaehtoinen - Enskilda gåvor" dataDxfId="20"/>
    <tableColumn id="29" xr3:uid="{CF6293F8-EB2A-4E39-87C5-78DC807BDD5C}" name="Sansa Seurakunnilta - Församlingarna" dataDxfId="19"/>
    <tableColumn id="30" xr3:uid="{5ED1675A-D95F-4840-99C2-A3397357F7ED}" name="Sansa Talousarvio-avustukset - Budgetanslag" dataDxfId="18"/>
    <tableColumn id="31" xr3:uid="{37927FF4-087B-4E8F-BADB-D8B0F81F821B}" name="Sansa Testamentit - Testamenten" dataDxfId="17"/>
    <tableColumn id="32" xr3:uid="{15A2E437-E03F-4338-A4A2-B893C692A643}" name="Sansa   Yhteensä - Total" dataDxfId="16">
      <calculatedColumnFormula>SUM(AB2:AE2)</calculatedColumnFormula>
    </tableColumn>
    <tableColumn id="33" xr3:uid="{814B2489-2F4D-477F-BF0D-268F56DB2F21}" name="Kylväjä Yksityisiltä vapaaehtoinen - Enskilda gåvor" dataDxfId="15"/>
    <tableColumn id="34" xr3:uid="{5E9CC581-37FE-4029-87D8-F74FDD2577FA}" name="Kylväjä Seurakunnilta - Församlingarna" dataDxfId="14"/>
    <tableColumn id="35" xr3:uid="{DCA56DC4-9DB1-43C7-900A-42405DB29A6A}" name="Kylväjä Talousarvio-avustukset - Budgetanslag" dataDxfId="13"/>
    <tableColumn id="36" xr3:uid="{2E29310E-2611-40BB-A22C-19D84C0F6626}" name="Kylväjä Testamentit - Testamenten" dataDxfId="12"/>
    <tableColumn id="37" xr3:uid="{3E586301-3BAB-417E-85A2-3185F835E256}" name="Kylväjä Yhteensä - Total" dataDxfId="11">
      <calculatedColumnFormula>SUM(AG2:AJ2)</calculatedColumnFormula>
    </tableColumn>
    <tableColumn id="38" xr3:uid="{FE938880-9045-4CD3-A5A2-C775DD90B494}" name="KUA          Yksityisiltä vapaaehtoinen - Enskilda gåvor" dataDxfId="4"/>
    <tableColumn id="39" xr3:uid="{6E0E4F1A-A0A8-4579-8A60-925B41D936BA}" name="KUA     Seurakunnilta - Församlingarna" dataDxfId="3"/>
    <tableColumn id="40" xr3:uid="{192ECB02-3490-45E2-A961-52843BB926F8}" name="KUA Talousarvio-avustukset - Budgetanslag" dataDxfId="2"/>
    <tableColumn id="41" xr3:uid="{6512B688-503D-40C6-99FE-1734806312A9}" name="KUA          Testamentit - Testamenten" dataDxfId="1"/>
    <tableColumn id="42" xr3:uid="{19300C09-643C-4958-B811-9F339DAEF502}" name="KUA             Yhteensä - Total" dataDxfId="0">
      <calculatedColumnFormula>SUM(AL2:AO2)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28BE0E-D25F-4B40-ADCA-165B37A3B047}" name="Jäsenet2018" displayName="Jäsenet2018" ref="A1:A403" totalsRowShown="0" headerRowBorderDxfId="10">
  <autoFilter ref="A1:A403" xr:uid="{AD89EDCE-E6CE-48B7-9382-F8A11A028F01}"/>
  <tableColumns count="1">
    <tableColumn id="1" xr3:uid="{96CC9020-5919-49F6-B635-9BC57AB528D1}" name="prv" dataDxfId="9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C24BCC-6792-4761-BE7A-2B2421CF425D}" name="Jäsenet2017" displayName="Jäsenet2017" ref="A1:C433" totalsRowShown="0" headerRowBorderDxfId="8">
  <autoFilter ref="A1:C433" xr:uid="{20EEBBE4-4906-4621-A3CF-DD987BE11EC4}"/>
  <tableColumns count="3">
    <tableColumn id="1" xr3:uid="{68235A60-BA2F-40EF-8F38-AD159771F52F}" name="prv" dataDxfId="7"/>
    <tableColumn id="2" xr3:uid="{9D36ED81-67CF-4F81-BF12-CE2AC17980D8}" name="seurakunta" dataDxfId="6"/>
    <tableColumn id="3" xr3:uid="{6365545C-7669-4211-BD1F-BD28114AB852}" name="jäsenet" dataDxfId="5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FC20D2-CA05-4422-9D19-45C9B3BE3FD2}" name="Tiedot" displayName="Tiedot" ref="A1:J433" totalsRowShown="0">
  <autoFilter ref="A1:J433" xr:uid="{40D72A19-63C8-4A86-A08B-E1B68CD53B94}"/>
  <sortState xmlns:xlrd2="http://schemas.microsoft.com/office/spreadsheetml/2017/richdata2" ref="A2:J433">
    <sortCondition ref="A1:A433"/>
  </sortState>
  <tableColumns count="10">
    <tableColumn id="1" xr3:uid="{992B3118-4AA6-4222-9150-5C91D79EA6DD}" name="Seurakunnat ja seurakuntayhtymät"/>
    <tableColumn id="34" xr3:uid="{7AFAA210-7581-425B-87D7-12FCA0A609A5}" name="Summa SLS Yhteensä - Total"/>
    <tableColumn id="35" xr3:uid="{A1F9FE5B-7F19-4346-BEA0-A5EDB8D3CAA5}" name="Summa SLEY Yhteensä - Total"/>
    <tableColumn id="36" xr3:uid="{533D5CFE-C49C-4A15-A8B5-AE08D5DC651E}" name="Summa SLEF Yhteensä - Total"/>
    <tableColumn id="37" xr3:uid="{008FEC32-72F3-4209-A178-62F46D757037}" name="Summa SPS Yhteensä - Total"/>
    <tableColumn id="38" xr3:uid="{F55E913A-62CF-40F2-99CF-680F9E70069B}" name="Summa SEKL Yhteensä - Total"/>
    <tableColumn id="39" xr3:uid="{7CB8C93E-1091-41B1-85CD-CF269AD0091C}" name="Summa Kylväjä Yhteensä - Total"/>
    <tableColumn id="40" xr3:uid="{DED09F97-BB02-402C-9BB1-2D1A3E13FB94}" name="Summa Sansa Yhteensä - Total"/>
    <tableColumn id="41" xr3:uid="{69A81C50-C89E-4B4B-9AFD-444CD9C4C44A}" name="Summa KUA Yhteensä - Total"/>
    <tableColumn id="43" xr3:uid="{F0B37900-0987-42A5-A087-9B057F00747D}" name="PRVkoodi / prv-kod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A143-33F0-4DB4-8453-51A1432E4C4A}">
  <dimension ref="A1:S24"/>
  <sheetViews>
    <sheetView tabSelected="1" workbookViewId="0">
      <selection activeCell="B2" sqref="B2:F2"/>
    </sheetView>
  </sheetViews>
  <sheetFormatPr defaultRowHeight="15" x14ac:dyDescent="0.25"/>
  <cols>
    <col min="1" max="1" width="19.42578125" customWidth="1"/>
    <col min="2" max="2" width="16.140625" customWidth="1"/>
    <col min="3" max="4" width="15.7109375" customWidth="1"/>
    <col min="5" max="6" width="15.85546875" customWidth="1"/>
    <col min="7" max="7" width="17.140625" customWidth="1"/>
    <col min="8" max="8" width="16.140625" customWidth="1"/>
    <col min="9" max="9" width="17.5703125" customWidth="1"/>
    <col min="10" max="10" width="18.28515625" customWidth="1"/>
    <col min="11" max="11" width="14" customWidth="1"/>
    <col min="12" max="12" width="15.140625" customWidth="1"/>
    <col min="13" max="13" width="14" customWidth="1"/>
    <col min="14" max="14" width="15.140625" customWidth="1"/>
    <col min="17" max="17" width="29.85546875" customWidth="1"/>
  </cols>
  <sheetData>
    <row r="1" spans="1:19" ht="30.75" customHeight="1" x14ac:dyDescent="0.25">
      <c r="A1" s="47">
        <v>2019</v>
      </c>
      <c r="B1" s="88" t="s">
        <v>938</v>
      </c>
      <c r="C1" s="88"/>
      <c r="D1" s="88"/>
      <c r="E1" s="88"/>
      <c r="F1" s="88"/>
      <c r="G1" s="88"/>
      <c r="H1" s="48"/>
      <c r="I1" s="48"/>
      <c r="J1" s="48"/>
      <c r="K1" s="49"/>
      <c r="L1" s="49"/>
      <c r="M1" s="49"/>
      <c r="N1" s="49"/>
    </row>
    <row r="2" spans="1:19" ht="39.75" customHeight="1" x14ac:dyDescent="0.35">
      <c r="A2" s="50" t="s">
        <v>939</v>
      </c>
      <c r="B2" s="89"/>
      <c r="C2" s="90"/>
      <c r="D2" s="90"/>
      <c r="E2" s="90"/>
      <c r="F2" s="91"/>
      <c r="G2" s="50" t="s">
        <v>940</v>
      </c>
      <c r="H2" s="48"/>
      <c r="I2" s="48"/>
      <c r="J2" s="48"/>
      <c r="K2" s="49"/>
      <c r="L2" s="49"/>
      <c r="M2" s="49"/>
      <c r="N2" s="49"/>
    </row>
    <row r="3" spans="1:19" ht="48" customHeight="1" x14ac:dyDescent="0.35">
      <c r="A3" s="51" t="e">
        <f>VLOOKUP(B2,Seurakunnat2019!A2:D385,2,FALSE)</f>
        <v>#N/A</v>
      </c>
      <c r="B3" s="92" t="s">
        <v>2254</v>
      </c>
      <c r="C3" s="92"/>
      <c r="D3" s="92"/>
      <c r="E3" s="92"/>
      <c r="F3" s="92"/>
      <c r="G3" s="52" t="e">
        <f>VLOOKUP(B2,Seurakunnat2019!A2:R385,18,FALSE)</f>
        <v>#N/A</v>
      </c>
      <c r="H3" s="53"/>
      <c r="I3" s="54"/>
      <c r="J3" s="48"/>
      <c r="K3" s="49"/>
      <c r="L3" s="49"/>
      <c r="M3" s="49"/>
      <c r="N3" s="49"/>
    </row>
    <row r="4" spans="1:19" ht="47.25" x14ac:dyDescent="0.25">
      <c r="B4" s="55" t="s">
        <v>941</v>
      </c>
      <c r="C4" s="56" t="s">
        <v>942</v>
      </c>
      <c r="D4" s="56" t="s">
        <v>943</v>
      </c>
      <c r="E4" s="56" t="s">
        <v>944</v>
      </c>
      <c r="F4" s="55" t="s">
        <v>945</v>
      </c>
      <c r="G4" s="56" t="s">
        <v>946</v>
      </c>
      <c r="H4" s="56" t="s">
        <v>947</v>
      </c>
      <c r="I4" s="57" t="s">
        <v>948</v>
      </c>
      <c r="J4" s="58" t="s">
        <v>1793</v>
      </c>
      <c r="K4" s="59" t="s">
        <v>2234</v>
      </c>
      <c r="L4" s="60" t="s">
        <v>2253</v>
      </c>
      <c r="M4" s="61" t="s">
        <v>949</v>
      </c>
      <c r="N4" s="62" t="s">
        <v>950</v>
      </c>
    </row>
    <row r="5" spans="1:19" ht="18.75" x14ac:dyDescent="0.3">
      <c r="A5" s="63" t="s">
        <v>10</v>
      </c>
      <c r="B5" s="64" t="e">
        <f>VLOOKUP($A$3,Tiedot2019!$A$2:$AK$420,3,FALSE)</f>
        <v>#N/A</v>
      </c>
      <c r="C5" s="64" t="e">
        <f>VLOOKUP($A$3,Tiedot2019!$A$2:$AK$420,4,FALSE)</f>
        <v>#N/A</v>
      </c>
      <c r="D5" s="64" t="e">
        <f>SUM(B5:C5)</f>
        <v>#N/A</v>
      </c>
      <c r="E5" s="65" t="e">
        <f>(D5/D13)</f>
        <v>#N/A</v>
      </c>
      <c r="F5" s="64" t="e">
        <f>VLOOKUP($A$3,Tiedot2019!$A$2:$AK$420,5,FALSE)</f>
        <v>#N/A</v>
      </c>
      <c r="G5" s="65" t="e">
        <f>(F5/F13)</f>
        <v>#N/A</v>
      </c>
      <c r="H5" s="64" t="e">
        <f>VLOOKUP($A$3,Tiedot2019!$A$2:$AK$420,6,FALSE)</f>
        <v>#N/A</v>
      </c>
      <c r="I5" s="66" t="e">
        <f>SUM(D5,F5,H5)</f>
        <v>#N/A</v>
      </c>
      <c r="J5" s="67" t="e">
        <f>(I5/G3)</f>
        <v>#N/A</v>
      </c>
      <c r="K5" s="68" t="e">
        <f>VLOOKUP($B$2,Tiedot2018!$A$2:$I$433,2,FALSE)</f>
        <v>#N/A</v>
      </c>
      <c r="L5" s="68" t="e">
        <f>(K5/(VLOOKUP($A$3,Jäsenet2018!$A$2:$C$433,3,FALSE)))</f>
        <v>#N/A</v>
      </c>
      <c r="M5" s="69" t="e">
        <f>VLOOKUP($B$2,Tiedot2017!$A$2:$J$432,2,FALSE)</f>
        <v>#N/A</v>
      </c>
      <c r="N5" s="68" t="e">
        <f>(M5/(VLOOKUP(A$3, Jäsenet2017!$A$2:$C$433,3,FALSE)))</f>
        <v>#N/A</v>
      </c>
    </row>
    <row r="6" spans="1:19" ht="18.75" x14ac:dyDescent="0.3">
      <c r="A6" s="70" t="s">
        <v>7</v>
      </c>
      <c r="B6" s="64" t="e">
        <f>VLOOKUP($A$3,Tiedot2019!$A$2:$AK$420,8,FALSE)</f>
        <v>#N/A</v>
      </c>
      <c r="C6" s="64" t="e">
        <f>VLOOKUP($A$3,Tiedot2019!$A$2:$AK$420,9,FALSE)</f>
        <v>#N/A</v>
      </c>
      <c r="D6" s="71" t="e">
        <f t="shared" ref="D6:D12" si="0">SUM(B6:C6)</f>
        <v>#N/A</v>
      </c>
      <c r="E6" s="72" t="e">
        <f>(D6/D13)</f>
        <v>#N/A</v>
      </c>
      <c r="F6" s="64" t="e">
        <f>VLOOKUP($A$3,Tiedot2019!$A$2:$AK$420,10,FALSE)</f>
        <v>#N/A</v>
      </c>
      <c r="G6" s="72" t="e">
        <f>(F6/F13)</f>
        <v>#N/A</v>
      </c>
      <c r="H6" s="64" t="e">
        <f>VLOOKUP($A$3,Tiedot2019!$A$2:$AK$420,11,FALSE)</f>
        <v>#N/A</v>
      </c>
      <c r="I6" s="66" t="e">
        <f t="shared" ref="I6:I12" si="1">SUM(D6,F6,H6)</f>
        <v>#N/A</v>
      </c>
      <c r="J6" s="67" t="e">
        <f>(I6/G3)</f>
        <v>#N/A</v>
      </c>
      <c r="K6" s="68" t="e">
        <f>VLOOKUP($B$2,Tiedot2018!$A$2:$I$433,3,FALSE)</f>
        <v>#N/A</v>
      </c>
      <c r="L6" s="68" t="e">
        <f>(K6/(VLOOKUP($A$3,Jäsenet2018!$A$2:$C$433,3,FALSE)))</f>
        <v>#N/A</v>
      </c>
      <c r="M6" s="69" t="e">
        <f>VLOOKUP($B$2,Tiedot2017!$A$2:$J$432,3,FALSE)</f>
        <v>#N/A</v>
      </c>
      <c r="N6" s="68" t="e">
        <f>(M6/(VLOOKUP(A$3, Jäsenet2017!$A$2:$C$433,3,FALSE)))</f>
        <v>#N/A</v>
      </c>
    </row>
    <row r="7" spans="1:19" ht="18.75" x14ac:dyDescent="0.3">
      <c r="A7" s="70" t="s">
        <v>4</v>
      </c>
      <c r="B7" s="64" t="e">
        <f>VLOOKUP($A$3,Tiedot2019!$A$2:$AK$420,13,FALSE)</f>
        <v>#N/A</v>
      </c>
      <c r="C7" s="64" t="e">
        <f>VLOOKUP($A$3,Tiedot2019!$A$2:$AK$420,14,FALSE)</f>
        <v>#N/A</v>
      </c>
      <c r="D7" s="71" t="e">
        <f t="shared" si="0"/>
        <v>#N/A</v>
      </c>
      <c r="E7" s="72" t="e">
        <f>(D7/D13)</f>
        <v>#N/A</v>
      </c>
      <c r="F7" s="64" t="e">
        <f>VLOOKUP($A$3,Tiedot2019!$A$2:$AK$420,15,FALSE)</f>
        <v>#N/A</v>
      </c>
      <c r="G7" s="72" t="e">
        <f>(F7/F13)</f>
        <v>#N/A</v>
      </c>
      <c r="H7" s="64" t="e">
        <f>VLOOKUP($A$3,Tiedot2019!$A$2:$AK$420,16,FALSE)</f>
        <v>#N/A</v>
      </c>
      <c r="I7" s="66" t="e">
        <f t="shared" si="1"/>
        <v>#N/A</v>
      </c>
      <c r="J7" s="67" t="e">
        <f>(I7/G3)</f>
        <v>#N/A</v>
      </c>
      <c r="K7" s="68" t="e">
        <f>VLOOKUP($B$2,Tiedot2018!$A$2:$I$433,4,FALSE)</f>
        <v>#N/A</v>
      </c>
      <c r="L7" s="68" t="e">
        <f>(K7/(VLOOKUP($A$3,Jäsenet2018!$A$2:$C$433,3,FALSE)))</f>
        <v>#N/A</v>
      </c>
      <c r="M7" s="69" t="e">
        <f>VLOOKUP($B$2,Tiedot2017!$A$2:$J$432,4,FALSE)</f>
        <v>#N/A</v>
      </c>
      <c r="N7" s="68" t="e">
        <f>(M7/(VLOOKUP(A$3, Jäsenet2017!$A$2:$C$433,3,FALSE)))</f>
        <v>#N/A</v>
      </c>
    </row>
    <row r="8" spans="1:19" ht="18.75" x14ac:dyDescent="0.3">
      <c r="A8" s="70" t="s">
        <v>13</v>
      </c>
      <c r="B8" s="64" t="e">
        <f>VLOOKUP($A$3,Tiedot2019!$A$2:$AK$420,18,FALSE)</f>
        <v>#N/A</v>
      </c>
      <c r="C8" s="64" t="e">
        <f>VLOOKUP($A$3,Tiedot2019!$A$2:$AK$420,19,FALSE)</f>
        <v>#N/A</v>
      </c>
      <c r="D8" s="71" t="e">
        <f t="shared" si="0"/>
        <v>#N/A</v>
      </c>
      <c r="E8" s="72" t="e">
        <f>(D8/D13)</f>
        <v>#N/A</v>
      </c>
      <c r="F8" s="64" t="e">
        <f>VLOOKUP($A$3,Tiedot2019!$A$2:$AK$420,20,FALSE)</f>
        <v>#N/A</v>
      </c>
      <c r="G8" s="72" t="e">
        <f>(F8/F13)</f>
        <v>#N/A</v>
      </c>
      <c r="H8" s="64" t="e">
        <f>VLOOKUP($A$3,Tiedot2019!$A$2:$AK$420,21,FALSE)</f>
        <v>#N/A</v>
      </c>
      <c r="I8" s="66" t="e">
        <f t="shared" si="1"/>
        <v>#N/A</v>
      </c>
      <c r="J8" s="67" t="e">
        <f>(I8/G3)</f>
        <v>#N/A</v>
      </c>
      <c r="K8" s="68" t="e">
        <f>VLOOKUP($B$2,Tiedot2018!$A$2:$I$433,5,FALSE)</f>
        <v>#N/A</v>
      </c>
      <c r="L8" s="68" t="e">
        <f>(K8/(VLOOKUP($A$3,Jäsenet2018!$A$2:$C$433,3,FALSE)))</f>
        <v>#N/A</v>
      </c>
      <c r="M8" s="69" t="e">
        <f>VLOOKUP($B$2,Tiedot2017!$A$2:$J$432,5,FALSE)</f>
        <v>#N/A</v>
      </c>
      <c r="N8" s="68" t="e">
        <f>(M8/(VLOOKUP(A$3, Jäsenet2017!$A$2:$C$433,3,FALSE)))</f>
        <v>#N/A</v>
      </c>
    </row>
    <row r="9" spans="1:19" ht="18.75" x14ac:dyDescent="0.3">
      <c r="A9" s="70" t="s">
        <v>951</v>
      </c>
      <c r="B9" s="64" t="e">
        <f>VLOOKUP($A$3,Tiedot2019!$A$2:$AK$420,23,FALSE)</f>
        <v>#N/A</v>
      </c>
      <c r="C9" s="64" t="e">
        <f>VLOOKUP($A$3,Tiedot2019!$A$2:$AK$420,24,FALSE)</f>
        <v>#N/A</v>
      </c>
      <c r="D9" s="71" t="e">
        <f t="shared" si="0"/>
        <v>#N/A</v>
      </c>
      <c r="E9" s="72" t="e">
        <f>(D9/D13)</f>
        <v>#N/A</v>
      </c>
      <c r="F9" s="64" t="e">
        <f>VLOOKUP($A$3,Tiedot2019!$A$2:$AK$420,25,FALSE)</f>
        <v>#N/A</v>
      </c>
      <c r="G9" s="72" t="e">
        <f>(F9/F13)</f>
        <v>#N/A</v>
      </c>
      <c r="H9" s="64" t="e">
        <f>VLOOKUP($A$3,Tiedot2019!$A$2:$AK$420,26,FALSE)</f>
        <v>#N/A</v>
      </c>
      <c r="I9" s="66" t="e">
        <f t="shared" si="1"/>
        <v>#N/A</v>
      </c>
      <c r="J9" s="67" t="e">
        <f>(I9/G3)</f>
        <v>#N/A</v>
      </c>
      <c r="K9" s="68" t="e">
        <f>VLOOKUP($B$2,Tiedot2018!$A$2:$I$433,6,FALSE)</f>
        <v>#N/A</v>
      </c>
      <c r="L9" s="68" t="e">
        <f>(K9/(VLOOKUP($A$3,Jäsenet2018!$A$2:$C$433,3,FALSE)))</f>
        <v>#N/A</v>
      </c>
      <c r="M9" s="69" t="e">
        <f>VLOOKUP($B$2,Tiedot2017!$A$2:$J$432,6,FALSE)</f>
        <v>#N/A</v>
      </c>
      <c r="N9" s="68" t="e">
        <f>(M9/(VLOOKUP(A$3, Jäsenet2017!$A$2:$C$433,3,FALSE)))</f>
        <v>#N/A</v>
      </c>
      <c r="S9" t="s">
        <v>952</v>
      </c>
    </row>
    <row r="10" spans="1:19" ht="18.75" x14ac:dyDescent="0.3">
      <c r="A10" s="70" t="s">
        <v>1792</v>
      </c>
      <c r="B10" s="64" t="e">
        <f>VLOOKUP($A$3,Tiedot2019!$A$2:$AK$420,28,FALSE)</f>
        <v>#N/A</v>
      </c>
      <c r="C10" s="64" t="e">
        <f>VLOOKUP($A$3,Tiedot2019!$A$2:$AK$420,29,FALSE)</f>
        <v>#N/A</v>
      </c>
      <c r="D10" s="71" t="e">
        <f t="shared" si="0"/>
        <v>#N/A</v>
      </c>
      <c r="E10" s="72" t="e">
        <f>(D10/D13)</f>
        <v>#N/A</v>
      </c>
      <c r="F10" s="64" t="e">
        <f>VLOOKUP($A$3,Tiedot2019!$A$2:$AK$420,30,FALSE)</f>
        <v>#N/A</v>
      </c>
      <c r="G10" s="72" t="e">
        <f>(F10/F13)</f>
        <v>#N/A</v>
      </c>
      <c r="H10" s="64" t="e">
        <f>VLOOKUP($A$3,Tiedot2019!$A$2:$AK$420,31,FALSE)</f>
        <v>#N/A</v>
      </c>
      <c r="I10" s="66" t="e">
        <f t="shared" si="1"/>
        <v>#N/A</v>
      </c>
      <c r="J10" s="67" t="e">
        <f>(I10/G3)</f>
        <v>#N/A</v>
      </c>
      <c r="K10" s="68" t="e">
        <f>VLOOKUP($B$2,Tiedot2018!$A$2:$I$433,8,FALSE)</f>
        <v>#N/A</v>
      </c>
      <c r="L10" s="68" t="e">
        <f>(K10/(VLOOKUP($A$3,Jäsenet2018!$A$2:$C$433,3,FALSE)))</f>
        <v>#N/A</v>
      </c>
      <c r="M10" s="69" t="e">
        <f>VLOOKUP($B$2,Tiedot2017!$A$2:$J$432,7,FALSE)</f>
        <v>#N/A</v>
      </c>
      <c r="N10" s="68" t="e">
        <f>(M10/(VLOOKUP(A$3, Jäsenet2017!$A$2:$C$433,3,FALSE)))</f>
        <v>#N/A</v>
      </c>
    </row>
    <row r="11" spans="1:19" ht="18.75" x14ac:dyDescent="0.3">
      <c r="A11" s="70" t="s">
        <v>953</v>
      </c>
      <c r="B11" s="64" t="e">
        <f>VLOOKUP($A$3,Tiedot2019!$A$2:$AK$420,33,FALSE)</f>
        <v>#N/A</v>
      </c>
      <c r="C11" s="64" t="e">
        <f>VLOOKUP($A$3,Tiedot2019!$A$2:$AK$420,34,FALSE)</f>
        <v>#N/A</v>
      </c>
      <c r="D11" s="71" t="e">
        <f t="shared" si="0"/>
        <v>#N/A</v>
      </c>
      <c r="E11" s="72" t="e">
        <f>(D11/D13)</f>
        <v>#N/A</v>
      </c>
      <c r="F11" s="64" t="e">
        <f>VLOOKUP($A$3,Tiedot2019!$A$2:$AK$420,35,FALSE)</f>
        <v>#N/A</v>
      </c>
      <c r="G11" s="72" t="e">
        <f>(F11/F13)</f>
        <v>#N/A</v>
      </c>
      <c r="H11" s="64" t="e">
        <f>VLOOKUP($A$3,Tiedot2019!$A$2:$AK$420,36,FALSE)</f>
        <v>#N/A</v>
      </c>
      <c r="I11" s="66" t="e">
        <f t="shared" si="1"/>
        <v>#N/A</v>
      </c>
      <c r="J11" s="67" t="e">
        <f>(I11/G3)</f>
        <v>#N/A</v>
      </c>
      <c r="K11" s="68" t="e">
        <f>VLOOKUP($B$2,Tiedot2018!$A$2:$I$433,7,FALSE)</f>
        <v>#N/A</v>
      </c>
      <c r="L11" s="68" t="e">
        <f>(K11/(VLOOKUP($A$3,Jäsenet2018!$A$2:$C$433,3,FALSE)))</f>
        <v>#N/A</v>
      </c>
      <c r="M11" s="69" t="e">
        <f>VLOOKUP($B$2,Tiedot2017!$A$2:$J$432,8,FALSE)</f>
        <v>#N/A</v>
      </c>
      <c r="N11" s="68" t="e">
        <f>(M11/(VLOOKUP(A$3, Jäsenet2017!$A$2:$C$433,3,FALSE)))</f>
        <v>#N/A</v>
      </c>
    </row>
    <row r="12" spans="1:19" ht="19.5" thickBot="1" x14ac:dyDescent="0.35">
      <c r="A12" s="96" t="s">
        <v>2261</v>
      </c>
      <c r="B12" s="64" t="e">
        <f>VLOOKUP($A$3,Tiedot2019!$A$2:$AP$420,38,FALSE)</f>
        <v>#N/A</v>
      </c>
      <c r="C12" s="64" t="e">
        <f>VLOOKUP($A$3,Tiedot2019!$A$2:$AP$420,39,FALSE)</f>
        <v>#N/A</v>
      </c>
      <c r="D12" s="71" t="e">
        <f t="shared" si="0"/>
        <v>#N/A</v>
      </c>
      <c r="E12" s="72" t="e">
        <f>(D12/D13)</f>
        <v>#N/A</v>
      </c>
      <c r="F12" s="64" t="e">
        <f>VLOOKUP($A$3,Tiedot2019!$A$2:$AP$420,40,FALSE)</f>
        <v>#N/A</v>
      </c>
      <c r="G12" s="72" t="e">
        <f>(F12/F13)</f>
        <v>#N/A</v>
      </c>
      <c r="H12" s="64" t="e">
        <f>VLOOKUP($A$3,Tiedot2019!$A$2:$AP$420,41,FALSE)</f>
        <v>#N/A</v>
      </c>
      <c r="I12" s="66" t="e">
        <f t="shared" si="1"/>
        <v>#N/A</v>
      </c>
      <c r="J12" s="67" t="e">
        <f>(I12/G3)</f>
        <v>#N/A</v>
      </c>
      <c r="K12" s="68" t="e">
        <f>VLOOKUP($B$2,Tiedot2018!$A$2:$I$433,9,FALSE)</f>
        <v>#N/A</v>
      </c>
      <c r="L12" s="68" t="e">
        <f>(K12/(VLOOKUP($A$3,Jäsenet2018!$A$2:$C$433,3,FALSE)))</f>
        <v>#N/A</v>
      </c>
      <c r="M12" s="69" t="e">
        <f>VLOOKUP($B$2,Tiedot2017!$A$2:$J$432,9,FALSE)</f>
        <v>#N/A</v>
      </c>
      <c r="N12" s="68" t="e">
        <f>(M12/(VLOOKUP(A$3, Jäsenet2017!$A$2:$C$433,3,FALSE)))</f>
        <v>#N/A</v>
      </c>
    </row>
    <row r="13" spans="1:19" ht="20.25" thickTop="1" thickBot="1" x14ac:dyDescent="0.35">
      <c r="A13" s="73" t="s">
        <v>954</v>
      </c>
      <c r="B13" s="74" t="e">
        <f t="shared" ref="B13:I13" si="2">SUM(B5:B12)</f>
        <v>#N/A</v>
      </c>
      <c r="C13" s="75" t="e">
        <f t="shared" si="2"/>
        <v>#N/A</v>
      </c>
      <c r="D13" s="75" t="e">
        <f t="shared" si="2"/>
        <v>#N/A</v>
      </c>
      <c r="E13" s="76" t="e">
        <f t="shared" si="2"/>
        <v>#N/A</v>
      </c>
      <c r="F13" s="75" t="e">
        <f t="shared" si="2"/>
        <v>#N/A</v>
      </c>
      <c r="G13" s="76" t="e">
        <f t="shared" si="2"/>
        <v>#N/A</v>
      </c>
      <c r="H13" s="75" t="e">
        <f t="shared" si="2"/>
        <v>#N/A</v>
      </c>
      <c r="I13" s="75" t="e">
        <f t="shared" si="2"/>
        <v>#N/A</v>
      </c>
      <c r="J13" s="75" t="e">
        <f>(I13/G3)</f>
        <v>#N/A</v>
      </c>
      <c r="K13" s="77" t="e">
        <f>SUM(K5:K12)</f>
        <v>#N/A</v>
      </c>
      <c r="L13" s="77" t="e">
        <f>SUM(L5:L12)</f>
        <v>#N/A</v>
      </c>
      <c r="M13" s="77" t="e">
        <f>SUM(M5:M12)</f>
        <v>#N/A</v>
      </c>
      <c r="N13" s="78" t="e">
        <f>SUM(N5:N12)</f>
        <v>#N/A</v>
      </c>
    </row>
    <row r="14" spans="1:19" ht="15.75" thickTop="1" x14ac:dyDescent="0.25"/>
    <row r="15" spans="1:19" ht="18.75" x14ac:dyDescent="0.3">
      <c r="A15" s="79" t="s">
        <v>955</v>
      </c>
      <c r="B15" t="s">
        <v>956</v>
      </c>
    </row>
    <row r="16" spans="1:19" ht="18.75" x14ac:dyDescent="0.3">
      <c r="A16" s="80" t="s">
        <v>957</v>
      </c>
      <c r="B16" t="s">
        <v>958</v>
      </c>
    </row>
    <row r="17" spans="1:8" ht="18.75" x14ac:dyDescent="0.3">
      <c r="A17" s="80" t="s">
        <v>959</v>
      </c>
      <c r="B17" t="s">
        <v>960</v>
      </c>
    </row>
    <row r="18" spans="1:8" ht="18.75" x14ac:dyDescent="0.3">
      <c r="A18" s="80" t="s">
        <v>961</v>
      </c>
      <c r="B18" t="s">
        <v>962</v>
      </c>
    </row>
    <row r="19" spans="1:8" ht="18.75" x14ac:dyDescent="0.3">
      <c r="A19" s="80" t="s">
        <v>963</v>
      </c>
      <c r="B19" t="s">
        <v>964</v>
      </c>
    </row>
    <row r="20" spans="1:8" ht="18.75" x14ac:dyDescent="0.3">
      <c r="A20" s="80" t="s">
        <v>2255</v>
      </c>
      <c r="B20" t="s">
        <v>967</v>
      </c>
    </row>
    <row r="21" spans="1:8" ht="18.75" x14ac:dyDescent="0.3">
      <c r="A21" s="80" t="s">
        <v>965</v>
      </c>
      <c r="B21" t="s">
        <v>966</v>
      </c>
    </row>
    <row r="22" spans="1:8" ht="18.75" x14ac:dyDescent="0.3">
      <c r="A22" s="80" t="s">
        <v>968</v>
      </c>
      <c r="B22" t="s">
        <v>969</v>
      </c>
    </row>
    <row r="24" spans="1:8" ht="18.75" x14ac:dyDescent="0.3">
      <c r="B24" s="81" t="s">
        <v>970</v>
      </c>
      <c r="C24" s="82"/>
      <c r="D24" s="82"/>
      <c r="E24" s="82"/>
      <c r="F24" s="82"/>
      <c r="G24" s="82"/>
      <c r="H24" s="83"/>
    </row>
  </sheetData>
  <sheetProtection algorithmName="SHA-512" hashValue="PotkzP1HqWbHCG4bIlXorAx/g3tkX7Go7cLgbbptt91bEO3BsWWcureWENYI8x8nuxlwswhLcleuGnig+8uQKw==" saltValue="PHdfWOHwNk6zVtls8m/XMg==" spinCount="100000" sheet="1" objects="1" scenarios="1"/>
  <protectedRanges>
    <protectedRange sqref="B2:F2" name="Alue2"/>
    <protectedRange sqref="B2:F2" name="Alue1"/>
  </protectedRanges>
  <mergeCells count="3">
    <mergeCell ref="B1:G1"/>
    <mergeCell ref="B2:F2"/>
    <mergeCell ref="B3:F3"/>
  </mergeCells>
  <conditionalFormatting sqref="A5 B4:C4 F4:J4">
    <cfRule type="cellIs" dxfId="56" priority="3" operator="equal">
      <formula>0</formula>
    </cfRule>
  </conditionalFormatting>
  <conditionalFormatting sqref="A15">
    <cfRule type="cellIs" dxfId="55" priority="2" operator="equal">
      <formula>0</formula>
    </cfRule>
  </conditionalFormatting>
  <conditionalFormatting sqref="D4:E4">
    <cfRule type="cellIs" dxfId="54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eurakunnan nimi." prompt="Tähän seurakunnan nimi." xr:uid="{C4DA7474-A7C1-41B5-ACA7-007B1441A6D8}">
          <x14:formula1>
            <xm:f>Seurakunnat2019!$A$2:$A$385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325E-80D7-41BB-A2D8-DB8647778100}">
  <dimension ref="A1:R385"/>
  <sheetViews>
    <sheetView topLeftCell="A368" workbookViewId="0">
      <selection activeCell="A2" sqref="A2"/>
    </sheetView>
  </sheetViews>
  <sheetFormatPr defaultRowHeight="15" x14ac:dyDescent="0.25"/>
  <cols>
    <col min="1" max="1" width="11.7109375" customWidth="1"/>
    <col min="4" max="4" width="12.7109375" customWidth="1"/>
    <col min="6" max="6" width="12" customWidth="1"/>
    <col min="8" max="8" width="13.5703125" customWidth="1"/>
    <col min="9" max="9" width="9.28515625" customWidth="1"/>
    <col min="10" max="10" width="14.5703125" customWidth="1"/>
    <col min="11" max="11" width="9.140625" style="84"/>
    <col min="12" max="12" width="9.85546875" customWidth="1"/>
    <col min="13" max="13" width="15.140625" customWidth="1"/>
    <col min="15" max="15" width="13.85546875" customWidth="1"/>
    <col min="16" max="16" width="13.28515625" customWidth="1"/>
    <col min="17" max="17" width="14.28515625" customWidth="1"/>
    <col min="18" max="18" width="13.42578125" customWidth="1"/>
  </cols>
  <sheetData>
    <row r="1" spans="1:18" x14ac:dyDescent="0.25">
      <c r="A1" s="21" t="s">
        <v>972</v>
      </c>
      <c r="B1" s="21" t="s">
        <v>971</v>
      </c>
      <c r="C1" s="21" t="s">
        <v>973</v>
      </c>
      <c r="D1" s="21" t="s">
        <v>974</v>
      </c>
      <c r="E1" s="21" t="s">
        <v>975</v>
      </c>
      <c r="F1" s="21" t="s">
        <v>976</v>
      </c>
      <c r="G1" s="21" t="s">
        <v>977</v>
      </c>
      <c r="H1" s="21" t="s">
        <v>978</v>
      </c>
      <c r="I1" s="21" t="s">
        <v>979</v>
      </c>
      <c r="J1" s="21" t="s">
        <v>980</v>
      </c>
      <c r="K1" s="21" t="s">
        <v>981</v>
      </c>
      <c r="L1" s="21" t="s">
        <v>982</v>
      </c>
      <c r="M1" s="21" t="s">
        <v>983</v>
      </c>
      <c r="N1" s="21" t="s">
        <v>984</v>
      </c>
      <c r="O1" s="21" t="s">
        <v>985</v>
      </c>
      <c r="P1" s="21" t="s">
        <v>986</v>
      </c>
      <c r="Q1" s="21" t="s">
        <v>987</v>
      </c>
      <c r="R1" s="21" t="s">
        <v>891</v>
      </c>
    </row>
    <row r="2" spans="1:18" x14ac:dyDescent="0.25">
      <c r="A2" t="s">
        <v>819</v>
      </c>
      <c r="B2" s="85" t="s">
        <v>818</v>
      </c>
      <c r="C2" t="s">
        <v>832</v>
      </c>
      <c r="D2" t="s">
        <v>833</v>
      </c>
      <c r="E2" t="s">
        <v>1667</v>
      </c>
      <c r="F2" t="s">
        <v>883</v>
      </c>
      <c r="G2" t="s">
        <v>1672</v>
      </c>
      <c r="H2" t="s">
        <v>1673</v>
      </c>
      <c r="I2" t="s">
        <v>1784</v>
      </c>
      <c r="J2" t="s">
        <v>1785</v>
      </c>
      <c r="K2" s="84">
        <v>2019</v>
      </c>
      <c r="L2" t="s">
        <v>1150</v>
      </c>
      <c r="M2" t="s">
        <v>1786</v>
      </c>
      <c r="N2" t="s">
        <v>995</v>
      </c>
      <c r="O2" t="s">
        <v>996</v>
      </c>
      <c r="P2" t="s">
        <v>1006</v>
      </c>
      <c r="Q2" t="s">
        <v>1007</v>
      </c>
      <c r="R2">
        <v>7130</v>
      </c>
    </row>
    <row r="3" spans="1:18" x14ac:dyDescent="0.25">
      <c r="A3" t="s">
        <v>817</v>
      </c>
      <c r="B3" s="85" t="s">
        <v>816</v>
      </c>
      <c r="C3" t="s">
        <v>832</v>
      </c>
      <c r="D3" t="s">
        <v>833</v>
      </c>
      <c r="E3" t="s">
        <v>988</v>
      </c>
      <c r="F3" t="s">
        <v>881</v>
      </c>
      <c r="G3" t="s">
        <v>989</v>
      </c>
      <c r="H3" t="s">
        <v>990</v>
      </c>
      <c r="I3" t="s">
        <v>1784</v>
      </c>
      <c r="J3" t="s">
        <v>1785</v>
      </c>
      <c r="K3" s="84">
        <v>2019</v>
      </c>
      <c r="L3" t="s">
        <v>1150</v>
      </c>
      <c r="M3" t="s">
        <v>1786</v>
      </c>
      <c r="N3" t="s">
        <v>995</v>
      </c>
      <c r="O3" t="s">
        <v>996</v>
      </c>
      <c r="P3" t="s">
        <v>1006</v>
      </c>
      <c r="Q3" t="s">
        <v>1007</v>
      </c>
      <c r="R3">
        <v>5928</v>
      </c>
    </row>
    <row r="4" spans="1:18" x14ac:dyDescent="0.25">
      <c r="A4" t="s">
        <v>137</v>
      </c>
      <c r="B4" t="s">
        <v>136</v>
      </c>
      <c r="C4" t="s">
        <v>136</v>
      </c>
      <c r="D4" t="s">
        <v>137</v>
      </c>
      <c r="E4" t="s">
        <v>1034</v>
      </c>
      <c r="F4" t="s">
        <v>878</v>
      </c>
      <c r="G4" t="s">
        <v>1145</v>
      </c>
      <c r="H4" t="s">
        <v>165</v>
      </c>
      <c r="I4" t="s">
        <v>1146</v>
      </c>
      <c r="J4" t="s">
        <v>1147</v>
      </c>
      <c r="K4" s="84">
        <v>2019</v>
      </c>
      <c r="L4" t="s">
        <v>1148</v>
      </c>
      <c r="M4" t="s">
        <v>1149</v>
      </c>
      <c r="N4" t="s">
        <v>1123</v>
      </c>
      <c r="O4" t="s">
        <v>1124</v>
      </c>
      <c r="P4" t="s">
        <v>1006</v>
      </c>
      <c r="Q4" t="s">
        <v>998</v>
      </c>
      <c r="R4">
        <v>12165</v>
      </c>
    </row>
    <row r="5" spans="1:18" x14ac:dyDescent="0.25">
      <c r="A5" t="s">
        <v>461</v>
      </c>
      <c r="B5" t="s">
        <v>460</v>
      </c>
      <c r="C5" t="s">
        <v>460</v>
      </c>
      <c r="D5" t="s">
        <v>461</v>
      </c>
      <c r="E5" t="s">
        <v>1561</v>
      </c>
      <c r="F5" t="s">
        <v>879</v>
      </c>
      <c r="G5" t="s">
        <v>1562</v>
      </c>
      <c r="H5" t="s">
        <v>1563</v>
      </c>
      <c r="I5" t="s">
        <v>1564</v>
      </c>
      <c r="J5" t="s">
        <v>1565</v>
      </c>
      <c r="K5" s="84">
        <v>2019</v>
      </c>
      <c r="L5" t="s">
        <v>1476</v>
      </c>
      <c r="M5" t="s">
        <v>1566</v>
      </c>
      <c r="N5" t="s">
        <v>1567</v>
      </c>
      <c r="O5" t="s">
        <v>1568</v>
      </c>
      <c r="P5" t="s">
        <v>1006</v>
      </c>
      <c r="Q5" t="s">
        <v>998</v>
      </c>
      <c r="R5">
        <v>8357</v>
      </c>
    </row>
    <row r="6" spans="1:18" x14ac:dyDescent="0.25">
      <c r="A6" t="s">
        <v>211</v>
      </c>
      <c r="B6" t="s">
        <v>210</v>
      </c>
      <c r="C6" t="s">
        <v>210</v>
      </c>
      <c r="D6" t="s">
        <v>211</v>
      </c>
      <c r="E6" t="s">
        <v>1234</v>
      </c>
      <c r="F6" t="s">
        <v>880</v>
      </c>
      <c r="G6" t="s">
        <v>1235</v>
      </c>
      <c r="H6" t="s">
        <v>229</v>
      </c>
      <c r="I6" t="s">
        <v>1236</v>
      </c>
      <c r="J6" t="s">
        <v>1237</v>
      </c>
      <c r="K6" s="84">
        <v>2019</v>
      </c>
      <c r="L6" t="s">
        <v>1238</v>
      </c>
      <c r="M6" t="s">
        <v>1239</v>
      </c>
      <c r="N6" t="s">
        <v>1240</v>
      </c>
      <c r="O6" t="s">
        <v>1241</v>
      </c>
      <c r="P6" t="s">
        <v>997</v>
      </c>
      <c r="Q6" t="s">
        <v>998</v>
      </c>
      <c r="R6">
        <v>2305</v>
      </c>
    </row>
    <row r="7" spans="1:18" x14ac:dyDescent="0.25">
      <c r="A7" t="s">
        <v>463</v>
      </c>
      <c r="B7" t="s">
        <v>462</v>
      </c>
      <c r="C7" t="s">
        <v>462</v>
      </c>
      <c r="D7" t="s">
        <v>463</v>
      </c>
      <c r="E7" t="s">
        <v>1561</v>
      </c>
      <c r="F7" t="s">
        <v>879</v>
      </c>
      <c r="G7" t="s">
        <v>1569</v>
      </c>
      <c r="H7" t="s">
        <v>1570</v>
      </c>
      <c r="I7" t="s">
        <v>1571</v>
      </c>
      <c r="J7" t="s">
        <v>1572</v>
      </c>
      <c r="K7" s="84">
        <v>2019</v>
      </c>
      <c r="L7" t="s">
        <v>1573</v>
      </c>
      <c r="M7" t="s">
        <v>1574</v>
      </c>
      <c r="N7" t="s">
        <v>1567</v>
      </c>
      <c r="O7" t="s">
        <v>1568</v>
      </c>
      <c r="P7" t="s">
        <v>1006</v>
      </c>
      <c r="Q7" t="s">
        <v>998</v>
      </c>
      <c r="R7">
        <v>9922</v>
      </c>
    </row>
    <row r="8" spans="1:18" x14ac:dyDescent="0.25">
      <c r="A8" t="s">
        <v>321</v>
      </c>
      <c r="B8" t="s">
        <v>320</v>
      </c>
      <c r="C8" t="s">
        <v>888</v>
      </c>
      <c r="D8" t="s">
        <v>887</v>
      </c>
      <c r="E8" t="s">
        <v>1328</v>
      </c>
      <c r="F8" t="s">
        <v>885</v>
      </c>
      <c r="G8" t="s">
        <v>1386</v>
      </c>
      <c r="H8" t="s">
        <v>341</v>
      </c>
      <c r="I8" t="s">
        <v>1387</v>
      </c>
      <c r="J8" t="s">
        <v>1388</v>
      </c>
      <c r="K8" s="84">
        <v>2019</v>
      </c>
      <c r="L8" t="s">
        <v>1389</v>
      </c>
      <c r="M8" t="s">
        <v>1390</v>
      </c>
      <c r="N8" t="s">
        <v>1391</v>
      </c>
      <c r="O8" t="s">
        <v>1392</v>
      </c>
      <c r="P8" t="s">
        <v>1006</v>
      </c>
      <c r="Q8" t="s">
        <v>1007</v>
      </c>
      <c r="R8">
        <v>10860</v>
      </c>
    </row>
    <row r="9" spans="1:18" x14ac:dyDescent="0.25">
      <c r="A9" t="s">
        <v>139</v>
      </c>
      <c r="B9" t="s">
        <v>138</v>
      </c>
      <c r="C9" t="s">
        <v>138</v>
      </c>
      <c r="D9" t="s">
        <v>139</v>
      </c>
      <c r="E9" t="s">
        <v>1034</v>
      </c>
      <c r="F9" t="s">
        <v>878</v>
      </c>
      <c r="G9" t="s">
        <v>1035</v>
      </c>
      <c r="H9" t="s">
        <v>149</v>
      </c>
      <c r="I9" t="s">
        <v>1150</v>
      </c>
      <c r="J9" t="s">
        <v>1151</v>
      </c>
      <c r="K9" s="84">
        <v>2019</v>
      </c>
      <c r="L9" t="s">
        <v>1038</v>
      </c>
      <c r="M9" t="s">
        <v>1039</v>
      </c>
      <c r="N9" t="s">
        <v>1040</v>
      </c>
      <c r="O9" t="s">
        <v>1041</v>
      </c>
      <c r="P9" t="s">
        <v>997</v>
      </c>
      <c r="Q9" t="s">
        <v>998</v>
      </c>
      <c r="R9">
        <v>5911</v>
      </c>
    </row>
    <row r="10" spans="1:18" x14ac:dyDescent="0.25">
      <c r="A10" t="s">
        <v>6</v>
      </c>
      <c r="B10" t="s">
        <v>5</v>
      </c>
      <c r="C10" t="s">
        <v>5</v>
      </c>
      <c r="D10" t="s">
        <v>6</v>
      </c>
      <c r="E10" t="s">
        <v>988</v>
      </c>
      <c r="F10" t="s">
        <v>881</v>
      </c>
      <c r="G10" t="s">
        <v>989</v>
      </c>
      <c r="H10" t="s">
        <v>990</v>
      </c>
      <c r="I10" t="s">
        <v>991</v>
      </c>
      <c r="J10" t="s">
        <v>992</v>
      </c>
      <c r="K10" s="84">
        <v>2019</v>
      </c>
      <c r="L10" t="s">
        <v>993</v>
      </c>
      <c r="M10" t="s">
        <v>994</v>
      </c>
      <c r="N10" t="s">
        <v>995</v>
      </c>
      <c r="O10" t="s">
        <v>996</v>
      </c>
      <c r="P10" t="s">
        <v>997</v>
      </c>
      <c r="Q10" t="s">
        <v>998</v>
      </c>
      <c r="R10">
        <v>3760</v>
      </c>
    </row>
    <row r="11" spans="1:18" x14ac:dyDescent="0.25">
      <c r="A11" t="s">
        <v>51</v>
      </c>
      <c r="B11" t="s">
        <v>50</v>
      </c>
      <c r="C11" t="s">
        <v>50</v>
      </c>
      <c r="D11" t="s">
        <v>51</v>
      </c>
      <c r="E11" t="s">
        <v>1054</v>
      </c>
      <c r="F11" t="s">
        <v>882</v>
      </c>
      <c r="G11" t="s">
        <v>1055</v>
      </c>
      <c r="H11" t="s">
        <v>91</v>
      </c>
      <c r="I11" t="s">
        <v>1056</v>
      </c>
      <c r="J11" t="s">
        <v>1057</v>
      </c>
      <c r="K11" s="84">
        <v>2019</v>
      </c>
      <c r="L11" t="s">
        <v>1058</v>
      </c>
      <c r="M11" t="s">
        <v>1059</v>
      </c>
      <c r="N11" t="s">
        <v>1060</v>
      </c>
      <c r="O11" t="s">
        <v>1061</v>
      </c>
      <c r="P11" t="s">
        <v>997</v>
      </c>
      <c r="Q11" t="s">
        <v>998</v>
      </c>
      <c r="R11">
        <v>3007</v>
      </c>
    </row>
    <row r="12" spans="1:18" x14ac:dyDescent="0.25">
      <c r="A12" t="s">
        <v>541</v>
      </c>
      <c r="B12" t="s">
        <v>540</v>
      </c>
      <c r="C12" t="s">
        <v>766</v>
      </c>
      <c r="D12" t="s">
        <v>767</v>
      </c>
      <c r="E12" t="s">
        <v>1667</v>
      </c>
      <c r="F12" t="s">
        <v>883</v>
      </c>
      <c r="G12" t="s">
        <v>1668</v>
      </c>
      <c r="H12" t="s">
        <v>1669</v>
      </c>
      <c r="I12" t="s">
        <v>1670</v>
      </c>
      <c r="J12" t="s">
        <v>1671</v>
      </c>
      <c r="K12" s="84">
        <v>2019</v>
      </c>
      <c r="L12" t="s">
        <v>1585</v>
      </c>
      <c r="M12" t="s">
        <v>1656</v>
      </c>
      <c r="N12" t="s">
        <v>1588</v>
      </c>
      <c r="O12" t="s">
        <v>1589</v>
      </c>
      <c r="P12" t="s">
        <v>997</v>
      </c>
      <c r="Q12" t="s">
        <v>1007</v>
      </c>
      <c r="R12">
        <v>392</v>
      </c>
    </row>
    <row r="13" spans="1:18" x14ac:dyDescent="0.25">
      <c r="A13" t="s">
        <v>543</v>
      </c>
      <c r="B13" t="s">
        <v>542</v>
      </c>
      <c r="C13" t="s">
        <v>748</v>
      </c>
      <c r="D13" t="s">
        <v>749</v>
      </c>
      <c r="E13" t="s">
        <v>1667</v>
      </c>
      <c r="F13" t="s">
        <v>883</v>
      </c>
      <c r="G13" t="s">
        <v>1672</v>
      </c>
      <c r="H13" t="s">
        <v>1673</v>
      </c>
      <c r="I13" t="s">
        <v>1044</v>
      </c>
      <c r="J13" t="s">
        <v>1045</v>
      </c>
      <c r="K13" s="84">
        <v>2019</v>
      </c>
      <c r="L13" t="s">
        <v>993</v>
      </c>
      <c r="M13" t="s">
        <v>994</v>
      </c>
      <c r="N13" t="s">
        <v>995</v>
      </c>
      <c r="O13" t="s">
        <v>996</v>
      </c>
      <c r="P13" t="s">
        <v>1006</v>
      </c>
      <c r="Q13" t="s">
        <v>1007</v>
      </c>
      <c r="R13">
        <v>12550</v>
      </c>
    </row>
    <row r="14" spans="1:18" x14ac:dyDescent="0.25">
      <c r="A14" t="s">
        <v>661</v>
      </c>
      <c r="B14" t="s">
        <v>660</v>
      </c>
      <c r="C14" t="s">
        <v>660</v>
      </c>
      <c r="D14" t="s">
        <v>661</v>
      </c>
      <c r="E14" t="s">
        <v>1667</v>
      </c>
      <c r="F14" t="s">
        <v>883</v>
      </c>
      <c r="G14" t="s">
        <v>1674</v>
      </c>
      <c r="H14" t="s">
        <v>1675</v>
      </c>
      <c r="I14" t="s">
        <v>1741</v>
      </c>
      <c r="J14" t="s">
        <v>1742</v>
      </c>
      <c r="K14" s="84">
        <v>2019</v>
      </c>
      <c r="L14" t="s">
        <v>1422</v>
      </c>
      <c r="M14" t="s">
        <v>1693</v>
      </c>
      <c r="N14" t="s">
        <v>1679</v>
      </c>
      <c r="O14" t="s">
        <v>1680</v>
      </c>
      <c r="P14" t="s">
        <v>997</v>
      </c>
      <c r="Q14" t="s">
        <v>998</v>
      </c>
      <c r="R14">
        <v>580</v>
      </c>
    </row>
    <row r="15" spans="1:18" x14ac:dyDescent="0.25">
      <c r="A15" t="s">
        <v>545</v>
      </c>
      <c r="B15" t="s">
        <v>544</v>
      </c>
      <c r="C15" t="s">
        <v>544</v>
      </c>
      <c r="D15" t="s">
        <v>545</v>
      </c>
      <c r="E15" t="s">
        <v>1667</v>
      </c>
      <c r="F15" t="s">
        <v>883</v>
      </c>
      <c r="G15" t="s">
        <v>1674</v>
      </c>
      <c r="H15" t="s">
        <v>1675</v>
      </c>
      <c r="I15" t="s">
        <v>1074</v>
      </c>
      <c r="J15" t="s">
        <v>1676</v>
      </c>
      <c r="K15" s="84">
        <v>2019</v>
      </c>
      <c r="L15" t="s">
        <v>1677</v>
      </c>
      <c r="M15" t="s">
        <v>1678</v>
      </c>
      <c r="N15" t="s">
        <v>1679</v>
      </c>
      <c r="O15" t="s">
        <v>1680</v>
      </c>
      <c r="P15" t="s">
        <v>997</v>
      </c>
      <c r="Q15" t="s">
        <v>998</v>
      </c>
      <c r="R15">
        <v>710</v>
      </c>
    </row>
    <row r="16" spans="1:18" x14ac:dyDescent="0.25">
      <c r="A16" t="s">
        <v>809</v>
      </c>
      <c r="B16" t="s">
        <v>808</v>
      </c>
      <c r="C16" t="s">
        <v>826</v>
      </c>
      <c r="D16" t="s">
        <v>827</v>
      </c>
      <c r="E16" t="s">
        <v>1667</v>
      </c>
      <c r="F16" t="s">
        <v>883</v>
      </c>
      <c r="G16" t="s">
        <v>1694</v>
      </c>
      <c r="H16" t="s">
        <v>1695</v>
      </c>
      <c r="I16" t="s">
        <v>1778</v>
      </c>
      <c r="J16" t="s">
        <v>1779</v>
      </c>
      <c r="K16" s="84">
        <v>2019</v>
      </c>
      <c r="L16" t="s">
        <v>1011</v>
      </c>
      <c r="M16" t="s">
        <v>1012</v>
      </c>
      <c r="N16" t="s">
        <v>995</v>
      </c>
      <c r="O16" t="s">
        <v>996</v>
      </c>
      <c r="P16" t="s">
        <v>1006</v>
      </c>
      <c r="Q16" t="s">
        <v>1007</v>
      </c>
      <c r="R16">
        <v>9482</v>
      </c>
    </row>
    <row r="17" spans="1:18" x14ac:dyDescent="0.25">
      <c r="A17" t="s">
        <v>323</v>
      </c>
      <c r="B17" t="s">
        <v>322</v>
      </c>
      <c r="C17" t="s">
        <v>888</v>
      </c>
      <c r="D17" t="s">
        <v>887</v>
      </c>
      <c r="E17" t="s">
        <v>1328</v>
      </c>
      <c r="F17" t="s">
        <v>885</v>
      </c>
      <c r="G17" t="s">
        <v>1386</v>
      </c>
      <c r="H17" t="s">
        <v>341</v>
      </c>
      <c r="I17" t="s">
        <v>1387</v>
      </c>
      <c r="J17" t="s">
        <v>1388</v>
      </c>
      <c r="K17" s="84">
        <v>2019</v>
      </c>
      <c r="L17" t="s">
        <v>1389</v>
      </c>
      <c r="M17" t="s">
        <v>1390</v>
      </c>
      <c r="N17" t="s">
        <v>1391</v>
      </c>
      <c r="O17" t="s">
        <v>1392</v>
      </c>
      <c r="P17" t="s">
        <v>1006</v>
      </c>
      <c r="Q17" t="s">
        <v>1007</v>
      </c>
      <c r="R17">
        <v>6108</v>
      </c>
    </row>
    <row r="18" spans="1:18" x14ac:dyDescent="0.25">
      <c r="A18" t="s">
        <v>369</v>
      </c>
      <c r="B18" t="s">
        <v>368</v>
      </c>
      <c r="C18" t="s">
        <v>726</v>
      </c>
      <c r="D18" t="s">
        <v>727</v>
      </c>
      <c r="E18" t="s">
        <v>1451</v>
      </c>
      <c r="F18" t="s">
        <v>886</v>
      </c>
      <c r="G18" t="s">
        <v>1452</v>
      </c>
      <c r="H18" t="s">
        <v>381</v>
      </c>
      <c r="I18" t="s">
        <v>1453</v>
      </c>
      <c r="J18" t="s">
        <v>1454</v>
      </c>
      <c r="K18" s="84">
        <v>2019</v>
      </c>
      <c r="L18" t="s">
        <v>1455</v>
      </c>
      <c r="M18" t="s">
        <v>1456</v>
      </c>
      <c r="N18" t="s">
        <v>1429</v>
      </c>
      <c r="O18" t="s">
        <v>1430</v>
      </c>
      <c r="P18" t="s">
        <v>1006</v>
      </c>
      <c r="Q18" t="s">
        <v>1007</v>
      </c>
      <c r="R18">
        <v>4315</v>
      </c>
    </row>
    <row r="19" spans="1:18" x14ac:dyDescent="0.25">
      <c r="A19" t="s">
        <v>213</v>
      </c>
      <c r="B19" t="s">
        <v>212</v>
      </c>
      <c r="C19" t="s">
        <v>212</v>
      </c>
      <c r="D19" t="s">
        <v>213</v>
      </c>
      <c r="E19" t="s">
        <v>1234</v>
      </c>
      <c r="F19" t="s">
        <v>880</v>
      </c>
      <c r="G19" t="s">
        <v>1242</v>
      </c>
      <c r="H19" t="s">
        <v>1243</v>
      </c>
      <c r="I19" t="s">
        <v>1244</v>
      </c>
      <c r="J19" t="s">
        <v>1245</v>
      </c>
      <c r="K19" s="84">
        <v>2019</v>
      </c>
      <c r="L19" t="s">
        <v>1246</v>
      </c>
      <c r="M19" t="s">
        <v>1247</v>
      </c>
      <c r="N19" t="s">
        <v>1248</v>
      </c>
      <c r="O19" t="s">
        <v>1249</v>
      </c>
      <c r="P19" t="s">
        <v>997</v>
      </c>
      <c r="Q19" t="s">
        <v>998</v>
      </c>
      <c r="R19">
        <v>1528</v>
      </c>
    </row>
    <row r="20" spans="1:18" x14ac:dyDescent="0.25">
      <c r="A20" t="s">
        <v>547</v>
      </c>
      <c r="B20" t="s">
        <v>546</v>
      </c>
      <c r="C20" t="s">
        <v>720</v>
      </c>
      <c r="D20" t="s">
        <v>721</v>
      </c>
      <c r="E20" t="s">
        <v>1667</v>
      </c>
      <c r="F20" t="s">
        <v>883</v>
      </c>
      <c r="G20" t="s">
        <v>1681</v>
      </c>
      <c r="H20" t="s">
        <v>1682</v>
      </c>
      <c r="I20" t="s">
        <v>1002</v>
      </c>
      <c r="J20" t="s">
        <v>1003</v>
      </c>
      <c r="K20" s="84">
        <v>2019</v>
      </c>
      <c r="L20" t="s">
        <v>1004</v>
      </c>
      <c r="M20" t="s">
        <v>1005</v>
      </c>
      <c r="N20" t="s">
        <v>995</v>
      </c>
      <c r="O20" t="s">
        <v>996</v>
      </c>
      <c r="P20" t="s">
        <v>1006</v>
      </c>
      <c r="Q20" t="s">
        <v>1007</v>
      </c>
      <c r="R20">
        <v>14902</v>
      </c>
    </row>
    <row r="21" spans="1:18" x14ac:dyDescent="0.25">
      <c r="A21" t="s">
        <v>9</v>
      </c>
      <c r="B21" t="s">
        <v>8</v>
      </c>
      <c r="C21" t="s">
        <v>720</v>
      </c>
      <c r="D21" t="s">
        <v>721</v>
      </c>
      <c r="E21" t="s">
        <v>999</v>
      </c>
      <c r="F21" t="s">
        <v>884</v>
      </c>
      <c r="G21" t="s">
        <v>1000</v>
      </c>
      <c r="H21" t="s">
        <v>1001</v>
      </c>
      <c r="I21" t="s">
        <v>1002</v>
      </c>
      <c r="J21" t="s">
        <v>1003</v>
      </c>
      <c r="K21" s="84">
        <v>2019</v>
      </c>
      <c r="L21" t="s">
        <v>1004</v>
      </c>
      <c r="M21" t="s">
        <v>1005</v>
      </c>
      <c r="N21" t="s">
        <v>995</v>
      </c>
      <c r="O21" t="s">
        <v>996</v>
      </c>
      <c r="P21" t="s">
        <v>1006</v>
      </c>
      <c r="Q21" t="s">
        <v>1007</v>
      </c>
      <c r="R21">
        <v>46608</v>
      </c>
    </row>
    <row r="22" spans="1:18" x14ac:dyDescent="0.25">
      <c r="A22" t="s">
        <v>633</v>
      </c>
      <c r="B22" t="s">
        <v>632</v>
      </c>
      <c r="C22" t="s">
        <v>720</v>
      </c>
      <c r="D22" t="s">
        <v>721</v>
      </c>
      <c r="E22" t="s">
        <v>999</v>
      </c>
      <c r="F22" t="s">
        <v>884</v>
      </c>
      <c r="G22" t="s">
        <v>1000</v>
      </c>
      <c r="H22" t="s">
        <v>1001</v>
      </c>
      <c r="I22" t="s">
        <v>1002</v>
      </c>
      <c r="J22" t="s">
        <v>1003</v>
      </c>
      <c r="K22" s="84">
        <v>2019</v>
      </c>
      <c r="L22" t="s">
        <v>1004</v>
      </c>
      <c r="M22" t="s">
        <v>1005</v>
      </c>
      <c r="N22" t="s">
        <v>995</v>
      </c>
      <c r="O22" t="s">
        <v>996</v>
      </c>
      <c r="P22" t="s">
        <v>1006</v>
      </c>
      <c r="Q22" t="s">
        <v>1007</v>
      </c>
      <c r="R22">
        <v>30672</v>
      </c>
    </row>
    <row r="23" spans="1:18" x14ac:dyDescent="0.25">
      <c r="A23" t="s">
        <v>549</v>
      </c>
      <c r="B23" t="s">
        <v>548</v>
      </c>
      <c r="C23" t="s">
        <v>744</v>
      </c>
      <c r="D23" t="s">
        <v>745</v>
      </c>
      <c r="E23" t="s">
        <v>1667</v>
      </c>
      <c r="F23" t="s">
        <v>883</v>
      </c>
      <c r="G23" t="s">
        <v>1683</v>
      </c>
      <c r="H23" t="s">
        <v>1684</v>
      </c>
      <c r="I23" t="s">
        <v>1685</v>
      </c>
      <c r="J23" t="s">
        <v>1686</v>
      </c>
      <c r="K23" s="84">
        <v>2019</v>
      </c>
      <c r="L23" t="s">
        <v>1638</v>
      </c>
      <c r="M23" t="s">
        <v>1639</v>
      </c>
      <c r="N23" t="s">
        <v>1588</v>
      </c>
      <c r="O23" t="s">
        <v>1589</v>
      </c>
      <c r="P23" t="s">
        <v>997</v>
      </c>
      <c r="Q23" t="s">
        <v>1007</v>
      </c>
      <c r="R23">
        <v>2882</v>
      </c>
    </row>
    <row r="24" spans="1:18" x14ac:dyDescent="0.25">
      <c r="A24" t="s">
        <v>53</v>
      </c>
      <c r="B24" t="s">
        <v>52</v>
      </c>
      <c r="C24" t="s">
        <v>52</v>
      </c>
      <c r="D24" t="s">
        <v>53</v>
      </c>
      <c r="E24" t="s">
        <v>1054</v>
      </c>
      <c r="F24" t="s">
        <v>882</v>
      </c>
      <c r="G24" t="s">
        <v>1062</v>
      </c>
      <c r="H24" t="s">
        <v>1063</v>
      </c>
      <c r="I24" t="s">
        <v>1064</v>
      </c>
      <c r="J24" t="s">
        <v>1065</v>
      </c>
      <c r="K24" s="84">
        <v>2019</v>
      </c>
      <c r="L24" t="s">
        <v>1066</v>
      </c>
      <c r="M24" t="s">
        <v>1067</v>
      </c>
      <c r="N24" t="s">
        <v>1068</v>
      </c>
      <c r="O24" t="s">
        <v>1069</v>
      </c>
      <c r="P24" t="s">
        <v>997</v>
      </c>
      <c r="Q24" t="s">
        <v>998</v>
      </c>
      <c r="R24">
        <v>9697</v>
      </c>
    </row>
    <row r="25" spans="1:18" x14ac:dyDescent="0.25">
      <c r="A25" t="s">
        <v>55</v>
      </c>
      <c r="B25" t="s">
        <v>54</v>
      </c>
      <c r="C25" t="s">
        <v>54</v>
      </c>
      <c r="D25" t="s">
        <v>55</v>
      </c>
      <c r="E25" t="s">
        <v>1054</v>
      </c>
      <c r="F25" t="s">
        <v>882</v>
      </c>
      <c r="G25" t="s">
        <v>1062</v>
      </c>
      <c r="H25" t="s">
        <v>1063</v>
      </c>
      <c r="I25" t="s">
        <v>1070</v>
      </c>
      <c r="J25" t="s">
        <v>1071</v>
      </c>
      <c r="K25" s="84">
        <v>2019</v>
      </c>
      <c r="L25" t="s">
        <v>1066</v>
      </c>
      <c r="M25" t="s">
        <v>1067</v>
      </c>
      <c r="N25" t="s">
        <v>1068</v>
      </c>
      <c r="O25" t="s">
        <v>1069</v>
      </c>
      <c r="P25" t="s">
        <v>997</v>
      </c>
      <c r="Q25" t="s">
        <v>998</v>
      </c>
      <c r="R25">
        <v>7672</v>
      </c>
    </row>
    <row r="26" spans="1:18" x14ac:dyDescent="0.25">
      <c r="A26" t="s">
        <v>465</v>
      </c>
      <c r="B26" t="s">
        <v>464</v>
      </c>
      <c r="C26" t="s">
        <v>464</v>
      </c>
      <c r="D26" t="s">
        <v>465</v>
      </c>
      <c r="E26" t="s">
        <v>1561</v>
      </c>
      <c r="F26" t="s">
        <v>879</v>
      </c>
      <c r="G26" t="s">
        <v>1562</v>
      </c>
      <c r="H26" t="s">
        <v>1563</v>
      </c>
      <c r="I26" t="s">
        <v>1168</v>
      </c>
      <c r="J26" t="s">
        <v>1575</v>
      </c>
      <c r="K26" s="84">
        <v>2019</v>
      </c>
      <c r="L26" t="s">
        <v>1476</v>
      </c>
      <c r="M26" t="s">
        <v>1566</v>
      </c>
      <c r="N26" t="s">
        <v>1567</v>
      </c>
      <c r="O26" t="s">
        <v>1568</v>
      </c>
      <c r="P26" t="s">
        <v>997</v>
      </c>
      <c r="Q26" t="s">
        <v>998</v>
      </c>
      <c r="R26">
        <v>2072</v>
      </c>
    </row>
    <row r="27" spans="1:18" x14ac:dyDescent="0.25">
      <c r="A27" t="s">
        <v>551</v>
      </c>
      <c r="B27" t="s">
        <v>550</v>
      </c>
      <c r="C27" t="s">
        <v>550</v>
      </c>
      <c r="D27" t="s">
        <v>551</v>
      </c>
      <c r="E27" t="s">
        <v>1667</v>
      </c>
      <c r="F27" t="s">
        <v>883</v>
      </c>
      <c r="G27" t="s">
        <v>1674</v>
      </c>
      <c r="H27" t="s">
        <v>1675</v>
      </c>
      <c r="I27" t="s">
        <v>1687</v>
      </c>
      <c r="J27" t="s">
        <v>1688</v>
      </c>
      <c r="K27" s="84">
        <v>2019</v>
      </c>
      <c r="L27" t="s">
        <v>1677</v>
      </c>
      <c r="M27" t="s">
        <v>1678</v>
      </c>
      <c r="N27" t="s">
        <v>1679</v>
      </c>
      <c r="O27" t="s">
        <v>1680</v>
      </c>
      <c r="P27" t="s">
        <v>997</v>
      </c>
      <c r="Q27" t="s">
        <v>998</v>
      </c>
      <c r="R27">
        <v>2383</v>
      </c>
    </row>
    <row r="28" spans="1:18" x14ac:dyDescent="0.25">
      <c r="A28" t="s">
        <v>141</v>
      </c>
      <c r="B28" t="s">
        <v>140</v>
      </c>
      <c r="C28" t="s">
        <v>140</v>
      </c>
      <c r="D28" t="s">
        <v>141</v>
      </c>
      <c r="E28" t="s">
        <v>1034</v>
      </c>
      <c r="F28" t="s">
        <v>878</v>
      </c>
      <c r="G28" t="s">
        <v>1152</v>
      </c>
      <c r="H28" t="s">
        <v>199</v>
      </c>
      <c r="I28" t="s">
        <v>1153</v>
      </c>
      <c r="J28" t="s">
        <v>1154</v>
      </c>
      <c r="K28" s="84">
        <v>2019</v>
      </c>
      <c r="L28" t="s">
        <v>1155</v>
      </c>
      <c r="M28" t="s">
        <v>1156</v>
      </c>
      <c r="N28" t="s">
        <v>1157</v>
      </c>
      <c r="O28" t="s">
        <v>1158</v>
      </c>
      <c r="P28" t="s">
        <v>1006</v>
      </c>
      <c r="Q28" t="s">
        <v>998</v>
      </c>
      <c r="R28">
        <v>12954</v>
      </c>
    </row>
    <row r="29" spans="1:18" x14ac:dyDescent="0.25">
      <c r="A29" t="s">
        <v>637</v>
      </c>
      <c r="B29" t="s">
        <v>636</v>
      </c>
      <c r="C29" t="s">
        <v>760</v>
      </c>
      <c r="D29" t="s">
        <v>761</v>
      </c>
      <c r="E29" t="s">
        <v>1667</v>
      </c>
      <c r="F29" t="s">
        <v>883</v>
      </c>
      <c r="G29" t="s">
        <v>1681</v>
      </c>
      <c r="H29" t="s">
        <v>1682</v>
      </c>
      <c r="I29" t="s">
        <v>1737</v>
      </c>
      <c r="J29" t="s">
        <v>1738</v>
      </c>
      <c r="K29" s="84">
        <v>2019</v>
      </c>
      <c r="L29" t="s">
        <v>1004</v>
      </c>
      <c r="M29" t="s">
        <v>1005</v>
      </c>
      <c r="N29" t="s">
        <v>995</v>
      </c>
      <c r="O29" t="s">
        <v>996</v>
      </c>
      <c r="P29" t="s">
        <v>1006</v>
      </c>
      <c r="Q29" t="s">
        <v>1007</v>
      </c>
      <c r="R29">
        <v>2459</v>
      </c>
    </row>
    <row r="30" spans="1:18" x14ac:dyDescent="0.25">
      <c r="A30" t="s">
        <v>789</v>
      </c>
      <c r="B30" t="s">
        <v>788</v>
      </c>
      <c r="C30" t="s">
        <v>724</v>
      </c>
      <c r="D30" t="s">
        <v>725</v>
      </c>
      <c r="E30" t="s">
        <v>988</v>
      </c>
      <c r="F30" t="s">
        <v>881</v>
      </c>
      <c r="G30" t="s">
        <v>1748</v>
      </c>
      <c r="H30" t="s">
        <v>1749</v>
      </c>
      <c r="I30" t="s">
        <v>1417</v>
      </c>
      <c r="J30" t="s">
        <v>1736</v>
      </c>
      <c r="K30" s="84">
        <v>2019</v>
      </c>
      <c r="L30" t="s">
        <v>1004</v>
      </c>
      <c r="M30" t="s">
        <v>1005</v>
      </c>
      <c r="N30" t="s">
        <v>995</v>
      </c>
      <c r="O30" t="s">
        <v>996</v>
      </c>
      <c r="P30" t="s">
        <v>1006</v>
      </c>
      <c r="Q30" t="s">
        <v>1007</v>
      </c>
      <c r="R30">
        <v>14537</v>
      </c>
    </row>
    <row r="31" spans="1:18" x14ac:dyDescent="0.25">
      <c r="A31" t="s">
        <v>215</v>
      </c>
      <c r="B31" t="s">
        <v>214</v>
      </c>
      <c r="C31" t="s">
        <v>214</v>
      </c>
      <c r="D31" t="s">
        <v>215</v>
      </c>
      <c r="E31" t="s">
        <v>1234</v>
      </c>
      <c r="F31" t="s">
        <v>880</v>
      </c>
      <c r="G31" t="s">
        <v>1235</v>
      </c>
      <c r="H31" t="s">
        <v>229</v>
      </c>
      <c r="I31" t="s">
        <v>1212</v>
      </c>
      <c r="J31" t="s">
        <v>1250</v>
      </c>
      <c r="K31" s="84">
        <v>2019</v>
      </c>
      <c r="L31" t="s">
        <v>1251</v>
      </c>
      <c r="M31" t="s">
        <v>1252</v>
      </c>
      <c r="N31" t="s">
        <v>1240</v>
      </c>
      <c r="O31" t="s">
        <v>1241</v>
      </c>
      <c r="P31" t="s">
        <v>1006</v>
      </c>
      <c r="Q31" t="s">
        <v>998</v>
      </c>
      <c r="R31">
        <v>6299</v>
      </c>
    </row>
    <row r="32" spans="1:18" x14ac:dyDescent="0.25">
      <c r="A32" t="s">
        <v>217</v>
      </c>
      <c r="B32" t="s">
        <v>216</v>
      </c>
      <c r="C32" t="s">
        <v>216</v>
      </c>
      <c r="D32" t="s">
        <v>217</v>
      </c>
      <c r="E32" t="s">
        <v>1234</v>
      </c>
      <c r="F32" t="s">
        <v>880</v>
      </c>
      <c r="G32" t="s">
        <v>1235</v>
      </c>
      <c r="H32" t="s">
        <v>229</v>
      </c>
      <c r="I32" t="s">
        <v>1038</v>
      </c>
      <c r="J32" t="s">
        <v>1253</v>
      </c>
      <c r="K32" s="84">
        <v>2019</v>
      </c>
      <c r="L32" t="s">
        <v>1254</v>
      </c>
      <c r="M32" t="s">
        <v>1255</v>
      </c>
      <c r="N32" t="s">
        <v>1240</v>
      </c>
      <c r="O32" t="s">
        <v>1241</v>
      </c>
      <c r="P32" t="s">
        <v>1006</v>
      </c>
      <c r="Q32" t="s">
        <v>998</v>
      </c>
      <c r="R32">
        <v>5782</v>
      </c>
    </row>
    <row r="33" spans="1:18" x14ac:dyDescent="0.25">
      <c r="A33" t="s">
        <v>219</v>
      </c>
      <c r="B33" t="s">
        <v>218</v>
      </c>
      <c r="C33" t="s">
        <v>218</v>
      </c>
      <c r="D33" t="s">
        <v>219</v>
      </c>
      <c r="E33" t="s">
        <v>1234</v>
      </c>
      <c r="F33" t="s">
        <v>880</v>
      </c>
      <c r="G33" t="s">
        <v>1256</v>
      </c>
      <c r="H33" t="s">
        <v>255</v>
      </c>
      <c r="I33" t="s">
        <v>1257</v>
      </c>
      <c r="J33" t="s">
        <v>1258</v>
      </c>
      <c r="K33" s="84">
        <v>2019</v>
      </c>
      <c r="L33" t="s">
        <v>1259</v>
      </c>
      <c r="M33" t="s">
        <v>1260</v>
      </c>
      <c r="N33" t="s">
        <v>1240</v>
      </c>
      <c r="O33" t="s">
        <v>1241</v>
      </c>
      <c r="P33" t="s">
        <v>997</v>
      </c>
      <c r="Q33" t="s">
        <v>998</v>
      </c>
      <c r="R33">
        <v>746</v>
      </c>
    </row>
    <row r="34" spans="1:18" x14ac:dyDescent="0.25">
      <c r="A34" t="s">
        <v>651</v>
      </c>
      <c r="B34" t="s">
        <v>650</v>
      </c>
      <c r="C34" t="s">
        <v>758</v>
      </c>
      <c r="D34" t="s">
        <v>759</v>
      </c>
      <c r="E34" t="s">
        <v>988</v>
      </c>
      <c r="F34" t="s">
        <v>881</v>
      </c>
      <c r="G34" t="s">
        <v>1013</v>
      </c>
      <c r="H34" t="s">
        <v>1014</v>
      </c>
      <c r="I34" t="s">
        <v>1015</v>
      </c>
      <c r="J34" t="s">
        <v>1016</v>
      </c>
      <c r="K34" s="84">
        <v>2019</v>
      </c>
      <c r="L34" t="s">
        <v>1004</v>
      </c>
      <c r="M34" t="s">
        <v>1005</v>
      </c>
      <c r="N34" t="s">
        <v>995</v>
      </c>
      <c r="O34" t="s">
        <v>996</v>
      </c>
      <c r="P34" t="s">
        <v>1006</v>
      </c>
      <c r="Q34" t="s">
        <v>1007</v>
      </c>
      <c r="R34">
        <v>14534</v>
      </c>
    </row>
    <row r="35" spans="1:18" x14ac:dyDescent="0.25">
      <c r="A35" t="s">
        <v>221</v>
      </c>
      <c r="B35" t="s">
        <v>220</v>
      </c>
      <c r="C35" t="s">
        <v>220</v>
      </c>
      <c r="D35" t="s">
        <v>221</v>
      </c>
      <c r="E35" t="s">
        <v>1234</v>
      </c>
      <c r="F35" t="s">
        <v>880</v>
      </c>
      <c r="G35" t="s">
        <v>1261</v>
      </c>
      <c r="H35" t="s">
        <v>1262</v>
      </c>
      <c r="I35" t="s">
        <v>1263</v>
      </c>
      <c r="J35" t="s">
        <v>1264</v>
      </c>
      <c r="K35" s="84">
        <v>2019</v>
      </c>
      <c r="L35" t="s">
        <v>1265</v>
      </c>
      <c r="M35" t="s">
        <v>1266</v>
      </c>
      <c r="N35" t="s">
        <v>1267</v>
      </c>
      <c r="O35" t="s">
        <v>1268</v>
      </c>
      <c r="P35" t="s">
        <v>997</v>
      </c>
      <c r="Q35" t="s">
        <v>998</v>
      </c>
      <c r="R35">
        <v>1008</v>
      </c>
    </row>
    <row r="36" spans="1:18" x14ac:dyDescent="0.25">
      <c r="A36" t="s">
        <v>791</v>
      </c>
      <c r="B36" t="s">
        <v>790</v>
      </c>
      <c r="C36" t="s">
        <v>790</v>
      </c>
      <c r="D36" t="s">
        <v>791</v>
      </c>
      <c r="E36" t="s">
        <v>1328</v>
      </c>
      <c r="F36" t="s">
        <v>885</v>
      </c>
      <c r="G36" t="s">
        <v>1439</v>
      </c>
      <c r="H36" t="s">
        <v>1440</v>
      </c>
      <c r="I36" t="s">
        <v>1771</v>
      </c>
      <c r="J36" t="s">
        <v>1772</v>
      </c>
      <c r="K36" s="84">
        <v>2019</v>
      </c>
      <c r="L36" t="s">
        <v>1161</v>
      </c>
      <c r="M36" t="s">
        <v>1443</v>
      </c>
      <c r="N36" t="s">
        <v>1391</v>
      </c>
      <c r="O36" t="s">
        <v>1392</v>
      </c>
      <c r="P36" t="s">
        <v>1006</v>
      </c>
      <c r="Q36" t="s">
        <v>998</v>
      </c>
      <c r="R36">
        <v>19339</v>
      </c>
    </row>
    <row r="37" spans="1:18" x14ac:dyDescent="0.25">
      <c r="A37" t="s">
        <v>553</v>
      </c>
      <c r="B37" t="s">
        <v>552</v>
      </c>
      <c r="C37" t="s">
        <v>552</v>
      </c>
      <c r="D37" t="s">
        <v>553</v>
      </c>
      <c r="E37" t="s">
        <v>1667</v>
      </c>
      <c r="F37" t="s">
        <v>883</v>
      </c>
      <c r="G37" t="s">
        <v>1674</v>
      </c>
      <c r="H37" t="s">
        <v>1675</v>
      </c>
      <c r="I37" t="s">
        <v>1689</v>
      </c>
      <c r="J37" t="s">
        <v>1690</v>
      </c>
      <c r="K37" s="84">
        <v>2019</v>
      </c>
      <c r="L37" t="s">
        <v>1677</v>
      </c>
      <c r="M37" t="s">
        <v>1678</v>
      </c>
      <c r="N37" t="s">
        <v>1679</v>
      </c>
      <c r="O37" t="s">
        <v>1680</v>
      </c>
      <c r="P37" t="s">
        <v>997</v>
      </c>
      <c r="Q37" t="s">
        <v>998</v>
      </c>
      <c r="R37">
        <v>1217</v>
      </c>
    </row>
    <row r="38" spans="1:18" x14ac:dyDescent="0.25">
      <c r="A38" t="s">
        <v>17</v>
      </c>
      <c r="B38" t="s">
        <v>16</v>
      </c>
      <c r="C38" t="s">
        <v>722</v>
      </c>
      <c r="D38" t="s">
        <v>723</v>
      </c>
      <c r="E38" t="s">
        <v>999</v>
      </c>
      <c r="F38" t="s">
        <v>884</v>
      </c>
      <c r="G38" t="s">
        <v>1008</v>
      </c>
      <c r="H38" t="s">
        <v>29</v>
      </c>
      <c r="I38" t="s">
        <v>1009</v>
      </c>
      <c r="J38" t="s">
        <v>1010</v>
      </c>
      <c r="K38" s="84">
        <v>2019</v>
      </c>
      <c r="L38" t="s">
        <v>1011</v>
      </c>
      <c r="M38" t="s">
        <v>1012</v>
      </c>
      <c r="N38" t="s">
        <v>995</v>
      </c>
      <c r="O38" t="s">
        <v>996</v>
      </c>
      <c r="P38" t="s">
        <v>1006</v>
      </c>
      <c r="Q38" t="s">
        <v>1007</v>
      </c>
      <c r="R38">
        <v>2809</v>
      </c>
    </row>
    <row r="39" spans="1:18" x14ac:dyDescent="0.25">
      <c r="A39" t="s">
        <v>557</v>
      </c>
      <c r="B39" t="s">
        <v>556</v>
      </c>
      <c r="C39" t="s">
        <v>722</v>
      </c>
      <c r="D39" t="s">
        <v>723</v>
      </c>
      <c r="E39" t="s">
        <v>1667</v>
      </c>
      <c r="F39" t="s">
        <v>883</v>
      </c>
      <c r="G39" t="s">
        <v>1694</v>
      </c>
      <c r="H39" t="s">
        <v>1695</v>
      </c>
      <c r="I39" t="s">
        <v>1009</v>
      </c>
      <c r="J39" t="s">
        <v>1010</v>
      </c>
      <c r="K39" s="84">
        <v>2019</v>
      </c>
      <c r="L39" t="s">
        <v>1011</v>
      </c>
      <c r="M39" t="s">
        <v>1012</v>
      </c>
      <c r="N39" t="s">
        <v>995</v>
      </c>
      <c r="O39" t="s">
        <v>996</v>
      </c>
      <c r="P39" t="s">
        <v>1006</v>
      </c>
      <c r="Q39" t="s">
        <v>1007</v>
      </c>
      <c r="R39">
        <v>2962</v>
      </c>
    </row>
    <row r="40" spans="1:18" x14ac:dyDescent="0.25">
      <c r="A40" t="s">
        <v>371</v>
      </c>
      <c r="B40" t="s">
        <v>370</v>
      </c>
      <c r="C40" t="s">
        <v>370</v>
      </c>
      <c r="D40" t="s">
        <v>371</v>
      </c>
      <c r="E40" t="s">
        <v>1451</v>
      </c>
      <c r="F40" t="s">
        <v>886</v>
      </c>
      <c r="G40" t="s">
        <v>1457</v>
      </c>
      <c r="H40" t="s">
        <v>431</v>
      </c>
      <c r="I40" t="s">
        <v>1458</v>
      </c>
      <c r="J40" t="s">
        <v>1459</v>
      </c>
      <c r="K40" s="84">
        <v>2019</v>
      </c>
      <c r="L40" t="s">
        <v>1460</v>
      </c>
      <c r="M40" t="s">
        <v>1461</v>
      </c>
      <c r="N40" t="s">
        <v>1190</v>
      </c>
      <c r="O40" t="s">
        <v>1191</v>
      </c>
      <c r="P40" t="s">
        <v>997</v>
      </c>
      <c r="Q40" t="s">
        <v>998</v>
      </c>
      <c r="R40">
        <v>3924</v>
      </c>
    </row>
    <row r="41" spans="1:18" x14ac:dyDescent="0.25">
      <c r="A41" t="s">
        <v>57</v>
      </c>
      <c r="B41" t="s">
        <v>56</v>
      </c>
      <c r="C41" t="s">
        <v>56</v>
      </c>
      <c r="D41" t="s">
        <v>57</v>
      </c>
      <c r="E41" t="s">
        <v>1054</v>
      </c>
      <c r="F41" t="s">
        <v>882</v>
      </c>
      <c r="G41" t="s">
        <v>1062</v>
      </c>
      <c r="H41" t="s">
        <v>1063</v>
      </c>
      <c r="I41" t="s">
        <v>1072</v>
      </c>
      <c r="J41" t="s">
        <v>1073</v>
      </c>
      <c r="K41" s="84">
        <v>2019</v>
      </c>
      <c r="L41" t="s">
        <v>1074</v>
      </c>
      <c r="M41" t="s">
        <v>1075</v>
      </c>
      <c r="N41" t="s">
        <v>1068</v>
      </c>
      <c r="O41" t="s">
        <v>1069</v>
      </c>
      <c r="P41" t="s">
        <v>1006</v>
      </c>
      <c r="Q41" t="s">
        <v>998</v>
      </c>
      <c r="R41">
        <v>5352</v>
      </c>
    </row>
    <row r="42" spans="1:18" x14ac:dyDescent="0.25">
      <c r="A42" t="s">
        <v>143</v>
      </c>
      <c r="B42" t="s">
        <v>142</v>
      </c>
      <c r="C42" t="s">
        <v>142</v>
      </c>
      <c r="D42" t="s">
        <v>143</v>
      </c>
      <c r="E42" t="s">
        <v>1034</v>
      </c>
      <c r="F42" t="s">
        <v>878</v>
      </c>
      <c r="G42" t="s">
        <v>1159</v>
      </c>
      <c r="H42" t="s">
        <v>1160</v>
      </c>
      <c r="I42" t="s">
        <v>1161</v>
      </c>
      <c r="J42" t="s">
        <v>1162</v>
      </c>
      <c r="K42" s="84">
        <v>2019</v>
      </c>
      <c r="L42" t="s">
        <v>1070</v>
      </c>
      <c r="M42" t="s">
        <v>1163</v>
      </c>
      <c r="N42" t="s">
        <v>1157</v>
      </c>
      <c r="O42" t="s">
        <v>1158</v>
      </c>
      <c r="P42" t="s">
        <v>997</v>
      </c>
      <c r="Q42" t="s">
        <v>998</v>
      </c>
      <c r="R42">
        <v>7492</v>
      </c>
    </row>
    <row r="43" spans="1:18" x14ac:dyDescent="0.25">
      <c r="A43" t="s">
        <v>145</v>
      </c>
      <c r="B43" t="s">
        <v>144</v>
      </c>
      <c r="C43" t="s">
        <v>830</v>
      </c>
      <c r="D43" t="s">
        <v>831</v>
      </c>
      <c r="E43" t="s">
        <v>1034</v>
      </c>
      <c r="F43" t="s">
        <v>878</v>
      </c>
      <c r="G43" t="s">
        <v>1159</v>
      </c>
      <c r="H43" t="s">
        <v>1160</v>
      </c>
      <c r="I43" t="s">
        <v>1164</v>
      </c>
      <c r="J43" t="s">
        <v>1165</v>
      </c>
      <c r="K43" s="84">
        <v>2019</v>
      </c>
      <c r="L43" t="s">
        <v>1070</v>
      </c>
      <c r="M43" t="s">
        <v>1163</v>
      </c>
      <c r="N43" t="s">
        <v>1157</v>
      </c>
      <c r="O43" t="s">
        <v>1158</v>
      </c>
      <c r="P43" t="s">
        <v>1006</v>
      </c>
      <c r="Q43" t="s">
        <v>1007</v>
      </c>
      <c r="R43">
        <v>2919</v>
      </c>
    </row>
    <row r="44" spans="1:18" x14ac:dyDescent="0.25">
      <c r="A44" t="s">
        <v>223</v>
      </c>
      <c r="B44" t="s">
        <v>222</v>
      </c>
      <c r="C44" t="s">
        <v>740</v>
      </c>
      <c r="D44" t="s">
        <v>741</v>
      </c>
      <c r="E44" t="s">
        <v>1234</v>
      </c>
      <c r="F44" t="s">
        <v>880</v>
      </c>
      <c r="G44" t="s">
        <v>1269</v>
      </c>
      <c r="H44" t="s">
        <v>1270</v>
      </c>
      <c r="I44" t="s">
        <v>1271</v>
      </c>
      <c r="J44" t="s">
        <v>1272</v>
      </c>
      <c r="K44" s="84">
        <v>2019</v>
      </c>
      <c r="L44" t="s">
        <v>1259</v>
      </c>
      <c r="M44" t="s">
        <v>1260</v>
      </c>
      <c r="N44" t="s">
        <v>1240</v>
      </c>
      <c r="O44" t="s">
        <v>1241</v>
      </c>
      <c r="P44" t="s">
        <v>1006</v>
      </c>
      <c r="Q44" t="s">
        <v>1007</v>
      </c>
      <c r="R44">
        <v>15312</v>
      </c>
    </row>
    <row r="45" spans="1:18" x14ac:dyDescent="0.25">
      <c r="A45" t="s">
        <v>147</v>
      </c>
      <c r="B45" t="s">
        <v>146</v>
      </c>
      <c r="C45" t="s">
        <v>146</v>
      </c>
      <c r="D45" t="s">
        <v>147</v>
      </c>
      <c r="E45" t="s">
        <v>1034</v>
      </c>
      <c r="F45" t="s">
        <v>878</v>
      </c>
      <c r="G45" t="s">
        <v>1159</v>
      </c>
      <c r="H45" t="s">
        <v>1160</v>
      </c>
      <c r="I45" t="s">
        <v>1166</v>
      </c>
      <c r="J45" t="s">
        <v>1167</v>
      </c>
      <c r="K45" s="84">
        <v>2019</v>
      </c>
      <c r="L45" t="s">
        <v>1168</v>
      </c>
      <c r="M45" t="s">
        <v>1169</v>
      </c>
      <c r="N45" t="s">
        <v>1157</v>
      </c>
      <c r="O45" t="s">
        <v>1158</v>
      </c>
      <c r="P45" t="s">
        <v>997</v>
      </c>
      <c r="Q45" t="s">
        <v>998</v>
      </c>
      <c r="R45">
        <v>6118</v>
      </c>
    </row>
    <row r="46" spans="1:18" x14ac:dyDescent="0.25">
      <c r="A46" t="s">
        <v>269</v>
      </c>
      <c r="B46" t="s">
        <v>268</v>
      </c>
      <c r="C46" t="s">
        <v>268</v>
      </c>
      <c r="D46" t="s">
        <v>269</v>
      </c>
      <c r="E46" t="s">
        <v>1328</v>
      </c>
      <c r="F46" t="s">
        <v>885</v>
      </c>
      <c r="G46" t="s">
        <v>1329</v>
      </c>
      <c r="H46" t="s">
        <v>269</v>
      </c>
      <c r="I46" t="s">
        <v>1330</v>
      </c>
      <c r="J46" t="s">
        <v>1331</v>
      </c>
      <c r="K46" s="84">
        <v>2019</v>
      </c>
      <c r="L46" t="s">
        <v>1038</v>
      </c>
      <c r="M46" t="s">
        <v>1039</v>
      </c>
      <c r="N46" t="s">
        <v>1040</v>
      </c>
      <c r="O46" t="s">
        <v>1041</v>
      </c>
      <c r="P46" t="s">
        <v>1006</v>
      </c>
      <c r="Q46" t="s">
        <v>998</v>
      </c>
      <c r="R46">
        <v>13714</v>
      </c>
    </row>
    <row r="47" spans="1:18" x14ac:dyDescent="0.25">
      <c r="A47" t="s">
        <v>373</v>
      </c>
      <c r="B47" t="s">
        <v>372</v>
      </c>
      <c r="C47" t="s">
        <v>372</v>
      </c>
      <c r="D47" t="s">
        <v>373</v>
      </c>
      <c r="E47" t="s">
        <v>1451</v>
      </c>
      <c r="F47" t="s">
        <v>886</v>
      </c>
      <c r="G47" t="s">
        <v>1457</v>
      </c>
      <c r="H47" t="s">
        <v>431</v>
      </c>
      <c r="I47" t="s">
        <v>1462</v>
      </c>
      <c r="J47" t="s">
        <v>1463</v>
      </c>
      <c r="K47" s="84">
        <v>2019</v>
      </c>
      <c r="L47" t="s">
        <v>1172</v>
      </c>
      <c r="M47" t="s">
        <v>1448</v>
      </c>
      <c r="N47" t="s">
        <v>1399</v>
      </c>
      <c r="O47" t="s">
        <v>1400</v>
      </c>
      <c r="P47" t="s">
        <v>997</v>
      </c>
      <c r="Q47" t="s">
        <v>998</v>
      </c>
      <c r="R47">
        <v>2567</v>
      </c>
    </row>
    <row r="48" spans="1:18" x14ac:dyDescent="0.25">
      <c r="A48" t="s">
        <v>707</v>
      </c>
      <c r="B48" t="s">
        <v>706</v>
      </c>
      <c r="C48" t="s">
        <v>724</v>
      </c>
      <c r="D48" t="s">
        <v>725</v>
      </c>
      <c r="E48" t="s">
        <v>988</v>
      </c>
      <c r="F48" t="s">
        <v>881</v>
      </c>
      <c r="G48" t="s">
        <v>1745</v>
      </c>
      <c r="H48" t="s">
        <v>703</v>
      </c>
      <c r="I48" t="s">
        <v>1417</v>
      </c>
      <c r="J48" t="s">
        <v>1736</v>
      </c>
      <c r="K48" s="84">
        <v>2019</v>
      </c>
      <c r="L48" t="s">
        <v>1004</v>
      </c>
      <c r="M48" t="s">
        <v>1005</v>
      </c>
      <c r="N48" t="s">
        <v>995</v>
      </c>
      <c r="O48" t="s">
        <v>996</v>
      </c>
      <c r="P48" t="s">
        <v>1006</v>
      </c>
      <c r="Q48" t="s">
        <v>1007</v>
      </c>
      <c r="R48">
        <v>17730</v>
      </c>
    </row>
    <row r="49" spans="1:18" x14ac:dyDescent="0.25">
      <c r="A49" t="s">
        <v>699</v>
      </c>
      <c r="B49" t="s">
        <v>698</v>
      </c>
      <c r="C49" t="s">
        <v>724</v>
      </c>
      <c r="D49" t="s">
        <v>725</v>
      </c>
      <c r="E49" t="s">
        <v>988</v>
      </c>
      <c r="F49" t="s">
        <v>881</v>
      </c>
      <c r="G49" t="s">
        <v>1746</v>
      </c>
      <c r="H49" t="s">
        <v>1747</v>
      </c>
      <c r="I49" t="s">
        <v>1417</v>
      </c>
      <c r="J49" t="s">
        <v>1736</v>
      </c>
      <c r="K49" s="84">
        <v>2019</v>
      </c>
      <c r="L49" t="s">
        <v>1004</v>
      </c>
      <c r="M49" t="s">
        <v>1005</v>
      </c>
      <c r="N49" t="s">
        <v>995</v>
      </c>
      <c r="O49" t="s">
        <v>996</v>
      </c>
      <c r="P49" t="s">
        <v>1006</v>
      </c>
      <c r="Q49" t="s">
        <v>1007</v>
      </c>
      <c r="R49">
        <v>29926</v>
      </c>
    </row>
    <row r="50" spans="1:18" x14ac:dyDescent="0.25">
      <c r="A50" t="s">
        <v>677</v>
      </c>
      <c r="B50" t="s">
        <v>676</v>
      </c>
      <c r="C50" t="s">
        <v>724</v>
      </c>
      <c r="D50" t="s">
        <v>725</v>
      </c>
      <c r="E50" t="s">
        <v>988</v>
      </c>
      <c r="F50" t="s">
        <v>881</v>
      </c>
      <c r="G50" t="s">
        <v>1745</v>
      </c>
      <c r="H50" t="s">
        <v>703</v>
      </c>
      <c r="I50" t="s">
        <v>1417</v>
      </c>
      <c r="J50" t="s">
        <v>1736</v>
      </c>
      <c r="K50" s="84">
        <v>2019</v>
      </c>
      <c r="L50" t="s">
        <v>1004</v>
      </c>
      <c r="M50" t="s">
        <v>1005</v>
      </c>
      <c r="N50" t="s">
        <v>995</v>
      </c>
      <c r="O50" t="s">
        <v>996</v>
      </c>
      <c r="P50" t="s">
        <v>1006</v>
      </c>
      <c r="Q50" t="s">
        <v>1007</v>
      </c>
      <c r="R50">
        <v>16751</v>
      </c>
    </row>
    <row r="51" spans="1:18" x14ac:dyDescent="0.25">
      <c r="A51" t="s">
        <v>325</v>
      </c>
      <c r="B51" t="s">
        <v>324</v>
      </c>
      <c r="C51" t="s">
        <v>324</v>
      </c>
      <c r="D51" t="s">
        <v>325</v>
      </c>
      <c r="E51" t="s">
        <v>1328</v>
      </c>
      <c r="F51" t="s">
        <v>885</v>
      </c>
      <c r="G51" t="s">
        <v>1393</v>
      </c>
      <c r="H51" t="s">
        <v>1394</v>
      </c>
      <c r="I51" t="s">
        <v>1395</v>
      </c>
      <c r="J51" t="s">
        <v>1396</v>
      </c>
      <c r="K51" s="84">
        <v>2019</v>
      </c>
      <c r="L51" t="s">
        <v>1397</v>
      </c>
      <c r="M51" t="s">
        <v>1398</v>
      </c>
      <c r="N51" t="s">
        <v>1399</v>
      </c>
      <c r="O51" t="s">
        <v>1400</v>
      </c>
      <c r="P51" t="s">
        <v>997</v>
      </c>
      <c r="Q51" t="s">
        <v>998</v>
      </c>
      <c r="R51">
        <v>1809</v>
      </c>
    </row>
    <row r="52" spans="1:18" x14ac:dyDescent="0.25">
      <c r="A52" t="s">
        <v>149</v>
      </c>
      <c r="B52" t="s">
        <v>148</v>
      </c>
      <c r="C52" t="s">
        <v>148</v>
      </c>
      <c r="D52" t="s">
        <v>149</v>
      </c>
      <c r="E52" t="s">
        <v>1034</v>
      </c>
      <c r="F52" t="s">
        <v>878</v>
      </c>
      <c r="G52" t="s">
        <v>1035</v>
      </c>
      <c r="H52" t="s">
        <v>149</v>
      </c>
      <c r="I52" t="s">
        <v>1170</v>
      </c>
      <c r="J52" t="s">
        <v>1171</v>
      </c>
      <c r="K52" s="84">
        <v>2019</v>
      </c>
      <c r="L52" t="s">
        <v>1038</v>
      </c>
      <c r="M52" t="s">
        <v>1039</v>
      </c>
      <c r="N52" t="s">
        <v>1040</v>
      </c>
      <c r="O52" t="s">
        <v>1041</v>
      </c>
      <c r="P52" t="s">
        <v>997</v>
      </c>
      <c r="Q52" t="s">
        <v>998</v>
      </c>
      <c r="R52">
        <v>24824</v>
      </c>
    </row>
    <row r="53" spans="1:18" x14ac:dyDescent="0.25">
      <c r="A53" t="s">
        <v>59</v>
      </c>
      <c r="B53" t="s">
        <v>58</v>
      </c>
      <c r="C53" t="s">
        <v>58</v>
      </c>
      <c r="D53" t="s">
        <v>59</v>
      </c>
      <c r="E53" t="s">
        <v>1054</v>
      </c>
      <c r="F53" t="s">
        <v>882</v>
      </c>
      <c r="G53" t="s">
        <v>1062</v>
      </c>
      <c r="H53" t="s">
        <v>1063</v>
      </c>
      <c r="I53" t="s">
        <v>1076</v>
      </c>
      <c r="J53" t="s">
        <v>1077</v>
      </c>
      <c r="K53" s="84">
        <v>2019</v>
      </c>
      <c r="L53" t="s">
        <v>1074</v>
      </c>
      <c r="M53" t="s">
        <v>1075</v>
      </c>
      <c r="N53" t="s">
        <v>1068</v>
      </c>
      <c r="O53" t="s">
        <v>1069</v>
      </c>
      <c r="P53" t="s">
        <v>1006</v>
      </c>
      <c r="Q53" t="s">
        <v>998</v>
      </c>
      <c r="R53">
        <v>8388</v>
      </c>
    </row>
    <row r="54" spans="1:18" x14ac:dyDescent="0.25">
      <c r="A54" t="s">
        <v>151</v>
      </c>
      <c r="B54" t="s">
        <v>150</v>
      </c>
      <c r="C54" t="s">
        <v>150</v>
      </c>
      <c r="D54" t="s">
        <v>151</v>
      </c>
      <c r="E54" t="s">
        <v>1034</v>
      </c>
      <c r="F54" t="s">
        <v>878</v>
      </c>
      <c r="G54" t="s">
        <v>1152</v>
      </c>
      <c r="H54" t="s">
        <v>199</v>
      </c>
      <c r="I54" t="s">
        <v>1172</v>
      </c>
      <c r="J54" t="s">
        <v>1173</v>
      </c>
      <c r="K54" s="84">
        <v>2019</v>
      </c>
      <c r="L54" t="s">
        <v>1155</v>
      </c>
      <c r="M54" t="s">
        <v>1156</v>
      </c>
      <c r="N54" t="s">
        <v>1157</v>
      </c>
      <c r="O54" t="s">
        <v>1158</v>
      </c>
      <c r="P54" t="s">
        <v>997</v>
      </c>
      <c r="Q54" t="s">
        <v>998</v>
      </c>
      <c r="R54">
        <v>1860</v>
      </c>
    </row>
    <row r="55" spans="1:18" x14ac:dyDescent="0.25">
      <c r="A55" t="s">
        <v>375</v>
      </c>
      <c r="B55" t="s">
        <v>374</v>
      </c>
      <c r="C55" t="s">
        <v>374</v>
      </c>
      <c r="D55" t="s">
        <v>375</v>
      </c>
      <c r="E55" t="s">
        <v>1451</v>
      </c>
      <c r="F55" t="s">
        <v>886</v>
      </c>
      <c r="G55" t="s">
        <v>1464</v>
      </c>
      <c r="H55" t="s">
        <v>387</v>
      </c>
      <c r="I55" t="s">
        <v>1420</v>
      </c>
      <c r="J55" t="s">
        <v>1465</v>
      </c>
      <c r="K55" s="84">
        <v>2019</v>
      </c>
      <c r="L55" t="s">
        <v>1466</v>
      </c>
      <c r="M55" t="s">
        <v>1467</v>
      </c>
      <c r="N55" t="s">
        <v>1468</v>
      </c>
      <c r="O55" t="s">
        <v>1469</v>
      </c>
      <c r="P55" t="s">
        <v>997</v>
      </c>
      <c r="Q55" t="s">
        <v>998</v>
      </c>
      <c r="R55">
        <v>1976</v>
      </c>
    </row>
    <row r="56" spans="1:18" x14ac:dyDescent="0.25">
      <c r="A56" t="s">
        <v>21</v>
      </c>
      <c r="B56" t="s">
        <v>20</v>
      </c>
      <c r="C56" t="s">
        <v>20</v>
      </c>
      <c r="D56" t="s">
        <v>21</v>
      </c>
      <c r="E56" t="s">
        <v>999</v>
      </c>
      <c r="F56" t="s">
        <v>884</v>
      </c>
      <c r="G56" t="s">
        <v>1017</v>
      </c>
      <c r="H56" t="s">
        <v>47</v>
      </c>
      <c r="I56" t="s">
        <v>1018</v>
      </c>
      <c r="J56" t="s">
        <v>1019</v>
      </c>
      <c r="K56" s="84">
        <v>2019</v>
      </c>
      <c r="L56" t="s">
        <v>1004</v>
      </c>
      <c r="M56" t="s">
        <v>1005</v>
      </c>
      <c r="N56" t="s">
        <v>995</v>
      </c>
      <c r="O56" t="s">
        <v>996</v>
      </c>
      <c r="P56" t="s">
        <v>1006</v>
      </c>
      <c r="Q56" t="s">
        <v>998</v>
      </c>
      <c r="R56">
        <v>31605</v>
      </c>
    </row>
    <row r="57" spans="1:18" x14ac:dyDescent="0.25">
      <c r="A57" t="s">
        <v>647</v>
      </c>
      <c r="B57" t="s">
        <v>646</v>
      </c>
      <c r="C57" t="s">
        <v>758</v>
      </c>
      <c r="D57" t="s">
        <v>759</v>
      </c>
      <c r="E57" t="s">
        <v>988</v>
      </c>
      <c r="F57" t="s">
        <v>881</v>
      </c>
      <c r="G57" t="s">
        <v>1013</v>
      </c>
      <c r="H57" t="s">
        <v>1014</v>
      </c>
      <c r="I57" t="s">
        <v>1015</v>
      </c>
      <c r="J57" t="s">
        <v>1016</v>
      </c>
      <c r="K57" s="84">
        <v>2019</v>
      </c>
      <c r="L57" t="s">
        <v>1004</v>
      </c>
      <c r="M57" t="s">
        <v>1005</v>
      </c>
      <c r="N57" t="s">
        <v>995</v>
      </c>
      <c r="O57" t="s">
        <v>996</v>
      </c>
      <c r="P57" t="s">
        <v>1006</v>
      </c>
      <c r="Q57" t="s">
        <v>1007</v>
      </c>
      <c r="R57">
        <v>11437</v>
      </c>
    </row>
    <row r="58" spans="1:18" x14ac:dyDescent="0.25">
      <c r="A58" t="s">
        <v>153</v>
      </c>
      <c r="B58" t="s">
        <v>152</v>
      </c>
      <c r="C58" t="s">
        <v>152</v>
      </c>
      <c r="D58" t="s">
        <v>153</v>
      </c>
      <c r="E58" t="s">
        <v>1034</v>
      </c>
      <c r="F58" t="s">
        <v>878</v>
      </c>
      <c r="G58" t="s">
        <v>1174</v>
      </c>
      <c r="H58" t="s">
        <v>153</v>
      </c>
      <c r="I58" t="s">
        <v>1175</v>
      </c>
      <c r="J58" t="s">
        <v>1176</v>
      </c>
      <c r="K58" s="84">
        <v>2019</v>
      </c>
      <c r="L58" t="s">
        <v>1177</v>
      </c>
      <c r="M58" t="s">
        <v>1178</v>
      </c>
      <c r="N58" t="s">
        <v>1123</v>
      </c>
      <c r="O58" t="s">
        <v>1124</v>
      </c>
      <c r="P58" t="s">
        <v>997</v>
      </c>
      <c r="Q58" t="s">
        <v>998</v>
      </c>
      <c r="R58">
        <v>7902</v>
      </c>
    </row>
    <row r="59" spans="1:18" x14ac:dyDescent="0.25">
      <c r="A59" t="s">
        <v>715</v>
      </c>
      <c r="B59" t="s">
        <v>714</v>
      </c>
      <c r="C59" t="s">
        <v>830</v>
      </c>
      <c r="D59" t="s">
        <v>831</v>
      </c>
      <c r="E59" t="s">
        <v>1034</v>
      </c>
      <c r="F59" t="s">
        <v>878</v>
      </c>
      <c r="G59" t="s">
        <v>1159</v>
      </c>
      <c r="H59" t="s">
        <v>1160</v>
      </c>
      <c r="I59" t="s">
        <v>1164</v>
      </c>
      <c r="J59" t="s">
        <v>1165</v>
      </c>
      <c r="K59" s="84">
        <v>2019</v>
      </c>
      <c r="L59" t="s">
        <v>1070</v>
      </c>
      <c r="M59" t="s">
        <v>1163</v>
      </c>
      <c r="N59" t="s">
        <v>1157</v>
      </c>
      <c r="O59" t="s">
        <v>1158</v>
      </c>
      <c r="P59" t="s">
        <v>1006</v>
      </c>
      <c r="Q59" t="s">
        <v>1007</v>
      </c>
      <c r="R59">
        <v>38697</v>
      </c>
    </row>
    <row r="60" spans="1:18" x14ac:dyDescent="0.25">
      <c r="A60" t="s">
        <v>225</v>
      </c>
      <c r="B60" t="s">
        <v>224</v>
      </c>
      <c r="C60" t="s">
        <v>224</v>
      </c>
      <c r="D60" t="s">
        <v>225</v>
      </c>
      <c r="E60" t="s">
        <v>1234</v>
      </c>
      <c r="F60" t="s">
        <v>880</v>
      </c>
      <c r="G60" t="s">
        <v>1269</v>
      </c>
      <c r="H60" t="s">
        <v>1270</v>
      </c>
      <c r="I60" t="s">
        <v>1273</v>
      </c>
      <c r="J60" t="s">
        <v>1274</v>
      </c>
      <c r="K60" s="84">
        <v>2019</v>
      </c>
      <c r="L60" t="s">
        <v>1275</v>
      </c>
      <c r="M60" t="s">
        <v>1276</v>
      </c>
      <c r="N60" t="s">
        <v>1240</v>
      </c>
      <c r="O60" t="s">
        <v>1241</v>
      </c>
      <c r="P60" t="s">
        <v>997</v>
      </c>
      <c r="Q60" t="s">
        <v>998</v>
      </c>
      <c r="R60">
        <v>8293</v>
      </c>
    </row>
    <row r="61" spans="1:18" x14ac:dyDescent="0.25">
      <c r="A61" t="s">
        <v>377</v>
      </c>
      <c r="B61" t="s">
        <v>376</v>
      </c>
      <c r="C61" t="s">
        <v>834</v>
      </c>
      <c r="D61" t="s">
        <v>835</v>
      </c>
      <c r="E61" t="s">
        <v>1451</v>
      </c>
      <c r="F61" t="s">
        <v>886</v>
      </c>
      <c r="G61" t="s">
        <v>1470</v>
      </c>
      <c r="H61" t="s">
        <v>377</v>
      </c>
      <c r="I61" t="s">
        <v>1471</v>
      </c>
      <c r="J61" t="s">
        <v>1472</v>
      </c>
      <c r="K61" s="84">
        <v>2019</v>
      </c>
      <c r="L61" t="s">
        <v>1330</v>
      </c>
      <c r="M61" t="s">
        <v>1473</v>
      </c>
      <c r="N61" t="s">
        <v>1474</v>
      </c>
      <c r="O61" t="s">
        <v>1475</v>
      </c>
      <c r="P61" t="s">
        <v>1006</v>
      </c>
      <c r="Q61" t="s">
        <v>1007</v>
      </c>
      <c r="R61">
        <v>16764</v>
      </c>
    </row>
    <row r="62" spans="1:18" x14ac:dyDescent="0.25">
      <c r="A62" t="s">
        <v>327</v>
      </c>
      <c r="B62" t="s">
        <v>326</v>
      </c>
      <c r="C62" t="s">
        <v>326</v>
      </c>
      <c r="D62" t="s">
        <v>327</v>
      </c>
      <c r="E62" t="s">
        <v>1328</v>
      </c>
      <c r="F62" t="s">
        <v>885</v>
      </c>
      <c r="G62" t="s">
        <v>1386</v>
      </c>
      <c r="H62" t="s">
        <v>341</v>
      </c>
      <c r="I62" t="s">
        <v>1401</v>
      </c>
      <c r="J62" t="s">
        <v>1402</v>
      </c>
      <c r="K62" s="84">
        <v>2019</v>
      </c>
      <c r="L62" t="s">
        <v>1389</v>
      </c>
      <c r="M62" t="s">
        <v>1390</v>
      </c>
      <c r="N62" t="s">
        <v>1391</v>
      </c>
      <c r="O62" t="s">
        <v>1392</v>
      </c>
      <c r="P62" t="s">
        <v>997</v>
      </c>
      <c r="Q62" t="s">
        <v>998</v>
      </c>
      <c r="R62">
        <v>5406</v>
      </c>
    </row>
    <row r="63" spans="1:18" x14ac:dyDescent="0.25">
      <c r="A63" t="s">
        <v>155</v>
      </c>
      <c r="B63" t="s">
        <v>154</v>
      </c>
      <c r="C63" t="s">
        <v>154</v>
      </c>
      <c r="D63" t="s">
        <v>155</v>
      </c>
      <c r="E63" t="s">
        <v>1034</v>
      </c>
      <c r="F63" t="s">
        <v>878</v>
      </c>
      <c r="G63" t="s">
        <v>1174</v>
      </c>
      <c r="H63" t="s">
        <v>153</v>
      </c>
      <c r="I63" t="s">
        <v>1179</v>
      </c>
      <c r="J63" t="s">
        <v>1180</v>
      </c>
      <c r="K63" s="84">
        <v>2019</v>
      </c>
      <c r="L63" t="s">
        <v>1153</v>
      </c>
      <c r="M63" t="s">
        <v>1181</v>
      </c>
      <c r="N63" t="s">
        <v>1123</v>
      </c>
      <c r="O63" t="s">
        <v>1124</v>
      </c>
      <c r="P63" t="s">
        <v>1006</v>
      </c>
      <c r="Q63" t="s">
        <v>998</v>
      </c>
      <c r="R63">
        <v>5485</v>
      </c>
    </row>
    <row r="64" spans="1:18" x14ac:dyDescent="0.25">
      <c r="A64" t="s">
        <v>467</v>
      </c>
      <c r="B64" t="s">
        <v>466</v>
      </c>
      <c r="C64" t="s">
        <v>466</v>
      </c>
      <c r="D64" t="s">
        <v>467</v>
      </c>
      <c r="E64" t="s">
        <v>1561</v>
      </c>
      <c r="F64" t="s">
        <v>879</v>
      </c>
      <c r="G64" t="s">
        <v>1569</v>
      </c>
      <c r="H64" t="s">
        <v>1570</v>
      </c>
      <c r="I64" t="s">
        <v>1576</v>
      </c>
      <c r="J64" t="s">
        <v>1577</v>
      </c>
      <c r="K64" s="84">
        <v>2019</v>
      </c>
      <c r="L64" t="s">
        <v>1401</v>
      </c>
      <c r="M64" t="s">
        <v>1578</v>
      </c>
      <c r="N64" t="s">
        <v>1567</v>
      </c>
      <c r="O64" t="s">
        <v>1568</v>
      </c>
      <c r="P64" t="s">
        <v>997</v>
      </c>
      <c r="Q64" t="s">
        <v>998</v>
      </c>
      <c r="R64">
        <v>10676</v>
      </c>
    </row>
    <row r="65" spans="1:18" x14ac:dyDescent="0.25">
      <c r="A65" t="s">
        <v>379</v>
      </c>
      <c r="B65" t="s">
        <v>378</v>
      </c>
      <c r="C65" t="s">
        <v>378</v>
      </c>
      <c r="D65" t="s">
        <v>379</v>
      </c>
      <c r="E65" t="s">
        <v>1451</v>
      </c>
      <c r="F65" t="s">
        <v>886</v>
      </c>
      <c r="G65" t="s">
        <v>1452</v>
      </c>
      <c r="H65" t="s">
        <v>381</v>
      </c>
      <c r="I65" t="s">
        <v>1476</v>
      </c>
      <c r="J65" t="s">
        <v>1477</v>
      </c>
      <c r="K65" s="84">
        <v>2019</v>
      </c>
      <c r="L65" t="s">
        <v>1455</v>
      </c>
      <c r="M65" t="s">
        <v>1456</v>
      </c>
      <c r="N65" t="s">
        <v>1429</v>
      </c>
      <c r="O65" t="s">
        <v>1430</v>
      </c>
      <c r="P65" t="s">
        <v>997</v>
      </c>
      <c r="Q65" t="s">
        <v>998</v>
      </c>
      <c r="R65">
        <v>3422</v>
      </c>
    </row>
    <row r="66" spans="1:18" x14ac:dyDescent="0.25">
      <c r="A66" t="s">
        <v>329</v>
      </c>
      <c r="B66" t="s">
        <v>328</v>
      </c>
      <c r="C66" t="s">
        <v>328</v>
      </c>
      <c r="D66" t="s">
        <v>329</v>
      </c>
      <c r="E66" t="s">
        <v>1328</v>
      </c>
      <c r="F66" t="s">
        <v>885</v>
      </c>
      <c r="G66" t="s">
        <v>1403</v>
      </c>
      <c r="H66" t="s">
        <v>329</v>
      </c>
      <c r="I66" t="s">
        <v>1404</v>
      </c>
      <c r="J66" t="s">
        <v>1405</v>
      </c>
      <c r="K66" s="84">
        <v>2019</v>
      </c>
      <c r="L66" t="s">
        <v>1406</v>
      </c>
      <c r="M66" t="s">
        <v>1407</v>
      </c>
      <c r="N66" t="s">
        <v>1408</v>
      </c>
      <c r="O66" t="s">
        <v>1409</v>
      </c>
      <c r="P66" t="s">
        <v>1006</v>
      </c>
      <c r="Q66" t="s">
        <v>998</v>
      </c>
      <c r="R66">
        <v>19344</v>
      </c>
    </row>
    <row r="67" spans="1:18" x14ac:dyDescent="0.25">
      <c r="A67" t="s">
        <v>227</v>
      </c>
      <c r="B67" t="s">
        <v>226</v>
      </c>
      <c r="C67" t="s">
        <v>836</v>
      </c>
      <c r="D67" t="s">
        <v>837</v>
      </c>
      <c r="E67" t="s">
        <v>1234</v>
      </c>
      <c r="F67" t="s">
        <v>880</v>
      </c>
      <c r="G67" t="s">
        <v>1242</v>
      </c>
      <c r="H67" t="s">
        <v>1243</v>
      </c>
      <c r="I67" t="s">
        <v>1277</v>
      </c>
      <c r="J67" t="s">
        <v>1278</v>
      </c>
      <c r="K67" s="84">
        <v>2019</v>
      </c>
      <c r="L67" t="s">
        <v>1279</v>
      </c>
      <c r="M67" t="s">
        <v>1280</v>
      </c>
      <c r="N67" t="s">
        <v>1248</v>
      </c>
      <c r="O67" t="s">
        <v>1249</v>
      </c>
      <c r="P67" t="s">
        <v>997</v>
      </c>
      <c r="Q67" t="s">
        <v>1007</v>
      </c>
      <c r="R67">
        <v>4523</v>
      </c>
    </row>
    <row r="68" spans="1:18" x14ac:dyDescent="0.25">
      <c r="A68" t="s">
        <v>561</v>
      </c>
      <c r="B68" t="s">
        <v>560</v>
      </c>
      <c r="C68" t="s">
        <v>560</v>
      </c>
      <c r="D68" t="s">
        <v>561</v>
      </c>
      <c r="E68" t="s">
        <v>1667</v>
      </c>
      <c r="F68" t="s">
        <v>883</v>
      </c>
      <c r="G68" t="s">
        <v>1694</v>
      </c>
      <c r="H68" t="s">
        <v>1695</v>
      </c>
      <c r="I68" t="s">
        <v>1696</v>
      </c>
      <c r="J68" t="s">
        <v>1697</v>
      </c>
      <c r="K68" s="84">
        <v>2019</v>
      </c>
      <c r="L68" t="s">
        <v>1011</v>
      </c>
      <c r="M68" t="s">
        <v>1012</v>
      </c>
      <c r="N68" t="s">
        <v>995</v>
      </c>
      <c r="O68" t="s">
        <v>996</v>
      </c>
      <c r="P68" t="s">
        <v>997</v>
      </c>
      <c r="Q68" t="s">
        <v>998</v>
      </c>
      <c r="R68">
        <v>3832</v>
      </c>
    </row>
    <row r="69" spans="1:18" x14ac:dyDescent="0.25">
      <c r="A69" t="s">
        <v>469</v>
      </c>
      <c r="B69" t="s">
        <v>468</v>
      </c>
      <c r="C69" t="s">
        <v>468</v>
      </c>
      <c r="D69" t="s">
        <v>469</v>
      </c>
      <c r="E69" t="s">
        <v>1561</v>
      </c>
      <c r="F69" t="s">
        <v>879</v>
      </c>
      <c r="G69" t="s">
        <v>1579</v>
      </c>
      <c r="H69" t="s">
        <v>479</v>
      </c>
      <c r="I69" t="s">
        <v>1580</v>
      </c>
      <c r="J69" t="s">
        <v>1581</v>
      </c>
      <c r="K69" s="84">
        <v>2019</v>
      </c>
      <c r="L69" t="s">
        <v>1582</v>
      </c>
      <c r="M69" t="s">
        <v>1583</v>
      </c>
      <c r="N69" t="s">
        <v>1567</v>
      </c>
      <c r="O69" t="s">
        <v>1568</v>
      </c>
      <c r="P69" t="s">
        <v>997</v>
      </c>
      <c r="Q69" t="s">
        <v>998</v>
      </c>
      <c r="R69">
        <v>1768</v>
      </c>
    </row>
    <row r="70" spans="1:18" x14ac:dyDescent="0.25">
      <c r="A70" t="s">
        <v>471</v>
      </c>
      <c r="B70" t="s">
        <v>470</v>
      </c>
      <c r="C70" t="s">
        <v>470</v>
      </c>
      <c r="D70" t="s">
        <v>471</v>
      </c>
      <c r="E70" t="s">
        <v>1561</v>
      </c>
      <c r="F70" t="s">
        <v>879</v>
      </c>
      <c r="G70" t="s">
        <v>1584</v>
      </c>
      <c r="H70" t="s">
        <v>471</v>
      </c>
      <c r="I70" t="s">
        <v>1585</v>
      </c>
      <c r="J70" t="s">
        <v>1586</v>
      </c>
      <c r="K70" s="84">
        <v>2019</v>
      </c>
      <c r="L70" t="s">
        <v>1580</v>
      </c>
      <c r="M70" t="s">
        <v>1587</v>
      </c>
      <c r="N70" t="s">
        <v>1588</v>
      </c>
      <c r="O70" t="s">
        <v>1589</v>
      </c>
      <c r="P70" t="s">
        <v>997</v>
      </c>
      <c r="Q70" t="s">
        <v>998</v>
      </c>
      <c r="R70">
        <v>4005</v>
      </c>
    </row>
    <row r="71" spans="1:18" x14ac:dyDescent="0.25">
      <c r="A71" t="s">
        <v>563</v>
      </c>
      <c r="B71" t="s">
        <v>562</v>
      </c>
      <c r="C71" t="s">
        <v>744</v>
      </c>
      <c r="D71" t="s">
        <v>745</v>
      </c>
      <c r="E71" t="s">
        <v>1667</v>
      </c>
      <c r="F71" t="s">
        <v>883</v>
      </c>
      <c r="G71" t="s">
        <v>1683</v>
      </c>
      <c r="H71" t="s">
        <v>1684</v>
      </c>
      <c r="I71" t="s">
        <v>1636</v>
      </c>
      <c r="J71" t="s">
        <v>1637</v>
      </c>
      <c r="K71" s="84">
        <v>2019</v>
      </c>
      <c r="L71" t="s">
        <v>1638</v>
      </c>
      <c r="M71" t="s">
        <v>1639</v>
      </c>
      <c r="N71" t="s">
        <v>1588</v>
      </c>
      <c r="O71" t="s">
        <v>1589</v>
      </c>
      <c r="P71" t="s">
        <v>1006</v>
      </c>
      <c r="Q71" t="s">
        <v>1007</v>
      </c>
      <c r="R71">
        <v>8953</v>
      </c>
    </row>
    <row r="72" spans="1:18" x14ac:dyDescent="0.25">
      <c r="A72" t="s">
        <v>157</v>
      </c>
      <c r="B72" t="s">
        <v>156</v>
      </c>
      <c r="C72" t="s">
        <v>156</v>
      </c>
      <c r="D72" t="s">
        <v>157</v>
      </c>
      <c r="E72" t="s">
        <v>1034</v>
      </c>
      <c r="F72" t="s">
        <v>878</v>
      </c>
      <c r="G72" t="s">
        <v>1159</v>
      </c>
      <c r="H72" t="s">
        <v>1160</v>
      </c>
      <c r="I72" t="s">
        <v>1182</v>
      </c>
      <c r="J72" t="s">
        <v>1183</v>
      </c>
      <c r="K72" s="84">
        <v>2019</v>
      </c>
      <c r="L72" t="s">
        <v>1070</v>
      </c>
      <c r="M72" t="s">
        <v>1163</v>
      </c>
      <c r="N72" t="s">
        <v>1157</v>
      </c>
      <c r="O72" t="s">
        <v>1158</v>
      </c>
      <c r="P72" t="s">
        <v>997</v>
      </c>
      <c r="Q72" t="s">
        <v>998</v>
      </c>
      <c r="R72">
        <v>12536</v>
      </c>
    </row>
    <row r="73" spans="1:18" x14ac:dyDescent="0.25">
      <c r="A73" t="s">
        <v>381</v>
      </c>
      <c r="B73" t="s">
        <v>380</v>
      </c>
      <c r="C73" t="s">
        <v>726</v>
      </c>
      <c r="D73" t="s">
        <v>727</v>
      </c>
      <c r="E73" t="s">
        <v>1451</v>
      </c>
      <c r="F73" t="s">
        <v>886</v>
      </c>
      <c r="G73" t="s">
        <v>1452</v>
      </c>
      <c r="H73" t="s">
        <v>381</v>
      </c>
      <c r="I73" t="s">
        <v>1453</v>
      </c>
      <c r="J73" t="s">
        <v>1454</v>
      </c>
      <c r="K73" s="84">
        <v>2019</v>
      </c>
      <c r="L73" t="s">
        <v>1455</v>
      </c>
      <c r="M73" t="s">
        <v>1456</v>
      </c>
      <c r="N73" t="s">
        <v>1429</v>
      </c>
      <c r="O73" t="s">
        <v>1430</v>
      </c>
      <c r="P73" t="s">
        <v>1006</v>
      </c>
      <c r="Q73" t="s">
        <v>1007</v>
      </c>
      <c r="R73">
        <v>15423</v>
      </c>
    </row>
    <row r="74" spans="1:18" x14ac:dyDescent="0.25">
      <c r="A74" t="s">
        <v>779</v>
      </c>
      <c r="B74" t="s">
        <v>778</v>
      </c>
      <c r="C74" t="s">
        <v>724</v>
      </c>
      <c r="D74" t="s">
        <v>725</v>
      </c>
      <c r="E74" t="s">
        <v>1667</v>
      </c>
      <c r="F74" t="s">
        <v>883</v>
      </c>
      <c r="G74" t="s">
        <v>1734</v>
      </c>
      <c r="H74" t="s">
        <v>1735</v>
      </c>
      <c r="I74" t="s">
        <v>1417</v>
      </c>
      <c r="J74" t="s">
        <v>1736</v>
      </c>
      <c r="K74" s="84">
        <v>2019</v>
      </c>
      <c r="L74" t="s">
        <v>1004</v>
      </c>
      <c r="M74" t="s">
        <v>1005</v>
      </c>
      <c r="N74" t="s">
        <v>995</v>
      </c>
      <c r="O74" t="s">
        <v>996</v>
      </c>
      <c r="P74" t="s">
        <v>1006</v>
      </c>
      <c r="Q74" t="s">
        <v>1007</v>
      </c>
      <c r="R74">
        <v>11642</v>
      </c>
    </row>
    <row r="75" spans="1:18" x14ac:dyDescent="0.25">
      <c r="A75" t="s">
        <v>159</v>
      </c>
      <c r="B75" t="s">
        <v>158</v>
      </c>
      <c r="C75" t="s">
        <v>158</v>
      </c>
      <c r="D75" t="s">
        <v>159</v>
      </c>
      <c r="E75" t="s">
        <v>1034</v>
      </c>
      <c r="F75" t="s">
        <v>878</v>
      </c>
      <c r="G75" t="s">
        <v>1152</v>
      </c>
      <c r="H75" t="s">
        <v>199</v>
      </c>
      <c r="I75" t="s">
        <v>1184</v>
      </c>
      <c r="J75" t="s">
        <v>1185</v>
      </c>
      <c r="K75" s="84">
        <v>2019</v>
      </c>
      <c r="L75" t="s">
        <v>1155</v>
      </c>
      <c r="M75" t="s">
        <v>1156</v>
      </c>
      <c r="N75" t="s">
        <v>1157</v>
      </c>
      <c r="O75" t="s">
        <v>1158</v>
      </c>
      <c r="P75" t="s">
        <v>997</v>
      </c>
      <c r="Q75" t="s">
        <v>998</v>
      </c>
      <c r="R75">
        <v>4288</v>
      </c>
    </row>
    <row r="76" spans="1:18" x14ac:dyDescent="0.25">
      <c r="A76" t="s">
        <v>565</v>
      </c>
      <c r="B76" t="s">
        <v>564</v>
      </c>
      <c r="C76" t="s">
        <v>564</v>
      </c>
      <c r="D76" t="s">
        <v>565</v>
      </c>
      <c r="E76" t="s">
        <v>1667</v>
      </c>
      <c r="F76" t="s">
        <v>883</v>
      </c>
      <c r="G76" t="s">
        <v>1674</v>
      </c>
      <c r="H76" t="s">
        <v>1675</v>
      </c>
      <c r="I76" t="s">
        <v>1698</v>
      </c>
      <c r="J76" t="s">
        <v>1699</v>
      </c>
      <c r="K76" s="84">
        <v>2019</v>
      </c>
      <c r="L76" t="s">
        <v>1677</v>
      </c>
      <c r="M76" t="s">
        <v>1678</v>
      </c>
      <c r="N76" t="s">
        <v>1679</v>
      </c>
      <c r="O76" t="s">
        <v>1680</v>
      </c>
      <c r="P76" t="s">
        <v>997</v>
      </c>
      <c r="Q76" t="s">
        <v>998</v>
      </c>
      <c r="R76">
        <v>3799</v>
      </c>
    </row>
    <row r="77" spans="1:18" x14ac:dyDescent="0.25">
      <c r="A77" t="s">
        <v>383</v>
      </c>
      <c r="B77" t="s">
        <v>382</v>
      </c>
      <c r="C77" t="s">
        <v>382</v>
      </c>
      <c r="D77" t="s">
        <v>383</v>
      </c>
      <c r="E77" t="s">
        <v>1451</v>
      </c>
      <c r="F77" t="s">
        <v>886</v>
      </c>
      <c r="G77" t="s">
        <v>1457</v>
      </c>
      <c r="H77" t="s">
        <v>431</v>
      </c>
      <c r="I77" t="s">
        <v>1259</v>
      </c>
      <c r="J77" t="s">
        <v>1478</v>
      </c>
      <c r="K77" s="84">
        <v>2019</v>
      </c>
      <c r="L77" t="s">
        <v>1420</v>
      </c>
      <c r="M77" t="s">
        <v>1421</v>
      </c>
      <c r="N77" t="s">
        <v>1399</v>
      </c>
      <c r="O77" t="s">
        <v>1400</v>
      </c>
      <c r="P77" t="s">
        <v>997</v>
      </c>
      <c r="Q77" t="s">
        <v>998</v>
      </c>
      <c r="R77">
        <v>3771</v>
      </c>
    </row>
    <row r="78" spans="1:18" x14ac:dyDescent="0.25">
      <c r="A78" t="s">
        <v>171</v>
      </c>
      <c r="B78" t="s">
        <v>170</v>
      </c>
      <c r="C78" t="s">
        <v>736</v>
      </c>
      <c r="D78" t="s">
        <v>737</v>
      </c>
      <c r="E78" t="s">
        <v>1034</v>
      </c>
      <c r="F78" t="s">
        <v>878</v>
      </c>
      <c r="G78" t="s">
        <v>1035</v>
      </c>
      <c r="H78" t="s">
        <v>149</v>
      </c>
      <c r="I78" t="s">
        <v>1194</v>
      </c>
      <c r="J78" t="s">
        <v>1195</v>
      </c>
      <c r="K78" s="84">
        <v>2019</v>
      </c>
      <c r="L78" t="s">
        <v>1038</v>
      </c>
      <c r="M78" t="s">
        <v>1039</v>
      </c>
      <c r="N78" t="s">
        <v>1040</v>
      </c>
      <c r="O78" t="s">
        <v>1041</v>
      </c>
      <c r="P78" t="s">
        <v>1006</v>
      </c>
      <c r="Q78" t="s">
        <v>1007</v>
      </c>
      <c r="R78">
        <v>14846</v>
      </c>
    </row>
    <row r="79" spans="1:18" x14ac:dyDescent="0.25">
      <c r="A79" t="s">
        <v>331</v>
      </c>
      <c r="B79" t="s">
        <v>330</v>
      </c>
      <c r="C79" t="s">
        <v>330</v>
      </c>
      <c r="D79" t="s">
        <v>331</v>
      </c>
      <c r="E79" t="s">
        <v>1328</v>
      </c>
      <c r="F79" t="s">
        <v>885</v>
      </c>
      <c r="G79" t="s">
        <v>1329</v>
      </c>
      <c r="H79" t="s">
        <v>269</v>
      </c>
      <c r="I79" t="s">
        <v>1410</v>
      </c>
      <c r="J79" t="s">
        <v>1411</v>
      </c>
      <c r="K79" s="84">
        <v>2019</v>
      </c>
      <c r="L79" t="s">
        <v>1412</v>
      </c>
      <c r="M79" t="s">
        <v>1413</v>
      </c>
      <c r="N79" t="s">
        <v>1190</v>
      </c>
      <c r="O79" t="s">
        <v>1191</v>
      </c>
      <c r="P79" t="s">
        <v>997</v>
      </c>
      <c r="Q79" t="s">
        <v>998</v>
      </c>
      <c r="R79">
        <v>4023</v>
      </c>
    </row>
    <row r="80" spans="1:18" x14ac:dyDescent="0.25">
      <c r="A80" t="s">
        <v>333</v>
      </c>
      <c r="B80" t="s">
        <v>332</v>
      </c>
      <c r="C80" t="s">
        <v>738</v>
      </c>
      <c r="D80" t="s">
        <v>739</v>
      </c>
      <c r="E80" t="s">
        <v>1328</v>
      </c>
      <c r="F80" t="s">
        <v>885</v>
      </c>
      <c r="G80" t="s">
        <v>1414</v>
      </c>
      <c r="H80" t="s">
        <v>347</v>
      </c>
      <c r="I80" t="s">
        <v>1415</v>
      </c>
      <c r="J80" t="s">
        <v>1416</v>
      </c>
      <c r="K80" s="84">
        <v>2019</v>
      </c>
      <c r="L80" t="s">
        <v>1417</v>
      </c>
      <c r="M80" t="s">
        <v>1418</v>
      </c>
      <c r="N80" t="s">
        <v>1408</v>
      </c>
      <c r="O80" t="s">
        <v>1409</v>
      </c>
      <c r="P80" t="s">
        <v>1006</v>
      </c>
      <c r="Q80" t="s">
        <v>1007</v>
      </c>
      <c r="R80">
        <v>7512</v>
      </c>
    </row>
    <row r="81" spans="1:18" x14ac:dyDescent="0.25">
      <c r="A81" t="s">
        <v>385</v>
      </c>
      <c r="B81" t="s">
        <v>384</v>
      </c>
      <c r="C81" t="s">
        <v>384</v>
      </c>
      <c r="D81" t="s">
        <v>385</v>
      </c>
      <c r="E81" t="s">
        <v>1451</v>
      </c>
      <c r="F81" t="s">
        <v>886</v>
      </c>
      <c r="G81" t="s">
        <v>1452</v>
      </c>
      <c r="H81" t="s">
        <v>381</v>
      </c>
      <c r="I81" t="s">
        <v>1251</v>
      </c>
      <c r="J81" t="s">
        <v>1479</v>
      </c>
      <c r="K81" s="84">
        <v>2019</v>
      </c>
      <c r="L81" t="s">
        <v>1455</v>
      </c>
      <c r="M81" t="s">
        <v>1456</v>
      </c>
      <c r="N81" t="s">
        <v>1429</v>
      </c>
      <c r="O81" t="s">
        <v>1430</v>
      </c>
      <c r="P81" t="s">
        <v>997</v>
      </c>
      <c r="Q81" t="s">
        <v>998</v>
      </c>
      <c r="R81">
        <v>3642</v>
      </c>
    </row>
    <row r="82" spans="1:18" x14ac:dyDescent="0.25">
      <c r="A82" t="s">
        <v>335</v>
      </c>
      <c r="B82" t="s">
        <v>334</v>
      </c>
      <c r="C82" t="s">
        <v>334</v>
      </c>
      <c r="D82" t="s">
        <v>335</v>
      </c>
      <c r="E82" t="s">
        <v>1328</v>
      </c>
      <c r="F82" t="s">
        <v>885</v>
      </c>
      <c r="G82" t="s">
        <v>1393</v>
      </c>
      <c r="H82" t="s">
        <v>1394</v>
      </c>
      <c r="I82" t="s">
        <v>1312</v>
      </c>
      <c r="J82" t="s">
        <v>1419</v>
      </c>
      <c r="K82" s="84">
        <v>2019</v>
      </c>
      <c r="L82" t="s">
        <v>1420</v>
      </c>
      <c r="M82" t="s">
        <v>1421</v>
      </c>
      <c r="N82" t="s">
        <v>1399</v>
      </c>
      <c r="O82" t="s">
        <v>1400</v>
      </c>
      <c r="P82" t="s">
        <v>997</v>
      </c>
      <c r="Q82" t="s">
        <v>998</v>
      </c>
      <c r="R82">
        <v>5354</v>
      </c>
    </row>
    <row r="83" spans="1:18" x14ac:dyDescent="0.25">
      <c r="A83" t="s">
        <v>773</v>
      </c>
      <c r="B83" t="s">
        <v>772</v>
      </c>
      <c r="C83" t="s">
        <v>772</v>
      </c>
      <c r="D83" t="s">
        <v>773</v>
      </c>
      <c r="E83" t="s">
        <v>1561</v>
      </c>
      <c r="F83" t="s">
        <v>879</v>
      </c>
      <c r="G83" t="s">
        <v>1605</v>
      </c>
      <c r="H83" t="s">
        <v>773</v>
      </c>
      <c r="I83" t="s">
        <v>1763</v>
      </c>
      <c r="J83" t="s">
        <v>1764</v>
      </c>
      <c r="K83" s="84">
        <v>2019</v>
      </c>
      <c r="L83" t="s">
        <v>1460</v>
      </c>
      <c r="M83" t="s">
        <v>1461</v>
      </c>
      <c r="N83" t="s">
        <v>1190</v>
      </c>
      <c r="O83" t="s">
        <v>1191</v>
      </c>
      <c r="P83" t="s">
        <v>1006</v>
      </c>
      <c r="Q83" t="s">
        <v>998</v>
      </c>
      <c r="R83">
        <v>94906</v>
      </c>
    </row>
    <row r="84" spans="1:18" x14ac:dyDescent="0.25">
      <c r="A84" t="s">
        <v>161</v>
      </c>
      <c r="B84" t="s">
        <v>160</v>
      </c>
      <c r="C84" t="s">
        <v>160</v>
      </c>
      <c r="D84" t="s">
        <v>161</v>
      </c>
      <c r="E84" t="s">
        <v>1034</v>
      </c>
      <c r="F84" t="s">
        <v>878</v>
      </c>
      <c r="G84" t="s">
        <v>1145</v>
      </c>
      <c r="H84" t="s">
        <v>165</v>
      </c>
      <c r="I84" t="s">
        <v>1186</v>
      </c>
      <c r="J84" t="s">
        <v>1187</v>
      </c>
      <c r="K84" s="84">
        <v>2019</v>
      </c>
      <c r="L84" t="s">
        <v>1188</v>
      </c>
      <c r="M84" t="s">
        <v>1189</v>
      </c>
      <c r="N84" t="s">
        <v>1190</v>
      </c>
      <c r="O84" t="s">
        <v>1191</v>
      </c>
      <c r="P84" t="s">
        <v>1006</v>
      </c>
      <c r="Q84" t="s">
        <v>998</v>
      </c>
      <c r="R84">
        <v>15471</v>
      </c>
    </row>
    <row r="85" spans="1:18" x14ac:dyDescent="0.25">
      <c r="A85" t="s">
        <v>23</v>
      </c>
      <c r="B85" t="s">
        <v>22</v>
      </c>
      <c r="C85" t="s">
        <v>22</v>
      </c>
      <c r="D85" t="s">
        <v>23</v>
      </c>
      <c r="E85" t="s">
        <v>999</v>
      </c>
      <c r="F85" t="s">
        <v>884</v>
      </c>
      <c r="G85" t="s">
        <v>1017</v>
      </c>
      <c r="H85" t="s">
        <v>47</v>
      </c>
      <c r="I85" t="s">
        <v>1020</v>
      </c>
      <c r="J85" t="s">
        <v>1021</v>
      </c>
      <c r="K85" s="84">
        <v>2019</v>
      </c>
      <c r="L85" t="s">
        <v>1004</v>
      </c>
      <c r="M85" t="s">
        <v>1005</v>
      </c>
      <c r="N85" t="s">
        <v>995</v>
      </c>
      <c r="O85" t="s">
        <v>996</v>
      </c>
      <c r="P85" t="s">
        <v>1006</v>
      </c>
      <c r="Q85" t="s">
        <v>998</v>
      </c>
      <c r="R85">
        <v>28629</v>
      </c>
    </row>
    <row r="86" spans="1:18" x14ac:dyDescent="0.25">
      <c r="A86" t="s">
        <v>793</v>
      </c>
      <c r="B86" t="s">
        <v>792</v>
      </c>
      <c r="C86" t="s">
        <v>734</v>
      </c>
      <c r="D86" t="s">
        <v>735</v>
      </c>
      <c r="E86" t="s">
        <v>1451</v>
      </c>
      <c r="F86" t="s">
        <v>886</v>
      </c>
      <c r="G86" t="s">
        <v>1495</v>
      </c>
      <c r="H86" t="s">
        <v>1496</v>
      </c>
      <c r="I86" t="s">
        <v>1773</v>
      </c>
      <c r="J86" t="s">
        <v>1498</v>
      </c>
      <c r="K86" s="84">
        <v>2019</v>
      </c>
      <c r="L86" t="s">
        <v>1533</v>
      </c>
      <c r="M86" t="s">
        <v>1534</v>
      </c>
      <c r="N86" t="s">
        <v>1474</v>
      </c>
      <c r="O86" t="s">
        <v>1475</v>
      </c>
      <c r="P86" t="s">
        <v>1006</v>
      </c>
      <c r="Q86" t="s">
        <v>1007</v>
      </c>
      <c r="R86">
        <v>16303</v>
      </c>
    </row>
    <row r="87" spans="1:18" x14ac:dyDescent="0.25">
      <c r="A87" t="s">
        <v>655</v>
      </c>
      <c r="B87" t="s">
        <v>654</v>
      </c>
      <c r="C87" t="s">
        <v>754</v>
      </c>
      <c r="D87" t="s">
        <v>755</v>
      </c>
      <c r="E87" t="s">
        <v>1054</v>
      </c>
      <c r="F87" t="s">
        <v>882</v>
      </c>
      <c r="G87" t="s">
        <v>1111</v>
      </c>
      <c r="H87" t="s">
        <v>1112</v>
      </c>
      <c r="I87" t="s">
        <v>1113</v>
      </c>
      <c r="J87" t="s">
        <v>1114</v>
      </c>
      <c r="K87" s="84">
        <v>2019</v>
      </c>
      <c r="L87" t="s">
        <v>1097</v>
      </c>
      <c r="M87" t="s">
        <v>1098</v>
      </c>
      <c r="N87" t="s">
        <v>1060</v>
      </c>
      <c r="O87" t="s">
        <v>1061</v>
      </c>
      <c r="P87" t="s">
        <v>1006</v>
      </c>
      <c r="Q87" t="s">
        <v>1007</v>
      </c>
      <c r="R87">
        <v>17259</v>
      </c>
    </row>
    <row r="88" spans="1:18" x14ac:dyDescent="0.25">
      <c r="A88" t="s">
        <v>387</v>
      </c>
      <c r="B88" t="s">
        <v>386</v>
      </c>
      <c r="C88" t="s">
        <v>386</v>
      </c>
      <c r="D88" t="s">
        <v>387</v>
      </c>
      <c r="E88" t="s">
        <v>1451</v>
      </c>
      <c r="F88" t="s">
        <v>886</v>
      </c>
      <c r="G88" t="s">
        <v>1464</v>
      </c>
      <c r="H88" t="s">
        <v>387</v>
      </c>
      <c r="I88" t="s">
        <v>1480</v>
      </c>
      <c r="J88" t="s">
        <v>1481</v>
      </c>
      <c r="K88" s="84">
        <v>2019</v>
      </c>
      <c r="L88" t="s">
        <v>1186</v>
      </c>
      <c r="M88" t="s">
        <v>1482</v>
      </c>
      <c r="N88" t="s">
        <v>1468</v>
      </c>
      <c r="O88" t="s">
        <v>1469</v>
      </c>
      <c r="P88" t="s">
        <v>1006</v>
      </c>
      <c r="Q88" t="s">
        <v>998</v>
      </c>
      <c r="R88">
        <v>27235</v>
      </c>
    </row>
    <row r="89" spans="1:18" x14ac:dyDescent="0.25">
      <c r="A89" t="s">
        <v>229</v>
      </c>
      <c r="B89" t="s">
        <v>228</v>
      </c>
      <c r="C89" t="s">
        <v>228</v>
      </c>
      <c r="D89" t="s">
        <v>229</v>
      </c>
      <c r="E89" t="s">
        <v>1234</v>
      </c>
      <c r="F89" t="s">
        <v>880</v>
      </c>
      <c r="G89" t="s">
        <v>1235</v>
      </c>
      <c r="H89" t="s">
        <v>229</v>
      </c>
      <c r="I89" t="s">
        <v>1281</v>
      </c>
      <c r="J89" t="s">
        <v>1282</v>
      </c>
      <c r="K89" s="84">
        <v>2019</v>
      </c>
      <c r="L89" t="s">
        <v>1238</v>
      </c>
      <c r="M89" t="s">
        <v>1239</v>
      </c>
      <c r="N89" t="s">
        <v>1240</v>
      </c>
      <c r="O89" t="s">
        <v>1241</v>
      </c>
      <c r="P89" t="s">
        <v>1006</v>
      </c>
      <c r="Q89" t="s">
        <v>998</v>
      </c>
      <c r="R89">
        <v>10661</v>
      </c>
    </row>
    <row r="90" spans="1:18" x14ac:dyDescent="0.25">
      <c r="A90" t="s">
        <v>679</v>
      </c>
      <c r="B90" t="s">
        <v>678</v>
      </c>
      <c r="C90" t="s">
        <v>724</v>
      </c>
      <c r="D90" t="s">
        <v>725</v>
      </c>
      <c r="E90" t="s">
        <v>988</v>
      </c>
      <c r="F90" t="s">
        <v>881</v>
      </c>
      <c r="G90" t="s">
        <v>1746</v>
      </c>
      <c r="H90" t="s">
        <v>1747</v>
      </c>
      <c r="I90" t="s">
        <v>1417</v>
      </c>
      <c r="J90" t="s">
        <v>1736</v>
      </c>
      <c r="K90" s="84">
        <v>2019</v>
      </c>
      <c r="L90" t="s">
        <v>1004</v>
      </c>
      <c r="M90" t="s">
        <v>1005</v>
      </c>
      <c r="N90" t="s">
        <v>995</v>
      </c>
      <c r="O90" t="s">
        <v>996</v>
      </c>
      <c r="P90" t="s">
        <v>1006</v>
      </c>
      <c r="Q90" t="s">
        <v>1007</v>
      </c>
      <c r="R90">
        <v>19777</v>
      </c>
    </row>
    <row r="91" spans="1:18" x14ac:dyDescent="0.25">
      <c r="A91" t="s">
        <v>163</v>
      </c>
      <c r="B91" t="s">
        <v>162</v>
      </c>
      <c r="C91" t="s">
        <v>830</v>
      </c>
      <c r="D91" t="s">
        <v>831</v>
      </c>
      <c r="E91" t="s">
        <v>1034</v>
      </c>
      <c r="F91" t="s">
        <v>878</v>
      </c>
      <c r="G91" t="s">
        <v>1159</v>
      </c>
      <c r="H91" t="s">
        <v>1160</v>
      </c>
      <c r="I91" t="s">
        <v>1164</v>
      </c>
      <c r="J91" t="s">
        <v>1165</v>
      </c>
      <c r="K91" s="84">
        <v>2019</v>
      </c>
      <c r="L91" t="s">
        <v>1070</v>
      </c>
      <c r="M91" t="s">
        <v>1163</v>
      </c>
      <c r="N91" t="s">
        <v>1157</v>
      </c>
      <c r="O91" t="s">
        <v>1158</v>
      </c>
      <c r="P91" t="s">
        <v>1006</v>
      </c>
      <c r="Q91" t="s">
        <v>1007</v>
      </c>
      <c r="R91">
        <v>2701</v>
      </c>
    </row>
    <row r="92" spans="1:18" x14ac:dyDescent="0.25">
      <c r="A92" t="s">
        <v>165</v>
      </c>
      <c r="B92" t="s">
        <v>164</v>
      </c>
      <c r="C92" t="s">
        <v>164</v>
      </c>
      <c r="D92" t="s">
        <v>165</v>
      </c>
      <c r="E92" t="s">
        <v>1034</v>
      </c>
      <c r="F92" t="s">
        <v>878</v>
      </c>
      <c r="G92" t="s">
        <v>1145</v>
      </c>
      <c r="H92" t="s">
        <v>165</v>
      </c>
      <c r="I92" t="s">
        <v>1192</v>
      </c>
      <c r="J92" t="s">
        <v>1193</v>
      </c>
      <c r="K92" s="84">
        <v>2019</v>
      </c>
      <c r="L92" t="s">
        <v>1177</v>
      </c>
      <c r="M92" t="s">
        <v>1178</v>
      </c>
      <c r="N92" t="s">
        <v>1123</v>
      </c>
      <c r="O92" t="s">
        <v>1124</v>
      </c>
      <c r="P92" t="s">
        <v>997</v>
      </c>
      <c r="Q92" t="s">
        <v>998</v>
      </c>
      <c r="R92">
        <v>23621</v>
      </c>
    </row>
    <row r="93" spans="1:18" x14ac:dyDescent="0.25">
      <c r="A93" t="s">
        <v>337</v>
      </c>
      <c r="B93" t="s">
        <v>336</v>
      </c>
      <c r="C93" t="s">
        <v>336</v>
      </c>
      <c r="D93" t="s">
        <v>337</v>
      </c>
      <c r="E93" t="s">
        <v>1328</v>
      </c>
      <c r="F93" t="s">
        <v>885</v>
      </c>
      <c r="G93" t="s">
        <v>1393</v>
      </c>
      <c r="H93" t="s">
        <v>1394</v>
      </c>
      <c r="I93" t="s">
        <v>1422</v>
      </c>
      <c r="J93" t="s">
        <v>1423</v>
      </c>
      <c r="K93" s="84">
        <v>2019</v>
      </c>
      <c r="L93" t="s">
        <v>1397</v>
      </c>
      <c r="M93" t="s">
        <v>1398</v>
      </c>
      <c r="N93" t="s">
        <v>1399</v>
      </c>
      <c r="O93" t="s">
        <v>1400</v>
      </c>
      <c r="P93" t="s">
        <v>997</v>
      </c>
      <c r="Q93" t="s">
        <v>998</v>
      </c>
      <c r="R93">
        <v>4434</v>
      </c>
    </row>
    <row r="94" spans="1:18" x14ac:dyDescent="0.25">
      <c r="A94" t="s">
        <v>61</v>
      </c>
      <c r="B94" t="s">
        <v>60</v>
      </c>
      <c r="C94" t="s">
        <v>60</v>
      </c>
      <c r="D94" t="s">
        <v>61</v>
      </c>
      <c r="E94" t="s">
        <v>1054</v>
      </c>
      <c r="F94" t="s">
        <v>882</v>
      </c>
      <c r="G94" t="s">
        <v>1078</v>
      </c>
      <c r="H94" t="s">
        <v>1079</v>
      </c>
      <c r="I94" t="s">
        <v>1080</v>
      </c>
      <c r="J94" t="s">
        <v>1081</v>
      </c>
      <c r="K94" s="84">
        <v>2019</v>
      </c>
      <c r="L94" t="s">
        <v>1082</v>
      </c>
      <c r="M94" t="s">
        <v>1083</v>
      </c>
      <c r="N94" t="s">
        <v>1068</v>
      </c>
      <c r="O94" t="s">
        <v>1069</v>
      </c>
      <c r="P94" t="s">
        <v>1006</v>
      </c>
      <c r="Q94" t="s">
        <v>998</v>
      </c>
      <c r="R94">
        <v>12216</v>
      </c>
    </row>
    <row r="95" spans="1:18" x14ac:dyDescent="0.25">
      <c r="A95" t="s">
        <v>681</v>
      </c>
      <c r="B95" t="s">
        <v>680</v>
      </c>
      <c r="C95" t="s">
        <v>724</v>
      </c>
      <c r="D95" t="s">
        <v>725</v>
      </c>
      <c r="E95" t="s">
        <v>988</v>
      </c>
      <c r="F95" t="s">
        <v>881</v>
      </c>
      <c r="G95" t="s">
        <v>1748</v>
      </c>
      <c r="H95" t="s">
        <v>1749</v>
      </c>
      <c r="I95" t="s">
        <v>1417</v>
      </c>
      <c r="J95" t="s">
        <v>1736</v>
      </c>
      <c r="K95" s="84">
        <v>2019</v>
      </c>
      <c r="L95" t="s">
        <v>1004</v>
      </c>
      <c r="M95" t="s">
        <v>1005</v>
      </c>
      <c r="N95" t="s">
        <v>995</v>
      </c>
      <c r="O95" t="s">
        <v>996</v>
      </c>
      <c r="P95" t="s">
        <v>1006</v>
      </c>
      <c r="Q95" t="s">
        <v>1007</v>
      </c>
      <c r="R95">
        <v>13869</v>
      </c>
    </row>
    <row r="96" spans="1:18" x14ac:dyDescent="0.25">
      <c r="A96" t="s">
        <v>231</v>
      </c>
      <c r="B96" t="s">
        <v>230</v>
      </c>
      <c r="C96" t="s">
        <v>230</v>
      </c>
      <c r="D96" t="s">
        <v>231</v>
      </c>
      <c r="E96" t="s">
        <v>1234</v>
      </c>
      <c r="F96" t="s">
        <v>880</v>
      </c>
      <c r="G96" t="s">
        <v>1261</v>
      </c>
      <c r="H96" t="s">
        <v>1262</v>
      </c>
      <c r="I96" t="s">
        <v>1283</v>
      </c>
      <c r="J96" t="s">
        <v>1284</v>
      </c>
      <c r="K96" s="84">
        <v>2019</v>
      </c>
      <c r="L96" t="s">
        <v>1285</v>
      </c>
      <c r="M96" t="s">
        <v>1286</v>
      </c>
      <c r="N96" t="s">
        <v>1267</v>
      </c>
      <c r="O96" t="s">
        <v>1268</v>
      </c>
      <c r="P96" t="s">
        <v>1006</v>
      </c>
      <c r="Q96" t="s">
        <v>998</v>
      </c>
      <c r="R96">
        <v>4811</v>
      </c>
    </row>
    <row r="97" spans="1:18" x14ac:dyDescent="0.25">
      <c r="A97" t="s">
        <v>473</v>
      </c>
      <c r="B97" t="s">
        <v>472</v>
      </c>
      <c r="C97" t="s">
        <v>472</v>
      </c>
      <c r="D97" t="s">
        <v>473</v>
      </c>
      <c r="E97" t="s">
        <v>1561</v>
      </c>
      <c r="F97" t="s">
        <v>879</v>
      </c>
      <c r="G97" t="s">
        <v>1579</v>
      </c>
      <c r="H97" t="s">
        <v>479</v>
      </c>
      <c r="I97" t="s">
        <v>1590</v>
      </c>
      <c r="J97" t="s">
        <v>1591</v>
      </c>
      <c r="K97" s="84">
        <v>2019</v>
      </c>
      <c r="L97" t="s">
        <v>1582</v>
      </c>
      <c r="M97" t="s">
        <v>1583</v>
      </c>
      <c r="N97" t="s">
        <v>1567</v>
      </c>
      <c r="O97" t="s">
        <v>1568</v>
      </c>
      <c r="P97" t="s">
        <v>997</v>
      </c>
      <c r="Q97" t="s">
        <v>998</v>
      </c>
      <c r="R97">
        <v>1139</v>
      </c>
    </row>
    <row r="98" spans="1:18" x14ac:dyDescent="0.25">
      <c r="A98" t="s">
        <v>807</v>
      </c>
      <c r="B98" t="s">
        <v>806</v>
      </c>
      <c r="C98" t="s">
        <v>826</v>
      </c>
      <c r="D98" t="s">
        <v>827</v>
      </c>
      <c r="E98" t="s">
        <v>1667</v>
      </c>
      <c r="F98" t="s">
        <v>883</v>
      </c>
      <c r="G98" t="s">
        <v>1694</v>
      </c>
      <c r="H98" t="s">
        <v>1695</v>
      </c>
      <c r="I98" t="s">
        <v>1778</v>
      </c>
      <c r="J98" t="s">
        <v>1779</v>
      </c>
      <c r="K98" s="84">
        <v>2019</v>
      </c>
      <c r="L98" t="s">
        <v>1011</v>
      </c>
      <c r="M98" t="s">
        <v>1012</v>
      </c>
      <c r="N98" t="s">
        <v>995</v>
      </c>
      <c r="O98" t="s">
        <v>996</v>
      </c>
      <c r="P98" t="s">
        <v>1006</v>
      </c>
      <c r="Q98" t="s">
        <v>1007</v>
      </c>
      <c r="R98">
        <v>5458</v>
      </c>
    </row>
    <row r="99" spans="1:18" x14ac:dyDescent="0.25">
      <c r="A99" t="s">
        <v>665</v>
      </c>
      <c r="B99" t="s">
        <v>664</v>
      </c>
      <c r="C99" t="s">
        <v>740</v>
      </c>
      <c r="D99" t="s">
        <v>741</v>
      </c>
      <c r="E99" t="s">
        <v>1234</v>
      </c>
      <c r="F99" t="s">
        <v>880</v>
      </c>
      <c r="G99" t="s">
        <v>1269</v>
      </c>
      <c r="H99" t="s">
        <v>1270</v>
      </c>
      <c r="I99" t="s">
        <v>1271</v>
      </c>
      <c r="J99" t="s">
        <v>1272</v>
      </c>
      <c r="K99" s="84">
        <v>2019</v>
      </c>
      <c r="L99" t="s">
        <v>1259</v>
      </c>
      <c r="M99" t="s">
        <v>1260</v>
      </c>
      <c r="N99" t="s">
        <v>1240</v>
      </c>
      <c r="O99" t="s">
        <v>1241</v>
      </c>
      <c r="P99" t="s">
        <v>1006</v>
      </c>
      <c r="Q99" t="s">
        <v>1007</v>
      </c>
      <c r="R99">
        <v>33597</v>
      </c>
    </row>
    <row r="100" spans="1:18" x14ac:dyDescent="0.25">
      <c r="A100" t="s">
        <v>45</v>
      </c>
      <c r="B100" t="s">
        <v>44</v>
      </c>
      <c r="C100" t="s">
        <v>44</v>
      </c>
      <c r="D100" t="s">
        <v>45</v>
      </c>
      <c r="E100" t="s">
        <v>999</v>
      </c>
      <c r="F100" t="s">
        <v>884</v>
      </c>
      <c r="G100" t="s">
        <v>1008</v>
      </c>
      <c r="H100" t="s">
        <v>29</v>
      </c>
      <c r="I100" t="s">
        <v>1048</v>
      </c>
      <c r="J100" t="s">
        <v>1049</v>
      </c>
      <c r="K100" s="84">
        <v>2019</v>
      </c>
      <c r="L100" t="s">
        <v>1004</v>
      </c>
      <c r="M100" t="s">
        <v>1005</v>
      </c>
      <c r="N100" t="s">
        <v>995</v>
      </c>
      <c r="O100" t="s">
        <v>996</v>
      </c>
      <c r="P100" t="s">
        <v>1006</v>
      </c>
      <c r="Q100" t="s">
        <v>998</v>
      </c>
      <c r="R100">
        <v>6012</v>
      </c>
    </row>
    <row r="101" spans="1:18" x14ac:dyDescent="0.25">
      <c r="A101" t="s">
        <v>567</v>
      </c>
      <c r="B101" t="s">
        <v>566</v>
      </c>
      <c r="C101" t="s">
        <v>730</v>
      </c>
      <c r="D101" t="s">
        <v>731</v>
      </c>
      <c r="E101" t="s">
        <v>1667</v>
      </c>
      <c r="F101" t="s">
        <v>883</v>
      </c>
      <c r="G101" t="s">
        <v>1683</v>
      </c>
      <c r="H101" t="s">
        <v>1684</v>
      </c>
      <c r="I101" t="s">
        <v>1304</v>
      </c>
      <c r="J101" t="s">
        <v>1305</v>
      </c>
      <c r="K101" s="84">
        <v>2019</v>
      </c>
      <c r="L101" t="s">
        <v>1285</v>
      </c>
      <c r="M101" t="s">
        <v>1286</v>
      </c>
      <c r="N101" t="s">
        <v>1267</v>
      </c>
      <c r="O101" t="s">
        <v>1268</v>
      </c>
      <c r="P101" t="s">
        <v>1006</v>
      </c>
      <c r="Q101" t="s">
        <v>1007</v>
      </c>
      <c r="R101">
        <v>5795</v>
      </c>
    </row>
    <row r="102" spans="1:18" x14ac:dyDescent="0.25">
      <c r="A102" t="s">
        <v>475</v>
      </c>
      <c r="B102" t="s">
        <v>474</v>
      </c>
      <c r="C102" t="s">
        <v>474</v>
      </c>
      <c r="D102" t="s">
        <v>475</v>
      </c>
      <c r="E102" t="s">
        <v>1561</v>
      </c>
      <c r="F102" t="s">
        <v>879</v>
      </c>
      <c r="G102" t="s">
        <v>1592</v>
      </c>
      <c r="H102" t="s">
        <v>1593</v>
      </c>
      <c r="I102" t="s">
        <v>1594</v>
      </c>
      <c r="J102" t="s">
        <v>1595</v>
      </c>
      <c r="K102" s="84">
        <v>2019</v>
      </c>
      <c r="L102" t="s">
        <v>1596</v>
      </c>
      <c r="M102" t="s">
        <v>1597</v>
      </c>
      <c r="N102" t="s">
        <v>1190</v>
      </c>
      <c r="O102" t="s">
        <v>1191</v>
      </c>
      <c r="P102" t="s">
        <v>997</v>
      </c>
      <c r="Q102" t="s">
        <v>998</v>
      </c>
      <c r="R102">
        <v>3484</v>
      </c>
    </row>
    <row r="103" spans="1:18" x14ac:dyDescent="0.25">
      <c r="A103" t="s">
        <v>477</v>
      </c>
      <c r="B103" t="s">
        <v>476</v>
      </c>
      <c r="C103" t="s">
        <v>476</v>
      </c>
      <c r="D103" t="s">
        <v>477</v>
      </c>
      <c r="E103" t="s">
        <v>1561</v>
      </c>
      <c r="F103" t="s">
        <v>879</v>
      </c>
      <c r="G103" t="s">
        <v>1598</v>
      </c>
      <c r="H103" t="s">
        <v>507</v>
      </c>
      <c r="I103" t="s">
        <v>1599</v>
      </c>
      <c r="J103" t="s">
        <v>1600</v>
      </c>
      <c r="K103" s="84">
        <v>2019</v>
      </c>
      <c r="L103" t="s">
        <v>1082</v>
      </c>
      <c r="M103" t="s">
        <v>1083</v>
      </c>
      <c r="N103" t="s">
        <v>1068</v>
      </c>
      <c r="O103" t="s">
        <v>1069</v>
      </c>
      <c r="P103" t="s">
        <v>997</v>
      </c>
      <c r="Q103" t="s">
        <v>998</v>
      </c>
      <c r="R103">
        <v>2079</v>
      </c>
    </row>
    <row r="104" spans="1:18" x14ac:dyDescent="0.25">
      <c r="A104" t="s">
        <v>569</v>
      </c>
      <c r="B104" t="s">
        <v>568</v>
      </c>
      <c r="C104" t="s">
        <v>568</v>
      </c>
      <c r="D104" t="s">
        <v>569</v>
      </c>
      <c r="E104" t="s">
        <v>1561</v>
      </c>
      <c r="F104" t="s">
        <v>879</v>
      </c>
      <c r="G104" t="s">
        <v>1579</v>
      </c>
      <c r="H104" t="s">
        <v>479</v>
      </c>
      <c r="I104" t="s">
        <v>1700</v>
      </c>
      <c r="J104" t="s">
        <v>1701</v>
      </c>
      <c r="K104" s="84">
        <v>2019</v>
      </c>
      <c r="L104" t="s">
        <v>1404</v>
      </c>
      <c r="M104" t="s">
        <v>1702</v>
      </c>
      <c r="N104" t="s">
        <v>1588</v>
      </c>
      <c r="O104" t="s">
        <v>1589</v>
      </c>
      <c r="P104" t="s">
        <v>1006</v>
      </c>
      <c r="Q104" t="s">
        <v>998</v>
      </c>
      <c r="R104">
        <v>793</v>
      </c>
    </row>
    <row r="105" spans="1:18" x14ac:dyDescent="0.25">
      <c r="A105" t="s">
        <v>479</v>
      </c>
      <c r="B105" t="s">
        <v>478</v>
      </c>
      <c r="C105" t="s">
        <v>478</v>
      </c>
      <c r="D105" t="s">
        <v>479</v>
      </c>
      <c r="E105" t="s">
        <v>1561</v>
      </c>
      <c r="F105" t="s">
        <v>879</v>
      </c>
      <c r="G105" t="s">
        <v>1579</v>
      </c>
      <c r="H105" t="s">
        <v>479</v>
      </c>
      <c r="I105" t="s">
        <v>1601</v>
      </c>
      <c r="J105" t="s">
        <v>1602</v>
      </c>
      <c r="K105" s="84">
        <v>2019</v>
      </c>
      <c r="L105" t="s">
        <v>1582</v>
      </c>
      <c r="M105" t="s">
        <v>1583</v>
      </c>
      <c r="N105" t="s">
        <v>1567</v>
      </c>
      <c r="O105" t="s">
        <v>1568</v>
      </c>
      <c r="P105" t="s">
        <v>1006</v>
      </c>
      <c r="Q105" t="s">
        <v>998</v>
      </c>
      <c r="R105">
        <v>11437</v>
      </c>
    </row>
    <row r="106" spans="1:18" x14ac:dyDescent="0.25">
      <c r="A106" t="s">
        <v>481</v>
      </c>
      <c r="B106" t="s">
        <v>480</v>
      </c>
      <c r="C106" t="s">
        <v>480</v>
      </c>
      <c r="D106" t="s">
        <v>481</v>
      </c>
      <c r="E106" t="s">
        <v>1561</v>
      </c>
      <c r="F106" t="s">
        <v>879</v>
      </c>
      <c r="G106" t="s">
        <v>1562</v>
      </c>
      <c r="H106" t="s">
        <v>1563</v>
      </c>
      <c r="I106" t="s">
        <v>1603</v>
      </c>
      <c r="J106" t="s">
        <v>1604</v>
      </c>
      <c r="K106" s="84">
        <v>2019</v>
      </c>
      <c r="L106" t="s">
        <v>1401</v>
      </c>
      <c r="M106" t="s">
        <v>1578</v>
      </c>
      <c r="N106" t="s">
        <v>1567</v>
      </c>
      <c r="O106" t="s">
        <v>1568</v>
      </c>
      <c r="P106" t="s">
        <v>1006</v>
      </c>
      <c r="Q106" t="s">
        <v>998</v>
      </c>
      <c r="R106">
        <v>13704</v>
      </c>
    </row>
    <row r="107" spans="1:18" x14ac:dyDescent="0.25">
      <c r="A107" t="s">
        <v>639</v>
      </c>
      <c r="B107" t="s">
        <v>638</v>
      </c>
      <c r="C107" t="s">
        <v>760</v>
      </c>
      <c r="D107" t="s">
        <v>761</v>
      </c>
      <c r="E107" t="s">
        <v>999</v>
      </c>
      <c r="F107" t="s">
        <v>884</v>
      </c>
      <c r="G107" t="s">
        <v>1000</v>
      </c>
      <c r="H107" t="s">
        <v>1001</v>
      </c>
      <c r="I107" t="s">
        <v>1737</v>
      </c>
      <c r="J107" t="s">
        <v>1738</v>
      </c>
      <c r="K107" s="84">
        <v>2019</v>
      </c>
      <c r="L107" t="s">
        <v>1004</v>
      </c>
      <c r="M107" t="s">
        <v>1005</v>
      </c>
      <c r="N107" t="s">
        <v>995</v>
      </c>
      <c r="O107" t="s">
        <v>996</v>
      </c>
      <c r="P107" t="s">
        <v>1006</v>
      </c>
      <c r="Q107" t="s">
        <v>1007</v>
      </c>
      <c r="R107">
        <v>4241</v>
      </c>
    </row>
    <row r="108" spans="1:18" x14ac:dyDescent="0.25">
      <c r="A108" t="s">
        <v>711</v>
      </c>
      <c r="B108" t="s">
        <v>710</v>
      </c>
      <c r="C108" t="s">
        <v>730</v>
      </c>
      <c r="D108" t="s">
        <v>731</v>
      </c>
      <c r="E108" t="s">
        <v>1234</v>
      </c>
      <c r="F108" t="s">
        <v>880</v>
      </c>
      <c r="G108" t="s">
        <v>1261</v>
      </c>
      <c r="H108" t="s">
        <v>1262</v>
      </c>
      <c r="I108" t="s">
        <v>1751</v>
      </c>
      <c r="J108" t="s">
        <v>1752</v>
      </c>
      <c r="K108" s="84">
        <v>2019</v>
      </c>
      <c r="L108" t="s">
        <v>1265</v>
      </c>
      <c r="M108" t="s">
        <v>1266</v>
      </c>
      <c r="N108" t="s">
        <v>1267</v>
      </c>
      <c r="O108" t="s">
        <v>1268</v>
      </c>
      <c r="P108" t="s">
        <v>997</v>
      </c>
      <c r="Q108" t="s">
        <v>1007</v>
      </c>
      <c r="R108">
        <v>4460</v>
      </c>
    </row>
    <row r="109" spans="1:18" x14ac:dyDescent="0.25">
      <c r="A109" t="s">
        <v>389</v>
      </c>
      <c r="B109" t="s">
        <v>388</v>
      </c>
      <c r="C109" t="s">
        <v>388</v>
      </c>
      <c r="D109" t="s">
        <v>389</v>
      </c>
      <c r="E109" t="s">
        <v>1451</v>
      </c>
      <c r="F109" t="s">
        <v>886</v>
      </c>
      <c r="G109" t="s">
        <v>1470</v>
      </c>
      <c r="H109" t="s">
        <v>377</v>
      </c>
      <c r="I109" t="s">
        <v>1483</v>
      </c>
      <c r="J109" t="s">
        <v>1484</v>
      </c>
      <c r="K109" s="84">
        <v>2019</v>
      </c>
      <c r="L109" t="s">
        <v>1330</v>
      </c>
      <c r="M109" t="s">
        <v>1473</v>
      </c>
      <c r="N109" t="s">
        <v>1474</v>
      </c>
      <c r="O109" t="s">
        <v>1475</v>
      </c>
      <c r="P109" t="s">
        <v>997</v>
      </c>
      <c r="Q109" t="s">
        <v>998</v>
      </c>
      <c r="R109">
        <v>1785</v>
      </c>
    </row>
    <row r="110" spans="1:18" x14ac:dyDescent="0.25">
      <c r="A110" t="s">
        <v>233</v>
      </c>
      <c r="B110" t="s">
        <v>232</v>
      </c>
      <c r="C110" t="s">
        <v>232</v>
      </c>
      <c r="D110" t="s">
        <v>233</v>
      </c>
      <c r="E110" t="s">
        <v>1234</v>
      </c>
      <c r="F110" t="s">
        <v>880</v>
      </c>
      <c r="G110" t="s">
        <v>1287</v>
      </c>
      <c r="H110" t="s">
        <v>1288</v>
      </c>
      <c r="I110" t="s">
        <v>1289</v>
      </c>
      <c r="J110" t="s">
        <v>1290</v>
      </c>
      <c r="K110" s="84">
        <v>2019</v>
      </c>
      <c r="L110" t="s">
        <v>1291</v>
      </c>
      <c r="M110" t="s">
        <v>1292</v>
      </c>
      <c r="N110" t="s">
        <v>1248</v>
      </c>
      <c r="O110" t="s">
        <v>1249</v>
      </c>
      <c r="P110" t="s">
        <v>1006</v>
      </c>
      <c r="Q110" t="s">
        <v>998</v>
      </c>
      <c r="R110">
        <v>14279</v>
      </c>
    </row>
    <row r="111" spans="1:18" x14ac:dyDescent="0.25">
      <c r="A111" t="s">
        <v>237</v>
      </c>
      <c r="B111" t="s">
        <v>236</v>
      </c>
      <c r="C111" t="s">
        <v>236</v>
      </c>
      <c r="D111" t="s">
        <v>237</v>
      </c>
      <c r="E111" t="s">
        <v>1234</v>
      </c>
      <c r="F111" t="s">
        <v>880</v>
      </c>
      <c r="G111" t="s">
        <v>1295</v>
      </c>
      <c r="H111" t="s">
        <v>289</v>
      </c>
      <c r="I111" t="s">
        <v>1296</v>
      </c>
      <c r="J111" t="s">
        <v>1297</v>
      </c>
      <c r="K111" s="84">
        <v>2019</v>
      </c>
      <c r="L111" t="s">
        <v>1298</v>
      </c>
      <c r="M111" t="s">
        <v>1299</v>
      </c>
      <c r="N111" t="s">
        <v>1248</v>
      </c>
      <c r="O111" t="s">
        <v>1249</v>
      </c>
      <c r="P111" t="s">
        <v>1006</v>
      </c>
      <c r="Q111" t="s">
        <v>998</v>
      </c>
      <c r="R111">
        <v>5627</v>
      </c>
    </row>
    <row r="112" spans="1:18" x14ac:dyDescent="0.25">
      <c r="A112" t="s">
        <v>235</v>
      </c>
      <c r="B112" t="s">
        <v>234</v>
      </c>
      <c r="C112" t="s">
        <v>234</v>
      </c>
      <c r="D112" t="s">
        <v>235</v>
      </c>
      <c r="E112" t="s">
        <v>1234</v>
      </c>
      <c r="F112" t="s">
        <v>880</v>
      </c>
      <c r="G112" t="s">
        <v>1287</v>
      </c>
      <c r="H112" t="s">
        <v>1288</v>
      </c>
      <c r="I112" t="s">
        <v>1293</v>
      </c>
      <c r="J112" t="s">
        <v>1294</v>
      </c>
      <c r="K112" s="84">
        <v>2019</v>
      </c>
      <c r="L112" t="s">
        <v>1291</v>
      </c>
      <c r="M112" t="s">
        <v>1292</v>
      </c>
      <c r="N112" t="s">
        <v>1248</v>
      </c>
      <c r="O112" t="s">
        <v>1249</v>
      </c>
      <c r="P112" t="s">
        <v>997</v>
      </c>
      <c r="Q112" t="s">
        <v>998</v>
      </c>
      <c r="R112">
        <v>6490</v>
      </c>
    </row>
    <row r="113" spans="1:18" x14ac:dyDescent="0.25">
      <c r="A113" t="s">
        <v>239</v>
      </c>
      <c r="B113" t="s">
        <v>238</v>
      </c>
      <c r="C113" t="s">
        <v>238</v>
      </c>
      <c r="D113" t="s">
        <v>239</v>
      </c>
      <c r="E113" t="s">
        <v>1234</v>
      </c>
      <c r="F113" t="s">
        <v>880</v>
      </c>
      <c r="G113" t="s">
        <v>1256</v>
      </c>
      <c r="H113" t="s">
        <v>255</v>
      </c>
      <c r="I113" t="s">
        <v>1300</v>
      </c>
      <c r="J113" t="s">
        <v>1301</v>
      </c>
      <c r="K113" s="84">
        <v>2019</v>
      </c>
      <c r="L113" t="s">
        <v>1259</v>
      </c>
      <c r="M113" t="s">
        <v>1260</v>
      </c>
      <c r="N113" t="s">
        <v>1240</v>
      </c>
      <c r="O113" t="s">
        <v>1241</v>
      </c>
      <c r="P113" t="s">
        <v>997</v>
      </c>
      <c r="Q113" t="s">
        <v>998</v>
      </c>
      <c r="R113">
        <v>14422</v>
      </c>
    </row>
    <row r="114" spans="1:18" x14ac:dyDescent="0.25">
      <c r="A114" t="s">
        <v>25</v>
      </c>
      <c r="B114" t="s">
        <v>24</v>
      </c>
      <c r="C114" t="s">
        <v>24</v>
      </c>
      <c r="D114" t="s">
        <v>25</v>
      </c>
      <c r="E114" t="s">
        <v>999</v>
      </c>
      <c r="F114" t="s">
        <v>884</v>
      </c>
      <c r="G114" t="s">
        <v>1017</v>
      </c>
      <c r="H114" t="s">
        <v>47</v>
      </c>
      <c r="I114" t="s">
        <v>1022</v>
      </c>
      <c r="J114" t="s">
        <v>1023</v>
      </c>
      <c r="K114" s="84">
        <v>2019</v>
      </c>
      <c r="L114" t="s">
        <v>1004</v>
      </c>
      <c r="M114" t="s">
        <v>1005</v>
      </c>
      <c r="N114" t="s">
        <v>995</v>
      </c>
      <c r="O114" t="s">
        <v>996</v>
      </c>
      <c r="P114" t="s">
        <v>1006</v>
      </c>
      <c r="Q114" t="s">
        <v>998</v>
      </c>
      <c r="R114">
        <v>22211</v>
      </c>
    </row>
    <row r="115" spans="1:18" x14ac:dyDescent="0.25">
      <c r="A115" t="s">
        <v>167</v>
      </c>
      <c r="B115" t="s">
        <v>166</v>
      </c>
      <c r="C115" t="s">
        <v>736</v>
      </c>
      <c r="D115" t="s">
        <v>737</v>
      </c>
      <c r="E115" t="s">
        <v>1034</v>
      </c>
      <c r="F115" t="s">
        <v>878</v>
      </c>
      <c r="G115" t="s">
        <v>1035</v>
      </c>
      <c r="H115" t="s">
        <v>149</v>
      </c>
      <c r="I115" t="s">
        <v>1194</v>
      </c>
      <c r="J115" t="s">
        <v>1195</v>
      </c>
      <c r="K115" s="84">
        <v>2019</v>
      </c>
      <c r="L115" t="s">
        <v>1038</v>
      </c>
      <c r="M115" t="s">
        <v>1039</v>
      </c>
      <c r="N115" t="s">
        <v>1040</v>
      </c>
      <c r="O115" t="s">
        <v>1041</v>
      </c>
      <c r="P115" t="s">
        <v>1006</v>
      </c>
      <c r="Q115" t="s">
        <v>1007</v>
      </c>
      <c r="R115">
        <v>24950</v>
      </c>
    </row>
    <row r="116" spans="1:18" x14ac:dyDescent="0.25">
      <c r="A116" t="s">
        <v>95</v>
      </c>
      <c r="B116" t="s">
        <v>94</v>
      </c>
      <c r="C116" t="s">
        <v>746</v>
      </c>
      <c r="D116" t="s">
        <v>747</v>
      </c>
      <c r="E116" t="s">
        <v>1054</v>
      </c>
      <c r="F116" t="s">
        <v>882</v>
      </c>
      <c r="G116" t="s">
        <v>1078</v>
      </c>
      <c r="H116" t="s">
        <v>1079</v>
      </c>
      <c r="I116" t="s">
        <v>1093</v>
      </c>
      <c r="J116" t="s">
        <v>1094</v>
      </c>
      <c r="K116" s="84">
        <v>2019</v>
      </c>
      <c r="L116" t="s">
        <v>1074</v>
      </c>
      <c r="M116" t="s">
        <v>1075</v>
      </c>
      <c r="N116" t="s">
        <v>1068</v>
      </c>
      <c r="O116" t="s">
        <v>1069</v>
      </c>
      <c r="P116" t="s">
        <v>1006</v>
      </c>
      <c r="Q116" t="s">
        <v>1007</v>
      </c>
      <c r="R116">
        <v>19141</v>
      </c>
    </row>
    <row r="117" spans="1:18" x14ac:dyDescent="0.25">
      <c r="A117" t="s">
        <v>483</v>
      </c>
      <c r="B117" t="s">
        <v>482</v>
      </c>
      <c r="C117" t="s">
        <v>482</v>
      </c>
      <c r="D117" t="s">
        <v>483</v>
      </c>
      <c r="E117" t="s">
        <v>1561</v>
      </c>
      <c r="F117" t="s">
        <v>879</v>
      </c>
      <c r="G117" t="s">
        <v>1605</v>
      </c>
      <c r="H117" t="s">
        <v>773</v>
      </c>
      <c r="I117" t="s">
        <v>1606</v>
      </c>
      <c r="J117" t="s">
        <v>1607</v>
      </c>
      <c r="K117" s="84">
        <v>2019</v>
      </c>
      <c r="L117" t="s">
        <v>1608</v>
      </c>
      <c r="M117" t="s">
        <v>1609</v>
      </c>
      <c r="N117" t="s">
        <v>1190</v>
      </c>
      <c r="O117" t="s">
        <v>1191</v>
      </c>
      <c r="P117" t="s">
        <v>1006</v>
      </c>
      <c r="Q117" t="s">
        <v>998</v>
      </c>
      <c r="R117">
        <v>7584</v>
      </c>
    </row>
    <row r="118" spans="1:18" x14ac:dyDescent="0.25">
      <c r="A118" t="s">
        <v>485</v>
      </c>
      <c r="B118" t="s">
        <v>484</v>
      </c>
      <c r="C118" t="s">
        <v>484</v>
      </c>
      <c r="D118" t="s">
        <v>485</v>
      </c>
      <c r="E118" t="s">
        <v>1561</v>
      </c>
      <c r="F118" t="s">
        <v>879</v>
      </c>
      <c r="G118" t="s">
        <v>1598</v>
      </c>
      <c r="H118" t="s">
        <v>507</v>
      </c>
      <c r="I118" t="s">
        <v>1610</v>
      </c>
      <c r="J118" t="s">
        <v>1611</v>
      </c>
      <c r="K118" s="84">
        <v>2019</v>
      </c>
      <c r="L118" t="s">
        <v>1153</v>
      </c>
      <c r="M118" t="s">
        <v>1181</v>
      </c>
      <c r="N118" t="s">
        <v>1123</v>
      </c>
      <c r="O118" t="s">
        <v>1124</v>
      </c>
      <c r="P118" t="s">
        <v>997</v>
      </c>
      <c r="Q118" t="s">
        <v>998</v>
      </c>
      <c r="R118">
        <v>1424</v>
      </c>
    </row>
    <row r="119" spans="1:18" x14ac:dyDescent="0.25">
      <c r="A119" t="s">
        <v>241</v>
      </c>
      <c r="B119" t="s">
        <v>240</v>
      </c>
      <c r="C119" t="s">
        <v>740</v>
      </c>
      <c r="D119" t="s">
        <v>741</v>
      </c>
      <c r="E119" t="s">
        <v>1234</v>
      </c>
      <c r="F119" t="s">
        <v>880</v>
      </c>
      <c r="G119" t="s">
        <v>1269</v>
      </c>
      <c r="H119" t="s">
        <v>1270</v>
      </c>
      <c r="I119" t="s">
        <v>1271</v>
      </c>
      <c r="J119" t="s">
        <v>1272</v>
      </c>
      <c r="K119" s="84">
        <v>2019</v>
      </c>
      <c r="L119" t="s">
        <v>1259</v>
      </c>
      <c r="M119" t="s">
        <v>1260</v>
      </c>
      <c r="N119" t="s">
        <v>1240</v>
      </c>
      <c r="O119" t="s">
        <v>1241</v>
      </c>
      <c r="P119" t="s">
        <v>1006</v>
      </c>
      <c r="Q119" t="s">
        <v>1007</v>
      </c>
      <c r="R119">
        <v>11100</v>
      </c>
    </row>
    <row r="120" spans="1:18" x14ac:dyDescent="0.25">
      <c r="A120" t="s">
        <v>781</v>
      </c>
      <c r="B120" t="s">
        <v>780</v>
      </c>
      <c r="C120" t="s">
        <v>780</v>
      </c>
      <c r="D120" t="s">
        <v>781</v>
      </c>
      <c r="E120" t="s">
        <v>1667</v>
      </c>
      <c r="F120" t="s">
        <v>883</v>
      </c>
      <c r="G120" t="s">
        <v>1732</v>
      </c>
      <c r="H120" t="s">
        <v>1733</v>
      </c>
      <c r="I120" t="s">
        <v>1769</v>
      </c>
      <c r="J120" t="s">
        <v>1770</v>
      </c>
      <c r="K120" s="84">
        <v>2019</v>
      </c>
      <c r="L120" t="s">
        <v>1759</v>
      </c>
      <c r="M120" t="s">
        <v>1760</v>
      </c>
      <c r="N120" t="s">
        <v>1060</v>
      </c>
      <c r="O120" t="s">
        <v>1061</v>
      </c>
      <c r="P120" t="s">
        <v>997</v>
      </c>
      <c r="Q120" t="s">
        <v>998</v>
      </c>
      <c r="R120">
        <v>5322</v>
      </c>
    </row>
    <row r="121" spans="1:18" x14ac:dyDescent="0.25">
      <c r="A121" t="s">
        <v>487</v>
      </c>
      <c r="B121" t="s">
        <v>486</v>
      </c>
      <c r="C121" t="s">
        <v>486</v>
      </c>
      <c r="D121" t="s">
        <v>487</v>
      </c>
      <c r="E121" t="s">
        <v>1561</v>
      </c>
      <c r="F121" t="s">
        <v>879</v>
      </c>
      <c r="G121" t="s">
        <v>1592</v>
      </c>
      <c r="H121" t="s">
        <v>1593</v>
      </c>
      <c r="I121" t="s">
        <v>1612</v>
      </c>
      <c r="J121" t="s">
        <v>1613</v>
      </c>
      <c r="K121" s="84">
        <v>2019</v>
      </c>
      <c r="L121" t="s">
        <v>1596</v>
      </c>
      <c r="M121" t="s">
        <v>1597</v>
      </c>
      <c r="N121" t="s">
        <v>1190</v>
      </c>
      <c r="O121" t="s">
        <v>1191</v>
      </c>
      <c r="P121" t="s">
        <v>997</v>
      </c>
      <c r="Q121" t="s">
        <v>998</v>
      </c>
      <c r="R121">
        <v>1500</v>
      </c>
    </row>
    <row r="122" spans="1:18" x14ac:dyDescent="0.25">
      <c r="A122" t="s">
        <v>27</v>
      </c>
      <c r="B122" t="s">
        <v>26</v>
      </c>
      <c r="C122" t="s">
        <v>728</v>
      </c>
      <c r="D122" t="s">
        <v>729</v>
      </c>
      <c r="E122" t="s">
        <v>999</v>
      </c>
      <c r="F122" t="s">
        <v>884</v>
      </c>
      <c r="G122" t="s">
        <v>1000</v>
      </c>
      <c r="H122" t="s">
        <v>1001</v>
      </c>
      <c r="I122" t="s">
        <v>1024</v>
      </c>
      <c r="J122" t="s">
        <v>1025</v>
      </c>
      <c r="K122" s="84">
        <v>2019</v>
      </c>
      <c r="L122" t="s">
        <v>1004</v>
      </c>
      <c r="M122" t="s">
        <v>1005</v>
      </c>
      <c r="N122" t="s">
        <v>995</v>
      </c>
      <c r="O122" t="s">
        <v>996</v>
      </c>
      <c r="P122" t="s">
        <v>997</v>
      </c>
      <c r="Q122" t="s">
        <v>1007</v>
      </c>
      <c r="R122">
        <v>20998</v>
      </c>
    </row>
    <row r="123" spans="1:18" x14ac:dyDescent="0.25">
      <c r="A123" t="s">
        <v>339</v>
      </c>
      <c r="B123" t="s">
        <v>338</v>
      </c>
      <c r="C123" t="s">
        <v>338</v>
      </c>
      <c r="D123" t="s">
        <v>339</v>
      </c>
      <c r="E123" t="s">
        <v>1328</v>
      </c>
      <c r="F123" t="s">
        <v>885</v>
      </c>
      <c r="G123" t="s">
        <v>1424</v>
      </c>
      <c r="H123" t="s">
        <v>795</v>
      </c>
      <c r="I123" t="s">
        <v>1425</v>
      </c>
      <c r="J123" t="s">
        <v>1426</v>
      </c>
      <c r="K123" s="84">
        <v>2019</v>
      </c>
      <c r="L123" t="s">
        <v>1427</v>
      </c>
      <c r="M123" t="s">
        <v>1428</v>
      </c>
      <c r="N123" t="s">
        <v>1429</v>
      </c>
      <c r="O123" t="s">
        <v>1430</v>
      </c>
      <c r="P123" t="s">
        <v>1006</v>
      </c>
      <c r="Q123" t="s">
        <v>998</v>
      </c>
      <c r="R123">
        <v>9799</v>
      </c>
    </row>
    <row r="124" spans="1:18" x14ac:dyDescent="0.25">
      <c r="A124" t="s">
        <v>243</v>
      </c>
      <c r="B124" t="s">
        <v>242</v>
      </c>
      <c r="C124" t="s">
        <v>242</v>
      </c>
      <c r="D124" t="s">
        <v>243</v>
      </c>
      <c r="E124" t="s">
        <v>1234</v>
      </c>
      <c r="F124" t="s">
        <v>880</v>
      </c>
      <c r="G124" t="s">
        <v>1242</v>
      </c>
      <c r="H124" t="s">
        <v>1243</v>
      </c>
      <c r="I124" t="s">
        <v>1302</v>
      </c>
      <c r="J124" t="s">
        <v>1303</v>
      </c>
      <c r="K124" s="84">
        <v>2019</v>
      </c>
      <c r="L124" t="s">
        <v>1246</v>
      </c>
      <c r="M124" t="s">
        <v>1247</v>
      </c>
      <c r="N124" t="s">
        <v>1248</v>
      </c>
      <c r="O124" t="s">
        <v>1249</v>
      </c>
      <c r="P124" t="s">
        <v>997</v>
      </c>
      <c r="Q124" t="s">
        <v>998</v>
      </c>
      <c r="R124">
        <v>4849</v>
      </c>
    </row>
    <row r="125" spans="1:18" x14ac:dyDescent="0.25">
      <c r="A125" t="s">
        <v>391</v>
      </c>
      <c r="B125" t="s">
        <v>390</v>
      </c>
      <c r="C125" t="s">
        <v>390</v>
      </c>
      <c r="D125" t="s">
        <v>391</v>
      </c>
      <c r="E125" t="s">
        <v>1451</v>
      </c>
      <c r="F125" t="s">
        <v>886</v>
      </c>
      <c r="G125" t="s">
        <v>1470</v>
      </c>
      <c r="H125" t="s">
        <v>377</v>
      </c>
      <c r="I125" t="s">
        <v>1485</v>
      </c>
      <c r="J125" t="s">
        <v>1486</v>
      </c>
      <c r="K125" s="84">
        <v>2019</v>
      </c>
      <c r="L125" t="s">
        <v>1330</v>
      </c>
      <c r="M125" t="s">
        <v>1473</v>
      </c>
      <c r="N125" t="s">
        <v>1474</v>
      </c>
      <c r="O125" t="s">
        <v>1475</v>
      </c>
      <c r="P125" t="s">
        <v>1006</v>
      </c>
      <c r="Q125" t="s">
        <v>998</v>
      </c>
      <c r="R125">
        <v>6932</v>
      </c>
    </row>
    <row r="126" spans="1:18" x14ac:dyDescent="0.25">
      <c r="A126" t="s">
        <v>63</v>
      </c>
      <c r="B126" t="s">
        <v>62</v>
      </c>
      <c r="C126" t="s">
        <v>62</v>
      </c>
      <c r="D126" t="s">
        <v>63</v>
      </c>
      <c r="E126" t="s">
        <v>1054</v>
      </c>
      <c r="F126" t="s">
        <v>882</v>
      </c>
      <c r="G126" t="s">
        <v>1062</v>
      </c>
      <c r="H126" t="s">
        <v>1063</v>
      </c>
      <c r="I126" t="s">
        <v>1084</v>
      </c>
      <c r="J126" t="s">
        <v>1085</v>
      </c>
      <c r="K126" s="84">
        <v>2019</v>
      </c>
      <c r="L126" t="s">
        <v>1074</v>
      </c>
      <c r="M126" t="s">
        <v>1075</v>
      </c>
      <c r="N126" t="s">
        <v>1068</v>
      </c>
      <c r="O126" t="s">
        <v>1069</v>
      </c>
      <c r="P126" t="s">
        <v>1006</v>
      </c>
      <c r="Q126" t="s">
        <v>998</v>
      </c>
      <c r="R126">
        <v>5751</v>
      </c>
    </row>
    <row r="127" spans="1:18" x14ac:dyDescent="0.25">
      <c r="A127" t="s">
        <v>245</v>
      </c>
      <c r="B127" t="s">
        <v>244</v>
      </c>
      <c r="C127" t="s">
        <v>730</v>
      </c>
      <c r="D127" t="s">
        <v>731</v>
      </c>
      <c r="E127" t="s">
        <v>1234</v>
      </c>
      <c r="F127" t="s">
        <v>880</v>
      </c>
      <c r="G127" t="s">
        <v>1261</v>
      </c>
      <c r="H127" t="s">
        <v>1262</v>
      </c>
      <c r="I127" t="s">
        <v>1304</v>
      </c>
      <c r="J127" t="s">
        <v>1305</v>
      </c>
      <c r="K127" s="84">
        <v>2019</v>
      </c>
      <c r="L127" t="s">
        <v>1285</v>
      </c>
      <c r="M127" t="s">
        <v>1286</v>
      </c>
      <c r="N127" t="s">
        <v>1267</v>
      </c>
      <c r="O127" t="s">
        <v>1268</v>
      </c>
      <c r="P127" t="s">
        <v>1006</v>
      </c>
      <c r="Q127" t="s">
        <v>1007</v>
      </c>
      <c r="R127">
        <v>24702</v>
      </c>
    </row>
    <row r="128" spans="1:18" x14ac:dyDescent="0.25">
      <c r="A128" t="s">
        <v>247</v>
      </c>
      <c r="B128" t="s">
        <v>246</v>
      </c>
      <c r="C128" t="s">
        <v>246</v>
      </c>
      <c r="D128" t="s">
        <v>247</v>
      </c>
      <c r="E128" t="s">
        <v>1234</v>
      </c>
      <c r="F128" t="s">
        <v>880</v>
      </c>
      <c r="G128" t="s">
        <v>1242</v>
      </c>
      <c r="H128" t="s">
        <v>1243</v>
      </c>
      <c r="I128" t="s">
        <v>1306</v>
      </c>
      <c r="J128" t="s">
        <v>1307</v>
      </c>
      <c r="K128" s="84">
        <v>2019</v>
      </c>
      <c r="L128" t="s">
        <v>1246</v>
      </c>
      <c r="M128" t="s">
        <v>1247</v>
      </c>
      <c r="N128" t="s">
        <v>1248</v>
      </c>
      <c r="O128" t="s">
        <v>1249</v>
      </c>
      <c r="P128" t="s">
        <v>997</v>
      </c>
      <c r="Q128" t="s">
        <v>998</v>
      </c>
      <c r="R128">
        <v>2904</v>
      </c>
    </row>
    <row r="129" spans="1:18" x14ac:dyDescent="0.25">
      <c r="A129" t="s">
        <v>393</v>
      </c>
      <c r="B129" t="s">
        <v>392</v>
      </c>
      <c r="C129" t="s">
        <v>392</v>
      </c>
      <c r="D129" t="s">
        <v>393</v>
      </c>
      <c r="E129" t="s">
        <v>1451</v>
      </c>
      <c r="F129" t="s">
        <v>886</v>
      </c>
      <c r="G129" t="s">
        <v>1457</v>
      </c>
      <c r="H129" t="s">
        <v>431</v>
      </c>
      <c r="I129" t="s">
        <v>1487</v>
      </c>
      <c r="J129" t="s">
        <v>1488</v>
      </c>
      <c r="K129" s="84">
        <v>2019</v>
      </c>
      <c r="L129" t="s">
        <v>1489</v>
      </c>
      <c r="M129" t="s">
        <v>1490</v>
      </c>
      <c r="N129" t="s">
        <v>1190</v>
      </c>
      <c r="O129" t="s">
        <v>1191</v>
      </c>
      <c r="P129" t="s">
        <v>997</v>
      </c>
      <c r="Q129" t="s">
        <v>998</v>
      </c>
      <c r="R129">
        <v>2026</v>
      </c>
    </row>
    <row r="130" spans="1:18" x14ac:dyDescent="0.25">
      <c r="A130" t="s">
        <v>395</v>
      </c>
      <c r="B130" t="s">
        <v>394</v>
      </c>
      <c r="C130" t="s">
        <v>394</v>
      </c>
      <c r="D130" t="s">
        <v>395</v>
      </c>
      <c r="E130" t="s">
        <v>1451</v>
      </c>
      <c r="F130" t="s">
        <v>886</v>
      </c>
      <c r="G130" t="s">
        <v>1452</v>
      </c>
      <c r="H130" t="s">
        <v>381</v>
      </c>
      <c r="I130" t="s">
        <v>1491</v>
      </c>
      <c r="J130" t="s">
        <v>1492</v>
      </c>
      <c r="K130" s="84">
        <v>2019</v>
      </c>
      <c r="L130" t="s">
        <v>1455</v>
      </c>
      <c r="M130" t="s">
        <v>1456</v>
      </c>
      <c r="N130" t="s">
        <v>1429</v>
      </c>
      <c r="O130" t="s">
        <v>1430</v>
      </c>
      <c r="P130" t="s">
        <v>997</v>
      </c>
      <c r="Q130" t="s">
        <v>998</v>
      </c>
      <c r="R130">
        <v>11122</v>
      </c>
    </row>
    <row r="131" spans="1:18" x14ac:dyDescent="0.25">
      <c r="A131" t="s">
        <v>571</v>
      </c>
      <c r="B131" t="s">
        <v>570</v>
      </c>
      <c r="C131" t="s">
        <v>764</v>
      </c>
      <c r="D131" t="s">
        <v>765</v>
      </c>
      <c r="E131" t="s">
        <v>1667</v>
      </c>
      <c r="F131" t="s">
        <v>883</v>
      </c>
      <c r="G131" t="s">
        <v>1668</v>
      </c>
      <c r="H131" t="s">
        <v>1669</v>
      </c>
      <c r="I131" t="s">
        <v>1703</v>
      </c>
      <c r="J131" t="s">
        <v>1704</v>
      </c>
      <c r="K131" s="84">
        <v>2019</v>
      </c>
      <c r="L131" t="s">
        <v>1585</v>
      </c>
      <c r="M131" t="s">
        <v>1656</v>
      </c>
      <c r="N131" t="s">
        <v>1588</v>
      </c>
      <c r="O131" t="s">
        <v>1589</v>
      </c>
      <c r="P131" t="s">
        <v>997</v>
      </c>
      <c r="Q131" t="s">
        <v>1007</v>
      </c>
      <c r="R131">
        <v>5808</v>
      </c>
    </row>
    <row r="132" spans="1:18" x14ac:dyDescent="0.25">
      <c r="A132" t="s">
        <v>573</v>
      </c>
      <c r="B132" t="s">
        <v>572</v>
      </c>
      <c r="C132" t="s">
        <v>572</v>
      </c>
      <c r="D132" t="s">
        <v>573</v>
      </c>
      <c r="E132" t="s">
        <v>1667</v>
      </c>
      <c r="F132" t="s">
        <v>883</v>
      </c>
      <c r="G132" t="s">
        <v>1705</v>
      </c>
      <c r="H132" t="s">
        <v>1706</v>
      </c>
      <c r="I132" t="s">
        <v>1707</v>
      </c>
      <c r="J132" t="s">
        <v>1708</v>
      </c>
      <c r="K132" s="84">
        <v>2019</v>
      </c>
      <c r="L132" t="s">
        <v>1585</v>
      </c>
      <c r="M132" t="s">
        <v>1656</v>
      </c>
      <c r="N132" t="s">
        <v>1588</v>
      </c>
      <c r="O132" t="s">
        <v>1589</v>
      </c>
      <c r="P132" t="s">
        <v>997</v>
      </c>
      <c r="Q132" t="s">
        <v>998</v>
      </c>
      <c r="R132">
        <v>1725</v>
      </c>
    </row>
    <row r="133" spans="1:18" x14ac:dyDescent="0.25">
      <c r="A133" t="s">
        <v>625</v>
      </c>
      <c r="B133" t="s">
        <v>624</v>
      </c>
      <c r="C133" t="s">
        <v>758</v>
      </c>
      <c r="D133" t="s">
        <v>759</v>
      </c>
      <c r="E133" t="s">
        <v>988</v>
      </c>
      <c r="F133" t="s">
        <v>881</v>
      </c>
      <c r="G133" t="s">
        <v>1013</v>
      </c>
      <c r="H133" t="s">
        <v>1014</v>
      </c>
      <c r="I133" t="s">
        <v>1015</v>
      </c>
      <c r="J133" t="s">
        <v>1016</v>
      </c>
      <c r="K133" s="84">
        <v>2019</v>
      </c>
      <c r="L133" t="s">
        <v>1004</v>
      </c>
      <c r="M133" t="s">
        <v>1005</v>
      </c>
      <c r="N133" t="s">
        <v>995</v>
      </c>
      <c r="O133" t="s">
        <v>996</v>
      </c>
      <c r="P133" t="s">
        <v>1006</v>
      </c>
      <c r="Q133" t="s">
        <v>1007</v>
      </c>
      <c r="R133">
        <v>17267</v>
      </c>
    </row>
    <row r="134" spans="1:18" x14ac:dyDescent="0.25">
      <c r="A134" t="s">
        <v>815</v>
      </c>
      <c r="B134" t="s">
        <v>814</v>
      </c>
      <c r="C134" t="s">
        <v>814</v>
      </c>
      <c r="D134" t="s">
        <v>815</v>
      </c>
      <c r="E134" t="s">
        <v>1328</v>
      </c>
      <c r="F134" t="s">
        <v>885</v>
      </c>
      <c r="G134" t="s">
        <v>1439</v>
      </c>
      <c r="H134" t="s">
        <v>1440</v>
      </c>
      <c r="I134" t="s">
        <v>1782</v>
      </c>
      <c r="J134" t="s">
        <v>1783</v>
      </c>
      <c r="K134" s="84">
        <v>2019</v>
      </c>
      <c r="L134" t="s">
        <v>1161</v>
      </c>
      <c r="M134" t="s">
        <v>1443</v>
      </c>
      <c r="N134" t="s">
        <v>1391</v>
      </c>
      <c r="O134" t="s">
        <v>1392</v>
      </c>
      <c r="P134" t="s">
        <v>1006</v>
      </c>
      <c r="Q134" t="s">
        <v>998</v>
      </c>
      <c r="R134">
        <v>34343</v>
      </c>
    </row>
    <row r="135" spans="1:18" x14ac:dyDescent="0.25">
      <c r="A135" t="s">
        <v>341</v>
      </c>
      <c r="B135" t="s">
        <v>340</v>
      </c>
      <c r="C135" t="s">
        <v>888</v>
      </c>
      <c r="D135" t="s">
        <v>887</v>
      </c>
      <c r="E135" t="s">
        <v>1328</v>
      </c>
      <c r="F135" t="s">
        <v>885</v>
      </c>
      <c r="G135" t="s">
        <v>1386</v>
      </c>
      <c r="H135" t="s">
        <v>341</v>
      </c>
      <c r="I135" t="s">
        <v>1387</v>
      </c>
      <c r="J135" t="s">
        <v>1388</v>
      </c>
      <c r="K135" s="84">
        <v>2019</v>
      </c>
      <c r="L135" t="s">
        <v>1389</v>
      </c>
      <c r="M135" t="s">
        <v>1390</v>
      </c>
      <c r="N135" t="s">
        <v>1391</v>
      </c>
      <c r="O135" t="s">
        <v>1392</v>
      </c>
      <c r="P135" t="s">
        <v>1006</v>
      </c>
      <c r="Q135" t="s">
        <v>1007</v>
      </c>
      <c r="R135">
        <v>20820</v>
      </c>
    </row>
    <row r="136" spans="1:18" x14ac:dyDescent="0.25">
      <c r="A136" t="s">
        <v>641</v>
      </c>
      <c r="B136" t="s">
        <v>640</v>
      </c>
      <c r="C136" t="s">
        <v>762</v>
      </c>
      <c r="D136" t="s">
        <v>763</v>
      </c>
      <c r="E136" t="s">
        <v>1561</v>
      </c>
      <c r="F136" t="s">
        <v>879</v>
      </c>
      <c r="G136" t="s">
        <v>1579</v>
      </c>
      <c r="H136" t="s">
        <v>479</v>
      </c>
      <c r="I136" t="s">
        <v>1739</v>
      </c>
      <c r="J136" t="s">
        <v>1740</v>
      </c>
      <c r="K136" s="84">
        <v>2019</v>
      </c>
      <c r="L136" t="s">
        <v>1404</v>
      </c>
      <c r="M136" t="s">
        <v>1702</v>
      </c>
      <c r="N136" t="s">
        <v>1588</v>
      </c>
      <c r="O136" t="s">
        <v>1589</v>
      </c>
      <c r="P136" t="s">
        <v>1006</v>
      </c>
      <c r="Q136" t="s">
        <v>1007</v>
      </c>
      <c r="R136">
        <v>2047</v>
      </c>
    </row>
    <row r="137" spans="1:18" x14ac:dyDescent="0.25">
      <c r="A137" t="s">
        <v>671</v>
      </c>
      <c r="B137" t="s">
        <v>670</v>
      </c>
      <c r="C137" t="s">
        <v>762</v>
      </c>
      <c r="D137" t="s">
        <v>763</v>
      </c>
      <c r="E137" t="s">
        <v>1667</v>
      </c>
      <c r="F137" t="s">
        <v>883</v>
      </c>
      <c r="G137" t="s">
        <v>1705</v>
      </c>
      <c r="H137" t="s">
        <v>1706</v>
      </c>
      <c r="I137" t="s">
        <v>1739</v>
      </c>
      <c r="J137" t="s">
        <v>1740</v>
      </c>
      <c r="K137" s="84">
        <v>2019</v>
      </c>
      <c r="L137" t="s">
        <v>1404</v>
      </c>
      <c r="M137" t="s">
        <v>1702</v>
      </c>
      <c r="N137" t="s">
        <v>1588</v>
      </c>
      <c r="O137" t="s">
        <v>1589</v>
      </c>
      <c r="P137" t="s">
        <v>1006</v>
      </c>
      <c r="Q137" t="s">
        <v>1007</v>
      </c>
      <c r="R137">
        <v>3398</v>
      </c>
    </row>
    <row r="138" spans="1:18" x14ac:dyDescent="0.25">
      <c r="A138" t="s">
        <v>575</v>
      </c>
      <c r="B138" t="s">
        <v>574</v>
      </c>
      <c r="C138" t="s">
        <v>732</v>
      </c>
      <c r="D138" t="s">
        <v>733</v>
      </c>
      <c r="E138" t="s">
        <v>1667</v>
      </c>
      <c r="F138" t="s">
        <v>883</v>
      </c>
      <c r="G138" t="s">
        <v>1683</v>
      </c>
      <c r="H138" t="s">
        <v>1684</v>
      </c>
      <c r="I138" t="s">
        <v>1709</v>
      </c>
      <c r="J138" t="s">
        <v>1710</v>
      </c>
      <c r="K138" s="84">
        <v>2019</v>
      </c>
      <c r="L138" t="s">
        <v>1638</v>
      </c>
      <c r="M138" t="s">
        <v>1639</v>
      </c>
      <c r="N138" t="s">
        <v>1588</v>
      </c>
      <c r="O138" t="s">
        <v>1589</v>
      </c>
      <c r="P138" t="s">
        <v>997</v>
      </c>
      <c r="Q138" t="s">
        <v>1007</v>
      </c>
      <c r="R138">
        <v>2376</v>
      </c>
    </row>
    <row r="139" spans="1:18" x14ac:dyDescent="0.25">
      <c r="A139" t="s">
        <v>397</v>
      </c>
      <c r="B139" t="s">
        <v>396</v>
      </c>
      <c r="C139" t="s">
        <v>396</v>
      </c>
      <c r="D139" t="s">
        <v>397</v>
      </c>
      <c r="E139" t="s">
        <v>1451</v>
      </c>
      <c r="F139" t="s">
        <v>886</v>
      </c>
      <c r="G139" t="s">
        <v>1464</v>
      </c>
      <c r="H139" t="s">
        <v>387</v>
      </c>
      <c r="I139" t="s">
        <v>1493</v>
      </c>
      <c r="J139" t="s">
        <v>1494</v>
      </c>
      <c r="K139" s="84">
        <v>2019</v>
      </c>
      <c r="L139" t="s">
        <v>1466</v>
      </c>
      <c r="M139" t="s">
        <v>1467</v>
      </c>
      <c r="N139" t="s">
        <v>1468</v>
      </c>
      <c r="O139" t="s">
        <v>1469</v>
      </c>
      <c r="P139" t="s">
        <v>1006</v>
      </c>
      <c r="Q139" t="s">
        <v>998</v>
      </c>
      <c r="R139">
        <v>6927</v>
      </c>
    </row>
    <row r="140" spans="1:18" x14ac:dyDescent="0.25">
      <c r="A140" t="s">
        <v>631</v>
      </c>
      <c r="B140" t="s">
        <v>630</v>
      </c>
      <c r="C140" t="s">
        <v>734</v>
      </c>
      <c r="D140" t="s">
        <v>735</v>
      </c>
      <c r="E140" t="s">
        <v>1451</v>
      </c>
      <c r="F140" t="s">
        <v>886</v>
      </c>
      <c r="G140" t="s">
        <v>1495</v>
      </c>
      <c r="H140" t="s">
        <v>1496</v>
      </c>
      <c r="I140" t="s">
        <v>1497</v>
      </c>
      <c r="J140" t="s">
        <v>1498</v>
      </c>
      <c r="K140" s="84">
        <v>2019</v>
      </c>
      <c r="L140" t="s">
        <v>1499</v>
      </c>
      <c r="M140" t="s">
        <v>1500</v>
      </c>
      <c r="N140" t="s">
        <v>1474</v>
      </c>
      <c r="O140" t="s">
        <v>1475</v>
      </c>
      <c r="P140" t="s">
        <v>1006</v>
      </c>
      <c r="Q140" t="s">
        <v>1007</v>
      </c>
      <c r="R140">
        <v>13281</v>
      </c>
    </row>
    <row r="141" spans="1:18" x14ac:dyDescent="0.25">
      <c r="A141" t="s">
        <v>403</v>
      </c>
      <c r="B141" t="s">
        <v>402</v>
      </c>
      <c r="C141" t="s">
        <v>734</v>
      </c>
      <c r="D141" t="s">
        <v>735</v>
      </c>
      <c r="E141" t="s">
        <v>1451</v>
      </c>
      <c r="F141" t="s">
        <v>886</v>
      </c>
      <c r="G141" t="s">
        <v>1495</v>
      </c>
      <c r="H141" t="s">
        <v>1496</v>
      </c>
      <c r="I141" t="s">
        <v>1497</v>
      </c>
      <c r="J141" t="s">
        <v>1498</v>
      </c>
      <c r="K141" s="84">
        <v>2019</v>
      </c>
      <c r="L141" t="s">
        <v>1499</v>
      </c>
      <c r="M141" t="s">
        <v>1500</v>
      </c>
      <c r="N141" t="s">
        <v>1474</v>
      </c>
      <c r="O141" t="s">
        <v>1475</v>
      </c>
      <c r="P141" t="s">
        <v>1006</v>
      </c>
      <c r="Q141" t="s">
        <v>1007</v>
      </c>
      <c r="R141">
        <v>26811</v>
      </c>
    </row>
    <row r="142" spans="1:18" x14ac:dyDescent="0.25">
      <c r="A142" t="s">
        <v>401</v>
      </c>
      <c r="B142" t="s">
        <v>400</v>
      </c>
      <c r="C142" t="s">
        <v>734</v>
      </c>
      <c r="D142" t="s">
        <v>735</v>
      </c>
      <c r="E142" t="s">
        <v>1451</v>
      </c>
      <c r="F142" t="s">
        <v>886</v>
      </c>
      <c r="G142" t="s">
        <v>1495</v>
      </c>
      <c r="H142" t="s">
        <v>1496</v>
      </c>
      <c r="I142" t="s">
        <v>1497</v>
      </c>
      <c r="J142" t="s">
        <v>1498</v>
      </c>
      <c r="K142" s="84">
        <v>2019</v>
      </c>
      <c r="L142" t="s">
        <v>1499</v>
      </c>
      <c r="M142" t="s">
        <v>1500</v>
      </c>
      <c r="N142" t="s">
        <v>1474</v>
      </c>
      <c r="O142" t="s">
        <v>1475</v>
      </c>
      <c r="P142" t="s">
        <v>1006</v>
      </c>
      <c r="Q142" t="s">
        <v>1007</v>
      </c>
      <c r="R142">
        <v>8624</v>
      </c>
    </row>
    <row r="143" spans="1:18" x14ac:dyDescent="0.25">
      <c r="A143" t="s">
        <v>643</v>
      </c>
      <c r="B143" t="s">
        <v>642</v>
      </c>
      <c r="C143" t="s">
        <v>734</v>
      </c>
      <c r="D143" t="s">
        <v>735</v>
      </c>
      <c r="E143" t="s">
        <v>1451</v>
      </c>
      <c r="F143" t="s">
        <v>886</v>
      </c>
      <c r="G143" t="s">
        <v>1495</v>
      </c>
      <c r="H143" t="s">
        <v>1496</v>
      </c>
      <c r="I143" t="s">
        <v>1497</v>
      </c>
      <c r="J143" t="s">
        <v>1498</v>
      </c>
      <c r="K143" s="84">
        <v>2019</v>
      </c>
      <c r="L143" t="s">
        <v>1499</v>
      </c>
      <c r="M143" t="s">
        <v>1500</v>
      </c>
      <c r="N143" t="s">
        <v>1474</v>
      </c>
      <c r="O143" t="s">
        <v>1475</v>
      </c>
      <c r="P143" t="s">
        <v>1006</v>
      </c>
      <c r="Q143" t="s">
        <v>1007</v>
      </c>
      <c r="R143">
        <v>11041</v>
      </c>
    </row>
    <row r="144" spans="1:18" x14ac:dyDescent="0.25">
      <c r="A144" t="s">
        <v>399</v>
      </c>
      <c r="B144" t="s">
        <v>398</v>
      </c>
      <c r="C144" t="s">
        <v>734</v>
      </c>
      <c r="D144" t="s">
        <v>735</v>
      </c>
      <c r="E144" t="s">
        <v>1451</v>
      </c>
      <c r="F144" t="s">
        <v>886</v>
      </c>
      <c r="G144" t="s">
        <v>1495</v>
      </c>
      <c r="H144" t="s">
        <v>1496</v>
      </c>
      <c r="I144" t="s">
        <v>1497</v>
      </c>
      <c r="J144" t="s">
        <v>1498</v>
      </c>
      <c r="K144" s="84">
        <v>2019</v>
      </c>
      <c r="L144" t="s">
        <v>1499</v>
      </c>
      <c r="M144" t="s">
        <v>1500</v>
      </c>
      <c r="N144" t="s">
        <v>1474</v>
      </c>
      <c r="O144" t="s">
        <v>1475</v>
      </c>
      <c r="P144" t="s">
        <v>1006</v>
      </c>
      <c r="Q144" t="s">
        <v>1007</v>
      </c>
      <c r="R144">
        <v>12361</v>
      </c>
    </row>
    <row r="145" spans="1:18" x14ac:dyDescent="0.25">
      <c r="A145" t="s">
        <v>489</v>
      </c>
      <c r="B145" t="s">
        <v>488</v>
      </c>
      <c r="C145" t="s">
        <v>488</v>
      </c>
      <c r="D145" t="s">
        <v>489</v>
      </c>
      <c r="E145" t="s">
        <v>1561</v>
      </c>
      <c r="F145" t="s">
        <v>879</v>
      </c>
      <c r="G145" t="s">
        <v>1569</v>
      </c>
      <c r="H145" t="s">
        <v>1570</v>
      </c>
      <c r="I145" t="s">
        <v>1614</v>
      </c>
      <c r="J145" t="s">
        <v>1615</v>
      </c>
      <c r="K145" s="84">
        <v>2019</v>
      </c>
      <c r="L145" t="s">
        <v>1573</v>
      </c>
      <c r="M145" t="s">
        <v>1574</v>
      </c>
      <c r="N145" t="s">
        <v>1567</v>
      </c>
      <c r="O145" t="s">
        <v>1568</v>
      </c>
      <c r="P145" t="s">
        <v>997</v>
      </c>
      <c r="Q145" t="s">
        <v>998</v>
      </c>
      <c r="R145">
        <v>3171</v>
      </c>
    </row>
    <row r="146" spans="1:18" x14ac:dyDescent="0.25">
      <c r="A146" t="s">
        <v>491</v>
      </c>
      <c r="B146" t="s">
        <v>490</v>
      </c>
      <c r="C146" t="s">
        <v>490</v>
      </c>
      <c r="D146" t="s">
        <v>491</v>
      </c>
      <c r="E146" t="s">
        <v>1561</v>
      </c>
      <c r="F146" t="s">
        <v>879</v>
      </c>
      <c r="G146" t="s">
        <v>1569</v>
      </c>
      <c r="H146" t="s">
        <v>1570</v>
      </c>
      <c r="I146" t="s">
        <v>1616</v>
      </c>
      <c r="J146" t="s">
        <v>1617</v>
      </c>
      <c r="K146" s="84">
        <v>2019</v>
      </c>
      <c r="L146" t="s">
        <v>1401</v>
      </c>
      <c r="M146" t="s">
        <v>1578</v>
      </c>
      <c r="N146" t="s">
        <v>1567</v>
      </c>
      <c r="O146" t="s">
        <v>1568</v>
      </c>
      <c r="P146" t="s">
        <v>1006</v>
      </c>
      <c r="Q146" t="s">
        <v>998</v>
      </c>
      <c r="R146">
        <v>18260</v>
      </c>
    </row>
    <row r="147" spans="1:18" x14ac:dyDescent="0.25">
      <c r="A147" t="s">
        <v>65</v>
      </c>
      <c r="B147" t="s">
        <v>64</v>
      </c>
      <c r="C147" t="s">
        <v>64</v>
      </c>
      <c r="D147" t="s">
        <v>65</v>
      </c>
      <c r="E147" t="s">
        <v>1054</v>
      </c>
      <c r="F147" t="s">
        <v>882</v>
      </c>
      <c r="G147" t="s">
        <v>1086</v>
      </c>
      <c r="H147" t="s">
        <v>87</v>
      </c>
      <c r="I147" t="s">
        <v>1087</v>
      </c>
      <c r="J147" t="s">
        <v>1088</v>
      </c>
      <c r="K147" s="84">
        <v>2019</v>
      </c>
      <c r="L147" t="s">
        <v>1089</v>
      </c>
      <c r="M147" t="s">
        <v>1090</v>
      </c>
      <c r="N147" t="s">
        <v>1060</v>
      </c>
      <c r="O147" t="s">
        <v>1061</v>
      </c>
      <c r="P147" t="s">
        <v>997</v>
      </c>
      <c r="Q147" t="s">
        <v>998</v>
      </c>
      <c r="R147">
        <v>711</v>
      </c>
    </row>
    <row r="148" spans="1:18" x14ac:dyDescent="0.25">
      <c r="A148" t="s">
        <v>249</v>
      </c>
      <c r="B148" t="s">
        <v>248</v>
      </c>
      <c r="C148" t="s">
        <v>248</v>
      </c>
      <c r="D148" t="s">
        <v>249</v>
      </c>
      <c r="E148" t="s">
        <v>1234</v>
      </c>
      <c r="F148" t="s">
        <v>880</v>
      </c>
      <c r="G148" t="s">
        <v>1308</v>
      </c>
      <c r="H148" t="s">
        <v>1309</v>
      </c>
      <c r="I148" t="s">
        <v>1310</v>
      </c>
      <c r="J148" t="s">
        <v>1311</v>
      </c>
      <c r="K148" s="84">
        <v>2019</v>
      </c>
      <c r="L148" t="s">
        <v>1312</v>
      </c>
      <c r="M148" t="s">
        <v>1313</v>
      </c>
      <c r="N148" t="s">
        <v>1240</v>
      </c>
      <c r="O148" t="s">
        <v>1241</v>
      </c>
      <c r="P148" t="s">
        <v>1006</v>
      </c>
      <c r="Q148" t="s">
        <v>998</v>
      </c>
      <c r="R148">
        <v>12965</v>
      </c>
    </row>
    <row r="149" spans="1:18" x14ac:dyDescent="0.25">
      <c r="A149" t="s">
        <v>343</v>
      </c>
      <c r="B149" t="s">
        <v>342</v>
      </c>
      <c r="C149" t="s">
        <v>888</v>
      </c>
      <c r="D149" t="s">
        <v>887</v>
      </c>
      <c r="E149" t="s">
        <v>1328</v>
      </c>
      <c r="F149" t="s">
        <v>885</v>
      </c>
      <c r="G149" t="s">
        <v>1386</v>
      </c>
      <c r="H149" t="s">
        <v>341</v>
      </c>
      <c r="I149" t="s">
        <v>1387</v>
      </c>
      <c r="J149" t="s">
        <v>1388</v>
      </c>
      <c r="K149" s="84">
        <v>2019</v>
      </c>
      <c r="L149" t="s">
        <v>1389</v>
      </c>
      <c r="M149" t="s">
        <v>1390</v>
      </c>
      <c r="N149" t="s">
        <v>1391</v>
      </c>
      <c r="O149" t="s">
        <v>1392</v>
      </c>
      <c r="P149" t="s">
        <v>1006</v>
      </c>
      <c r="Q149" t="s">
        <v>1007</v>
      </c>
      <c r="R149">
        <v>15034</v>
      </c>
    </row>
    <row r="150" spans="1:18" x14ac:dyDescent="0.25">
      <c r="A150" t="s">
        <v>577</v>
      </c>
      <c r="B150" t="s">
        <v>576</v>
      </c>
      <c r="C150" t="s">
        <v>764</v>
      </c>
      <c r="D150" t="s">
        <v>765</v>
      </c>
      <c r="E150" t="s">
        <v>1667</v>
      </c>
      <c r="F150" t="s">
        <v>883</v>
      </c>
      <c r="G150" t="s">
        <v>1668</v>
      </c>
      <c r="H150" t="s">
        <v>1669</v>
      </c>
      <c r="I150" t="s">
        <v>1703</v>
      </c>
      <c r="J150" t="s">
        <v>1704</v>
      </c>
      <c r="K150" s="84">
        <v>2019</v>
      </c>
      <c r="L150" t="s">
        <v>1585</v>
      </c>
      <c r="M150" t="s">
        <v>1656</v>
      </c>
      <c r="N150" t="s">
        <v>1588</v>
      </c>
      <c r="O150" t="s">
        <v>1589</v>
      </c>
      <c r="P150" t="s">
        <v>997</v>
      </c>
      <c r="Q150" t="s">
        <v>1007</v>
      </c>
      <c r="R150">
        <v>2611</v>
      </c>
    </row>
    <row r="151" spans="1:18" x14ac:dyDescent="0.25">
      <c r="A151" t="s">
        <v>579</v>
      </c>
      <c r="B151" t="s">
        <v>578</v>
      </c>
      <c r="C151" t="s">
        <v>728</v>
      </c>
      <c r="D151" t="s">
        <v>729</v>
      </c>
      <c r="E151" t="s">
        <v>1667</v>
      </c>
      <c r="F151" t="s">
        <v>883</v>
      </c>
      <c r="G151" t="s">
        <v>1681</v>
      </c>
      <c r="H151" t="s">
        <v>1682</v>
      </c>
      <c r="I151" t="s">
        <v>1024</v>
      </c>
      <c r="J151" t="s">
        <v>1025</v>
      </c>
      <c r="K151" s="84">
        <v>2019</v>
      </c>
      <c r="L151" t="s">
        <v>1004</v>
      </c>
      <c r="M151" t="s">
        <v>1005</v>
      </c>
      <c r="N151" t="s">
        <v>995</v>
      </c>
      <c r="O151" t="s">
        <v>996</v>
      </c>
      <c r="P151" t="s">
        <v>997</v>
      </c>
      <c r="Q151" t="s">
        <v>1007</v>
      </c>
      <c r="R151">
        <v>5455</v>
      </c>
    </row>
    <row r="152" spans="1:18" x14ac:dyDescent="0.25">
      <c r="A152" t="s">
        <v>493</v>
      </c>
      <c r="B152" t="s">
        <v>492</v>
      </c>
      <c r="C152" t="s">
        <v>492</v>
      </c>
      <c r="D152" t="s">
        <v>493</v>
      </c>
      <c r="E152" t="s">
        <v>1561</v>
      </c>
      <c r="F152" t="s">
        <v>879</v>
      </c>
      <c r="G152" t="s">
        <v>1592</v>
      </c>
      <c r="H152" t="s">
        <v>1593</v>
      </c>
      <c r="I152" t="s">
        <v>1618</v>
      </c>
      <c r="J152" t="s">
        <v>1619</v>
      </c>
      <c r="K152" s="84">
        <v>2019</v>
      </c>
      <c r="L152" t="s">
        <v>1596</v>
      </c>
      <c r="M152" t="s">
        <v>1597</v>
      </c>
      <c r="N152" t="s">
        <v>1190</v>
      </c>
      <c r="O152" t="s">
        <v>1191</v>
      </c>
      <c r="P152" t="s">
        <v>997</v>
      </c>
      <c r="Q152" t="s">
        <v>998</v>
      </c>
      <c r="R152">
        <v>1161</v>
      </c>
    </row>
    <row r="153" spans="1:18" x14ac:dyDescent="0.25">
      <c r="A153" t="s">
        <v>251</v>
      </c>
      <c r="B153" t="s">
        <v>250</v>
      </c>
      <c r="C153" t="s">
        <v>730</v>
      </c>
      <c r="D153" t="s">
        <v>731</v>
      </c>
      <c r="E153" t="s">
        <v>1234</v>
      </c>
      <c r="F153" t="s">
        <v>880</v>
      </c>
      <c r="G153" t="s">
        <v>1261</v>
      </c>
      <c r="H153" t="s">
        <v>1262</v>
      </c>
      <c r="I153" t="s">
        <v>1304</v>
      </c>
      <c r="J153" t="s">
        <v>1305</v>
      </c>
      <c r="K153" s="84">
        <v>2019</v>
      </c>
      <c r="L153" t="s">
        <v>1285</v>
      </c>
      <c r="M153" t="s">
        <v>1286</v>
      </c>
      <c r="N153" t="s">
        <v>1267</v>
      </c>
      <c r="O153" t="s">
        <v>1268</v>
      </c>
      <c r="P153" t="s">
        <v>1006</v>
      </c>
      <c r="Q153" t="s">
        <v>1007</v>
      </c>
      <c r="R153">
        <v>3751</v>
      </c>
    </row>
    <row r="154" spans="1:18" x14ac:dyDescent="0.25">
      <c r="A154" t="s">
        <v>253</v>
      </c>
      <c r="B154" t="s">
        <v>252</v>
      </c>
      <c r="C154" t="s">
        <v>252</v>
      </c>
      <c r="D154" t="s">
        <v>253</v>
      </c>
      <c r="E154" t="s">
        <v>1234</v>
      </c>
      <c r="F154" t="s">
        <v>880</v>
      </c>
      <c r="G154" t="s">
        <v>1235</v>
      </c>
      <c r="H154" t="s">
        <v>229</v>
      </c>
      <c r="I154" t="s">
        <v>1314</v>
      </c>
      <c r="J154" t="s">
        <v>1315</v>
      </c>
      <c r="K154" s="84">
        <v>2019</v>
      </c>
      <c r="L154" t="s">
        <v>1251</v>
      </c>
      <c r="M154" t="s">
        <v>1252</v>
      </c>
      <c r="N154" t="s">
        <v>1240</v>
      </c>
      <c r="O154" t="s">
        <v>1241</v>
      </c>
      <c r="P154" t="s">
        <v>997</v>
      </c>
      <c r="Q154" t="s">
        <v>998</v>
      </c>
      <c r="R154">
        <v>2274</v>
      </c>
    </row>
    <row r="155" spans="1:18" x14ac:dyDescent="0.25">
      <c r="A155" t="s">
        <v>495</v>
      </c>
      <c r="B155" t="s">
        <v>494</v>
      </c>
      <c r="C155" t="s">
        <v>494</v>
      </c>
      <c r="D155" t="s">
        <v>495</v>
      </c>
      <c r="E155" t="s">
        <v>1561</v>
      </c>
      <c r="F155" t="s">
        <v>879</v>
      </c>
      <c r="G155" t="s">
        <v>1584</v>
      </c>
      <c r="H155" t="s">
        <v>471</v>
      </c>
      <c r="I155" t="s">
        <v>1620</v>
      </c>
      <c r="J155" t="s">
        <v>1621</v>
      </c>
      <c r="K155" s="84">
        <v>2019</v>
      </c>
      <c r="L155" t="s">
        <v>1580</v>
      </c>
      <c r="M155" t="s">
        <v>1587</v>
      </c>
      <c r="N155" t="s">
        <v>1588</v>
      </c>
      <c r="O155" t="s">
        <v>1589</v>
      </c>
      <c r="P155" t="s">
        <v>997</v>
      </c>
      <c r="Q155" t="s">
        <v>998</v>
      </c>
      <c r="R155">
        <v>6722</v>
      </c>
    </row>
    <row r="156" spans="1:18" x14ac:dyDescent="0.25">
      <c r="A156" t="s">
        <v>67</v>
      </c>
      <c r="B156" t="s">
        <v>66</v>
      </c>
      <c r="C156" t="s">
        <v>66</v>
      </c>
      <c r="D156" t="s">
        <v>67</v>
      </c>
      <c r="E156" t="s">
        <v>1054</v>
      </c>
      <c r="F156" t="s">
        <v>882</v>
      </c>
      <c r="G156" t="s">
        <v>1086</v>
      </c>
      <c r="H156" t="s">
        <v>87</v>
      </c>
      <c r="I156" t="s">
        <v>1091</v>
      </c>
      <c r="J156" t="s">
        <v>1092</v>
      </c>
      <c r="K156" s="84">
        <v>2019</v>
      </c>
      <c r="L156" t="s">
        <v>1089</v>
      </c>
      <c r="M156" t="s">
        <v>1090</v>
      </c>
      <c r="N156" t="s">
        <v>1060</v>
      </c>
      <c r="O156" t="s">
        <v>1061</v>
      </c>
      <c r="P156" t="s">
        <v>1006</v>
      </c>
      <c r="Q156" t="s">
        <v>998</v>
      </c>
      <c r="R156">
        <v>6979</v>
      </c>
    </row>
    <row r="157" spans="1:18" x14ac:dyDescent="0.25">
      <c r="A157" t="s">
        <v>175</v>
      </c>
      <c r="B157" t="s">
        <v>174</v>
      </c>
      <c r="C157" t="s">
        <v>830</v>
      </c>
      <c r="D157" t="s">
        <v>831</v>
      </c>
      <c r="E157" t="s">
        <v>1034</v>
      </c>
      <c r="F157" t="s">
        <v>878</v>
      </c>
      <c r="G157" t="s">
        <v>1159</v>
      </c>
      <c r="H157" t="s">
        <v>1160</v>
      </c>
      <c r="I157" t="s">
        <v>1164</v>
      </c>
      <c r="J157" t="s">
        <v>1165</v>
      </c>
      <c r="K157" s="84">
        <v>2019</v>
      </c>
      <c r="L157" t="s">
        <v>1070</v>
      </c>
      <c r="M157" t="s">
        <v>1163</v>
      </c>
      <c r="N157" t="s">
        <v>1157</v>
      </c>
      <c r="O157" t="s">
        <v>1158</v>
      </c>
      <c r="P157" t="s">
        <v>1006</v>
      </c>
      <c r="Q157" t="s">
        <v>1007</v>
      </c>
      <c r="R157">
        <v>5173</v>
      </c>
    </row>
    <row r="158" spans="1:18" x14ac:dyDescent="0.25">
      <c r="A158" t="s">
        <v>407</v>
      </c>
      <c r="B158" t="s">
        <v>406</v>
      </c>
      <c r="C158" t="s">
        <v>834</v>
      </c>
      <c r="D158" t="s">
        <v>835</v>
      </c>
      <c r="E158" t="s">
        <v>1451</v>
      </c>
      <c r="F158" t="s">
        <v>886</v>
      </c>
      <c r="G158" t="s">
        <v>1470</v>
      </c>
      <c r="H158" t="s">
        <v>377</v>
      </c>
      <c r="I158" t="s">
        <v>1503</v>
      </c>
      <c r="J158" t="s">
        <v>1504</v>
      </c>
      <c r="K158" s="84">
        <v>2019</v>
      </c>
      <c r="L158" t="s">
        <v>1330</v>
      </c>
      <c r="M158" t="s">
        <v>1473</v>
      </c>
      <c r="N158" t="s">
        <v>1474</v>
      </c>
      <c r="O158" t="s">
        <v>1475</v>
      </c>
      <c r="P158" t="s">
        <v>997</v>
      </c>
      <c r="Q158" t="s">
        <v>1007</v>
      </c>
      <c r="R158">
        <v>5229</v>
      </c>
    </row>
    <row r="159" spans="1:18" x14ac:dyDescent="0.25">
      <c r="A159" t="s">
        <v>497</v>
      </c>
      <c r="B159" t="s">
        <v>496</v>
      </c>
      <c r="C159" t="s">
        <v>496</v>
      </c>
      <c r="D159" t="s">
        <v>497</v>
      </c>
      <c r="E159" t="s">
        <v>1561</v>
      </c>
      <c r="F159" t="s">
        <v>879</v>
      </c>
      <c r="G159" t="s">
        <v>1562</v>
      </c>
      <c r="H159" t="s">
        <v>1563</v>
      </c>
      <c r="I159" t="s">
        <v>1622</v>
      </c>
      <c r="J159" t="s">
        <v>1623</v>
      </c>
      <c r="K159" s="84">
        <v>2019</v>
      </c>
      <c r="L159" t="s">
        <v>1476</v>
      </c>
      <c r="M159" t="s">
        <v>1566</v>
      </c>
      <c r="N159" t="s">
        <v>1567</v>
      </c>
      <c r="O159" t="s">
        <v>1568</v>
      </c>
      <c r="P159" t="s">
        <v>997</v>
      </c>
      <c r="Q159" t="s">
        <v>998</v>
      </c>
      <c r="R159">
        <v>2671</v>
      </c>
    </row>
    <row r="160" spans="1:18" x14ac:dyDescent="0.25">
      <c r="A160" t="s">
        <v>345</v>
      </c>
      <c r="B160" t="s">
        <v>344</v>
      </c>
      <c r="C160" t="s">
        <v>738</v>
      </c>
      <c r="D160" t="s">
        <v>739</v>
      </c>
      <c r="E160" t="s">
        <v>1328</v>
      </c>
      <c r="F160" t="s">
        <v>885</v>
      </c>
      <c r="G160" t="s">
        <v>1414</v>
      </c>
      <c r="H160" t="s">
        <v>347</v>
      </c>
      <c r="I160" t="s">
        <v>1415</v>
      </c>
      <c r="J160" t="s">
        <v>1416</v>
      </c>
      <c r="K160" s="84">
        <v>2019</v>
      </c>
      <c r="L160" t="s">
        <v>1417</v>
      </c>
      <c r="M160" t="s">
        <v>1418</v>
      </c>
      <c r="N160" t="s">
        <v>1408</v>
      </c>
      <c r="O160" t="s">
        <v>1409</v>
      </c>
      <c r="P160" t="s">
        <v>1006</v>
      </c>
      <c r="Q160" t="s">
        <v>1007</v>
      </c>
      <c r="R160">
        <v>9664</v>
      </c>
    </row>
    <row r="161" spans="1:18" x14ac:dyDescent="0.25">
      <c r="A161" t="s">
        <v>347</v>
      </c>
      <c r="B161" t="s">
        <v>346</v>
      </c>
      <c r="C161" t="s">
        <v>738</v>
      </c>
      <c r="D161" t="s">
        <v>739</v>
      </c>
      <c r="E161" t="s">
        <v>1328</v>
      </c>
      <c r="F161" t="s">
        <v>885</v>
      </c>
      <c r="G161" t="s">
        <v>1414</v>
      </c>
      <c r="H161" t="s">
        <v>347</v>
      </c>
      <c r="I161" t="s">
        <v>1415</v>
      </c>
      <c r="J161" t="s">
        <v>1416</v>
      </c>
      <c r="K161" s="84">
        <v>2019</v>
      </c>
      <c r="L161" t="s">
        <v>1417</v>
      </c>
      <c r="M161" t="s">
        <v>1418</v>
      </c>
      <c r="N161" t="s">
        <v>1408</v>
      </c>
      <c r="O161" t="s">
        <v>1409</v>
      </c>
      <c r="P161" t="s">
        <v>1006</v>
      </c>
      <c r="Q161" t="s">
        <v>1007</v>
      </c>
      <c r="R161">
        <v>18019</v>
      </c>
    </row>
    <row r="162" spans="1:18" x14ac:dyDescent="0.25">
      <c r="A162" t="s">
        <v>499</v>
      </c>
      <c r="B162" t="s">
        <v>498</v>
      </c>
      <c r="C162" t="s">
        <v>498</v>
      </c>
      <c r="D162" t="s">
        <v>499</v>
      </c>
      <c r="E162" t="s">
        <v>1561</v>
      </c>
      <c r="F162" t="s">
        <v>879</v>
      </c>
      <c r="G162" t="s">
        <v>1569</v>
      </c>
      <c r="H162" t="s">
        <v>1570</v>
      </c>
      <c r="I162" t="s">
        <v>1624</v>
      </c>
      <c r="J162" t="s">
        <v>1625</v>
      </c>
      <c r="K162" s="84">
        <v>2019</v>
      </c>
      <c r="L162" t="s">
        <v>1401</v>
      </c>
      <c r="M162" t="s">
        <v>1578</v>
      </c>
      <c r="N162" t="s">
        <v>1567</v>
      </c>
      <c r="O162" t="s">
        <v>1568</v>
      </c>
      <c r="P162" t="s">
        <v>1006</v>
      </c>
      <c r="Q162" t="s">
        <v>998</v>
      </c>
      <c r="R162">
        <v>12472</v>
      </c>
    </row>
    <row r="163" spans="1:18" x14ac:dyDescent="0.25">
      <c r="A163" t="s">
        <v>581</v>
      </c>
      <c r="B163" t="s">
        <v>580</v>
      </c>
      <c r="C163" t="s">
        <v>580</v>
      </c>
      <c r="D163" t="s">
        <v>581</v>
      </c>
      <c r="E163" t="s">
        <v>1667</v>
      </c>
      <c r="F163" t="s">
        <v>883</v>
      </c>
      <c r="G163" t="s">
        <v>1683</v>
      </c>
      <c r="H163" t="s">
        <v>1684</v>
      </c>
      <c r="I163" t="s">
        <v>1711</v>
      </c>
      <c r="J163" t="s">
        <v>1712</v>
      </c>
      <c r="K163" s="84">
        <v>2019</v>
      </c>
      <c r="L163" t="s">
        <v>1638</v>
      </c>
      <c r="M163" t="s">
        <v>1639</v>
      </c>
      <c r="N163" t="s">
        <v>1588</v>
      </c>
      <c r="O163" t="s">
        <v>1589</v>
      </c>
      <c r="P163" t="s">
        <v>997</v>
      </c>
      <c r="Q163" t="s">
        <v>998</v>
      </c>
      <c r="R163">
        <v>4808</v>
      </c>
    </row>
    <row r="164" spans="1:18" x14ac:dyDescent="0.25">
      <c r="A164" t="s">
        <v>501</v>
      </c>
      <c r="B164" t="s">
        <v>500</v>
      </c>
      <c r="C164" t="s">
        <v>500</v>
      </c>
      <c r="D164" t="s">
        <v>501</v>
      </c>
      <c r="E164" t="s">
        <v>1561</v>
      </c>
      <c r="F164" t="s">
        <v>879</v>
      </c>
      <c r="G164" t="s">
        <v>1605</v>
      </c>
      <c r="H164" t="s">
        <v>773</v>
      </c>
      <c r="I164" t="s">
        <v>1626</v>
      </c>
      <c r="J164" t="s">
        <v>1627</v>
      </c>
      <c r="K164" s="84">
        <v>2019</v>
      </c>
      <c r="L164" t="s">
        <v>1460</v>
      </c>
      <c r="M164" t="s">
        <v>1461</v>
      </c>
      <c r="N164" t="s">
        <v>1190</v>
      </c>
      <c r="O164" t="s">
        <v>1191</v>
      </c>
      <c r="P164" t="s">
        <v>997</v>
      </c>
      <c r="Q164" t="s">
        <v>998</v>
      </c>
      <c r="R164">
        <v>14575</v>
      </c>
    </row>
    <row r="165" spans="1:18" x14ac:dyDescent="0.25">
      <c r="A165" t="s">
        <v>169</v>
      </c>
      <c r="B165" t="s">
        <v>168</v>
      </c>
      <c r="C165" t="s">
        <v>736</v>
      </c>
      <c r="D165" t="s">
        <v>737</v>
      </c>
      <c r="E165" t="s">
        <v>1034</v>
      </c>
      <c r="F165" t="s">
        <v>878</v>
      </c>
      <c r="G165" t="s">
        <v>1035</v>
      </c>
      <c r="H165" t="s">
        <v>149</v>
      </c>
      <c r="I165" t="s">
        <v>1194</v>
      </c>
      <c r="J165" t="s">
        <v>1195</v>
      </c>
      <c r="K165" s="84">
        <v>2019</v>
      </c>
      <c r="L165" t="s">
        <v>1038</v>
      </c>
      <c r="M165" t="s">
        <v>1039</v>
      </c>
      <c r="N165" t="s">
        <v>1040</v>
      </c>
      <c r="O165" t="s">
        <v>1041</v>
      </c>
      <c r="P165" t="s">
        <v>1006</v>
      </c>
      <c r="Q165" t="s">
        <v>1007</v>
      </c>
      <c r="R165">
        <v>17618</v>
      </c>
    </row>
    <row r="166" spans="1:18" x14ac:dyDescent="0.25">
      <c r="A166" t="s">
        <v>349</v>
      </c>
      <c r="B166" t="s">
        <v>348</v>
      </c>
      <c r="C166" t="s">
        <v>738</v>
      </c>
      <c r="D166" t="s">
        <v>739</v>
      </c>
      <c r="E166" t="s">
        <v>1328</v>
      </c>
      <c r="F166" t="s">
        <v>885</v>
      </c>
      <c r="G166" t="s">
        <v>1414</v>
      </c>
      <c r="H166" t="s">
        <v>347</v>
      </c>
      <c r="I166" t="s">
        <v>1415</v>
      </c>
      <c r="J166" t="s">
        <v>1416</v>
      </c>
      <c r="K166" s="84">
        <v>2019</v>
      </c>
      <c r="L166" t="s">
        <v>1417</v>
      </c>
      <c r="M166" t="s">
        <v>1418</v>
      </c>
      <c r="N166" t="s">
        <v>1408</v>
      </c>
      <c r="O166" t="s">
        <v>1409</v>
      </c>
      <c r="P166" t="s">
        <v>1006</v>
      </c>
      <c r="Q166" t="s">
        <v>1007</v>
      </c>
      <c r="R166">
        <v>8930</v>
      </c>
    </row>
    <row r="167" spans="1:18" x14ac:dyDescent="0.25">
      <c r="A167" t="s">
        <v>683</v>
      </c>
      <c r="B167" t="s">
        <v>682</v>
      </c>
      <c r="C167" t="s">
        <v>724</v>
      </c>
      <c r="D167" t="s">
        <v>725</v>
      </c>
      <c r="E167" t="s">
        <v>988</v>
      </c>
      <c r="F167" t="s">
        <v>881</v>
      </c>
      <c r="G167" t="s">
        <v>1746</v>
      </c>
      <c r="H167" t="s">
        <v>1747</v>
      </c>
      <c r="I167" t="s">
        <v>1417</v>
      </c>
      <c r="J167" t="s">
        <v>1736</v>
      </c>
      <c r="K167" s="84">
        <v>2019</v>
      </c>
      <c r="L167" t="s">
        <v>1004</v>
      </c>
      <c r="M167" t="s">
        <v>1005</v>
      </c>
      <c r="N167" t="s">
        <v>995</v>
      </c>
      <c r="O167" t="s">
        <v>996</v>
      </c>
      <c r="P167" t="s">
        <v>1006</v>
      </c>
      <c r="Q167" t="s">
        <v>1007</v>
      </c>
      <c r="R167">
        <v>13106</v>
      </c>
    </row>
    <row r="168" spans="1:18" x14ac:dyDescent="0.25">
      <c r="A168" t="s">
        <v>69</v>
      </c>
      <c r="B168" t="s">
        <v>68</v>
      </c>
      <c r="C168" t="s">
        <v>746</v>
      </c>
      <c r="D168" t="s">
        <v>747</v>
      </c>
      <c r="E168" t="s">
        <v>1054</v>
      </c>
      <c r="F168" t="s">
        <v>882</v>
      </c>
      <c r="G168" t="s">
        <v>1078</v>
      </c>
      <c r="H168" t="s">
        <v>1079</v>
      </c>
      <c r="I168" t="s">
        <v>1093</v>
      </c>
      <c r="J168" t="s">
        <v>1094</v>
      </c>
      <c r="K168" s="84">
        <v>2019</v>
      </c>
      <c r="L168" t="s">
        <v>1074</v>
      </c>
      <c r="M168" t="s">
        <v>1075</v>
      </c>
      <c r="N168" t="s">
        <v>1068</v>
      </c>
      <c r="O168" t="s">
        <v>1069</v>
      </c>
      <c r="P168" t="s">
        <v>1006</v>
      </c>
      <c r="Q168" t="s">
        <v>1007</v>
      </c>
      <c r="R168">
        <v>1512</v>
      </c>
    </row>
    <row r="169" spans="1:18" x14ac:dyDescent="0.25">
      <c r="A169" t="s">
        <v>583</v>
      </c>
      <c r="B169" t="s">
        <v>582</v>
      </c>
      <c r="C169" t="s">
        <v>582</v>
      </c>
      <c r="D169" t="s">
        <v>583</v>
      </c>
      <c r="E169" t="s">
        <v>1667</v>
      </c>
      <c r="F169" t="s">
        <v>883</v>
      </c>
      <c r="G169" t="s">
        <v>1674</v>
      </c>
      <c r="H169" t="s">
        <v>1675</v>
      </c>
      <c r="I169" t="s">
        <v>1713</v>
      </c>
      <c r="J169" t="s">
        <v>1714</v>
      </c>
      <c r="K169" s="84">
        <v>2019</v>
      </c>
      <c r="L169" t="s">
        <v>1677</v>
      </c>
      <c r="M169" t="s">
        <v>1678</v>
      </c>
      <c r="N169" t="s">
        <v>1679</v>
      </c>
      <c r="O169" t="s">
        <v>1680</v>
      </c>
      <c r="P169" t="s">
        <v>997</v>
      </c>
      <c r="Q169" t="s">
        <v>998</v>
      </c>
      <c r="R169">
        <v>1833</v>
      </c>
    </row>
    <row r="170" spans="1:18" x14ac:dyDescent="0.25">
      <c r="A170" t="s">
        <v>177</v>
      </c>
      <c r="B170" t="s">
        <v>176</v>
      </c>
      <c r="C170" t="s">
        <v>176</v>
      </c>
      <c r="D170" t="s">
        <v>177</v>
      </c>
      <c r="E170" t="s">
        <v>1034</v>
      </c>
      <c r="F170" t="s">
        <v>878</v>
      </c>
      <c r="G170" t="s">
        <v>1145</v>
      </c>
      <c r="H170" t="s">
        <v>165</v>
      </c>
      <c r="I170" t="s">
        <v>1196</v>
      </c>
      <c r="J170" t="s">
        <v>1197</v>
      </c>
      <c r="K170" s="84">
        <v>2019</v>
      </c>
      <c r="L170" t="s">
        <v>1177</v>
      </c>
      <c r="M170" t="s">
        <v>1178</v>
      </c>
      <c r="N170" t="s">
        <v>1123</v>
      </c>
      <c r="O170" t="s">
        <v>1124</v>
      </c>
      <c r="P170" t="s">
        <v>997</v>
      </c>
      <c r="Q170" t="s">
        <v>998</v>
      </c>
      <c r="R170">
        <v>17162</v>
      </c>
    </row>
    <row r="171" spans="1:18" x14ac:dyDescent="0.25">
      <c r="A171" t="s">
        <v>12</v>
      </c>
      <c r="B171" t="s">
        <v>11</v>
      </c>
      <c r="C171" t="s">
        <v>720</v>
      </c>
      <c r="D171" t="s">
        <v>721</v>
      </c>
      <c r="E171" t="s">
        <v>999</v>
      </c>
      <c r="F171" t="s">
        <v>884</v>
      </c>
      <c r="G171" t="s">
        <v>1000</v>
      </c>
      <c r="H171" t="s">
        <v>1001</v>
      </c>
      <c r="I171" t="s">
        <v>1002</v>
      </c>
      <c r="J171" t="s">
        <v>1003</v>
      </c>
      <c r="K171" s="84">
        <v>2019</v>
      </c>
      <c r="L171" t="s">
        <v>1004</v>
      </c>
      <c r="M171" t="s">
        <v>1005</v>
      </c>
      <c r="N171" t="s">
        <v>995</v>
      </c>
      <c r="O171" t="s">
        <v>996</v>
      </c>
      <c r="P171" t="s">
        <v>1006</v>
      </c>
      <c r="Q171" t="s">
        <v>1007</v>
      </c>
      <c r="R171">
        <v>24289</v>
      </c>
    </row>
    <row r="172" spans="1:18" x14ac:dyDescent="0.25">
      <c r="A172" t="s">
        <v>409</v>
      </c>
      <c r="B172" t="s">
        <v>408</v>
      </c>
      <c r="C172" t="s">
        <v>408</v>
      </c>
      <c r="D172" t="s">
        <v>409</v>
      </c>
      <c r="E172" t="s">
        <v>1451</v>
      </c>
      <c r="F172" t="s">
        <v>886</v>
      </c>
      <c r="G172" t="s">
        <v>1457</v>
      </c>
      <c r="H172" t="s">
        <v>431</v>
      </c>
      <c r="I172" t="s">
        <v>1505</v>
      </c>
      <c r="J172" t="s">
        <v>1506</v>
      </c>
      <c r="K172" s="84">
        <v>2019</v>
      </c>
      <c r="L172" t="s">
        <v>1507</v>
      </c>
      <c r="M172" t="s">
        <v>1508</v>
      </c>
      <c r="N172" t="s">
        <v>1474</v>
      </c>
      <c r="O172" t="s">
        <v>1475</v>
      </c>
      <c r="P172" t="s">
        <v>997</v>
      </c>
      <c r="Q172" t="s">
        <v>998</v>
      </c>
      <c r="R172">
        <v>7634</v>
      </c>
    </row>
    <row r="173" spans="1:18" x14ac:dyDescent="0.25">
      <c r="A173" t="s">
        <v>421</v>
      </c>
      <c r="B173" t="s">
        <v>420</v>
      </c>
      <c r="C173" t="s">
        <v>420</v>
      </c>
      <c r="D173" t="s">
        <v>421</v>
      </c>
      <c r="E173" t="s">
        <v>1451</v>
      </c>
      <c r="F173" t="s">
        <v>886</v>
      </c>
      <c r="G173" t="s">
        <v>1452</v>
      </c>
      <c r="H173" t="s">
        <v>381</v>
      </c>
      <c r="I173" t="s">
        <v>1519</v>
      </c>
      <c r="J173" t="s">
        <v>1520</v>
      </c>
      <c r="K173" s="84">
        <v>2019</v>
      </c>
      <c r="L173" t="s">
        <v>1513</v>
      </c>
      <c r="M173" t="s">
        <v>1514</v>
      </c>
      <c r="N173" t="s">
        <v>1429</v>
      </c>
      <c r="O173" t="s">
        <v>1430</v>
      </c>
      <c r="P173" t="s">
        <v>1006</v>
      </c>
      <c r="Q173" t="s">
        <v>998</v>
      </c>
      <c r="R173">
        <v>8145</v>
      </c>
    </row>
    <row r="174" spans="1:18" x14ac:dyDescent="0.25">
      <c r="A174" t="s">
        <v>71</v>
      </c>
      <c r="B174" t="s">
        <v>70</v>
      </c>
      <c r="C174" t="s">
        <v>70</v>
      </c>
      <c r="D174" t="s">
        <v>71</v>
      </c>
      <c r="E174" t="s">
        <v>1054</v>
      </c>
      <c r="F174" t="s">
        <v>882</v>
      </c>
      <c r="G174" t="s">
        <v>1055</v>
      </c>
      <c r="H174" t="s">
        <v>91</v>
      </c>
      <c r="I174" t="s">
        <v>1095</v>
      </c>
      <c r="J174" t="s">
        <v>1096</v>
      </c>
      <c r="K174" s="84">
        <v>2019</v>
      </c>
      <c r="L174" t="s">
        <v>1097</v>
      </c>
      <c r="M174" t="s">
        <v>1098</v>
      </c>
      <c r="N174" t="s">
        <v>1060</v>
      </c>
      <c r="O174" t="s">
        <v>1061</v>
      </c>
      <c r="P174" t="s">
        <v>997</v>
      </c>
      <c r="Q174" t="s">
        <v>998</v>
      </c>
      <c r="R174">
        <v>15239</v>
      </c>
    </row>
    <row r="175" spans="1:18" x14ac:dyDescent="0.25">
      <c r="A175" t="s">
        <v>255</v>
      </c>
      <c r="B175" t="s">
        <v>254</v>
      </c>
      <c r="C175" t="s">
        <v>254</v>
      </c>
      <c r="D175" t="s">
        <v>255</v>
      </c>
      <c r="E175" t="s">
        <v>1234</v>
      </c>
      <c r="F175" t="s">
        <v>880</v>
      </c>
      <c r="G175" t="s">
        <v>1256</v>
      </c>
      <c r="H175" t="s">
        <v>255</v>
      </c>
      <c r="I175" t="s">
        <v>1316</v>
      </c>
      <c r="J175" t="s">
        <v>1317</v>
      </c>
      <c r="K175" s="84">
        <v>2019</v>
      </c>
      <c r="L175" t="s">
        <v>1259</v>
      </c>
      <c r="M175" t="s">
        <v>1260</v>
      </c>
      <c r="N175" t="s">
        <v>1240</v>
      </c>
      <c r="O175" t="s">
        <v>1241</v>
      </c>
      <c r="P175" t="s">
        <v>997</v>
      </c>
      <c r="Q175" t="s">
        <v>998</v>
      </c>
      <c r="R175">
        <v>8564</v>
      </c>
    </row>
    <row r="176" spans="1:18" x14ac:dyDescent="0.25">
      <c r="A176" t="s">
        <v>411</v>
      </c>
      <c r="B176" t="s">
        <v>410</v>
      </c>
      <c r="C176" t="s">
        <v>410</v>
      </c>
      <c r="D176" t="s">
        <v>411</v>
      </c>
      <c r="E176" t="s">
        <v>1451</v>
      </c>
      <c r="F176" t="s">
        <v>886</v>
      </c>
      <c r="G176" t="s">
        <v>1452</v>
      </c>
      <c r="H176" t="s">
        <v>381</v>
      </c>
      <c r="I176" t="s">
        <v>1509</v>
      </c>
      <c r="J176" t="s">
        <v>1510</v>
      </c>
      <c r="K176" s="84">
        <v>2019</v>
      </c>
      <c r="L176" t="s">
        <v>1455</v>
      </c>
      <c r="M176" t="s">
        <v>1456</v>
      </c>
      <c r="N176" t="s">
        <v>1429</v>
      </c>
      <c r="O176" t="s">
        <v>1430</v>
      </c>
      <c r="P176" t="s">
        <v>997</v>
      </c>
      <c r="Q176" t="s">
        <v>998</v>
      </c>
      <c r="R176">
        <v>8939</v>
      </c>
    </row>
    <row r="177" spans="1:18" x14ac:dyDescent="0.25">
      <c r="A177" t="s">
        <v>29</v>
      </c>
      <c r="B177" t="s">
        <v>28</v>
      </c>
      <c r="C177" t="s">
        <v>28</v>
      </c>
      <c r="D177" t="s">
        <v>29</v>
      </c>
      <c r="E177" t="s">
        <v>999</v>
      </c>
      <c r="F177" t="s">
        <v>884</v>
      </c>
      <c r="G177" t="s">
        <v>1008</v>
      </c>
      <c r="H177" t="s">
        <v>29</v>
      </c>
      <c r="I177" t="s">
        <v>1026</v>
      </c>
      <c r="J177" t="s">
        <v>1027</v>
      </c>
      <c r="K177" s="84">
        <v>2019</v>
      </c>
      <c r="L177" t="s">
        <v>1004</v>
      </c>
      <c r="M177" t="s">
        <v>1005</v>
      </c>
      <c r="N177" t="s">
        <v>995</v>
      </c>
      <c r="O177" t="s">
        <v>996</v>
      </c>
      <c r="P177" t="s">
        <v>1006</v>
      </c>
      <c r="Q177" t="s">
        <v>998</v>
      </c>
      <c r="R177">
        <v>33022</v>
      </c>
    </row>
    <row r="178" spans="1:18" x14ac:dyDescent="0.25">
      <c r="A178" t="s">
        <v>257</v>
      </c>
      <c r="B178" t="s">
        <v>256</v>
      </c>
      <c r="C178" t="s">
        <v>730</v>
      </c>
      <c r="D178" t="s">
        <v>731</v>
      </c>
      <c r="E178" t="s">
        <v>1234</v>
      </c>
      <c r="F178" t="s">
        <v>880</v>
      </c>
      <c r="G178" t="s">
        <v>1261</v>
      </c>
      <c r="H178" t="s">
        <v>1262</v>
      </c>
      <c r="I178" t="s">
        <v>1304</v>
      </c>
      <c r="J178" t="s">
        <v>1305</v>
      </c>
      <c r="K178" s="84">
        <v>2019</v>
      </c>
      <c r="L178" t="s">
        <v>1285</v>
      </c>
      <c r="M178" t="s">
        <v>1286</v>
      </c>
      <c r="N178" t="s">
        <v>1267</v>
      </c>
      <c r="O178" t="s">
        <v>1268</v>
      </c>
      <c r="P178" t="s">
        <v>1006</v>
      </c>
      <c r="Q178" t="s">
        <v>1007</v>
      </c>
      <c r="R178">
        <v>2253</v>
      </c>
    </row>
    <row r="179" spans="1:18" x14ac:dyDescent="0.25">
      <c r="A179" t="s">
        <v>675</v>
      </c>
      <c r="B179" t="s">
        <v>674</v>
      </c>
      <c r="C179" t="s">
        <v>674</v>
      </c>
      <c r="D179" t="s">
        <v>675</v>
      </c>
      <c r="E179" t="s">
        <v>1054</v>
      </c>
      <c r="F179" t="s">
        <v>882</v>
      </c>
      <c r="G179" t="s">
        <v>1055</v>
      </c>
      <c r="H179" t="s">
        <v>91</v>
      </c>
      <c r="I179" t="s">
        <v>1743</v>
      </c>
      <c r="J179" t="s">
        <v>1744</v>
      </c>
      <c r="K179" s="84">
        <v>2019</v>
      </c>
      <c r="L179" t="s">
        <v>1058</v>
      </c>
      <c r="M179" t="s">
        <v>1059</v>
      </c>
      <c r="N179" t="s">
        <v>1060</v>
      </c>
      <c r="O179" t="s">
        <v>1061</v>
      </c>
      <c r="P179" t="s">
        <v>1006</v>
      </c>
      <c r="Q179" t="s">
        <v>998</v>
      </c>
      <c r="R179">
        <v>13199</v>
      </c>
    </row>
    <row r="180" spans="1:18" x14ac:dyDescent="0.25">
      <c r="A180" t="s">
        <v>179</v>
      </c>
      <c r="B180" t="s">
        <v>178</v>
      </c>
      <c r="C180" t="s">
        <v>178</v>
      </c>
      <c r="D180" t="s">
        <v>179</v>
      </c>
      <c r="E180" t="s">
        <v>1034</v>
      </c>
      <c r="F180" t="s">
        <v>878</v>
      </c>
      <c r="G180" t="s">
        <v>1159</v>
      </c>
      <c r="H180" t="s">
        <v>1160</v>
      </c>
      <c r="I180" t="s">
        <v>1198</v>
      </c>
      <c r="J180" t="s">
        <v>1199</v>
      </c>
      <c r="K180" s="84">
        <v>2019</v>
      </c>
      <c r="L180" t="s">
        <v>1168</v>
      </c>
      <c r="M180" t="s">
        <v>1169</v>
      </c>
      <c r="N180" t="s">
        <v>1157</v>
      </c>
      <c r="O180" t="s">
        <v>1158</v>
      </c>
      <c r="P180" t="s">
        <v>997</v>
      </c>
      <c r="Q180" t="s">
        <v>998</v>
      </c>
      <c r="R180">
        <v>6083</v>
      </c>
    </row>
    <row r="181" spans="1:18" x14ac:dyDescent="0.25">
      <c r="A181" t="s">
        <v>259</v>
      </c>
      <c r="B181" t="s">
        <v>258</v>
      </c>
      <c r="C181" t="s">
        <v>258</v>
      </c>
      <c r="D181" t="s">
        <v>259</v>
      </c>
      <c r="E181" t="s">
        <v>1234</v>
      </c>
      <c r="F181" t="s">
        <v>880</v>
      </c>
      <c r="G181" t="s">
        <v>1256</v>
      </c>
      <c r="H181" t="s">
        <v>255</v>
      </c>
      <c r="I181" t="s">
        <v>1318</v>
      </c>
      <c r="J181" t="s">
        <v>1319</v>
      </c>
      <c r="K181" s="84">
        <v>2019</v>
      </c>
      <c r="L181" t="s">
        <v>1259</v>
      </c>
      <c r="M181" t="s">
        <v>1260</v>
      </c>
      <c r="N181" t="s">
        <v>1240</v>
      </c>
      <c r="O181" t="s">
        <v>1241</v>
      </c>
      <c r="P181" t="s">
        <v>997</v>
      </c>
      <c r="Q181" t="s">
        <v>998</v>
      </c>
      <c r="R181">
        <v>1838</v>
      </c>
    </row>
    <row r="182" spans="1:18" x14ac:dyDescent="0.25">
      <c r="A182" t="s">
        <v>351</v>
      </c>
      <c r="B182" t="s">
        <v>350</v>
      </c>
      <c r="C182" t="s">
        <v>350</v>
      </c>
      <c r="D182" t="s">
        <v>351</v>
      </c>
      <c r="E182" t="s">
        <v>1328</v>
      </c>
      <c r="F182" t="s">
        <v>885</v>
      </c>
      <c r="G182" t="s">
        <v>1414</v>
      </c>
      <c r="H182" t="s">
        <v>347</v>
      </c>
      <c r="I182" t="s">
        <v>1431</v>
      </c>
      <c r="J182" t="s">
        <v>1432</v>
      </c>
      <c r="K182" s="84">
        <v>2019</v>
      </c>
      <c r="L182" t="s">
        <v>1417</v>
      </c>
      <c r="M182" t="s">
        <v>1418</v>
      </c>
      <c r="N182" t="s">
        <v>1408</v>
      </c>
      <c r="O182" t="s">
        <v>1409</v>
      </c>
      <c r="P182" t="s">
        <v>997</v>
      </c>
      <c r="Q182" t="s">
        <v>998</v>
      </c>
      <c r="R182">
        <v>3878</v>
      </c>
    </row>
    <row r="183" spans="1:18" x14ac:dyDescent="0.25">
      <c r="A183" t="s">
        <v>97</v>
      </c>
      <c r="B183" t="s">
        <v>96</v>
      </c>
      <c r="C183" t="s">
        <v>746</v>
      </c>
      <c r="D183" t="s">
        <v>747</v>
      </c>
      <c r="E183" t="s">
        <v>1054</v>
      </c>
      <c r="F183" t="s">
        <v>882</v>
      </c>
      <c r="G183" t="s">
        <v>1078</v>
      </c>
      <c r="H183" t="s">
        <v>1079</v>
      </c>
      <c r="I183" t="s">
        <v>1093</v>
      </c>
      <c r="J183" t="s">
        <v>1094</v>
      </c>
      <c r="K183" s="84">
        <v>2019</v>
      </c>
      <c r="L183" t="s">
        <v>1074</v>
      </c>
      <c r="M183" t="s">
        <v>1075</v>
      </c>
      <c r="N183" t="s">
        <v>1068</v>
      </c>
      <c r="O183" t="s">
        <v>1069</v>
      </c>
      <c r="P183" t="s">
        <v>1006</v>
      </c>
      <c r="Q183" t="s">
        <v>1007</v>
      </c>
      <c r="R183">
        <v>11930</v>
      </c>
    </row>
    <row r="184" spans="1:18" x14ac:dyDescent="0.25">
      <c r="A184" t="s">
        <v>787</v>
      </c>
      <c r="B184" t="s">
        <v>786</v>
      </c>
      <c r="C184" t="s">
        <v>742</v>
      </c>
      <c r="D184" t="s">
        <v>743</v>
      </c>
      <c r="E184" t="s">
        <v>1054</v>
      </c>
      <c r="F184" t="s">
        <v>882</v>
      </c>
      <c r="G184" t="s">
        <v>1055</v>
      </c>
      <c r="H184" t="s">
        <v>91</v>
      </c>
      <c r="I184" t="s">
        <v>1757</v>
      </c>
      <c r="J184" t="s">
        <v>1758</v>
      </c>
      <c r="K184" s="84">
        <v>2019</v>
      </c>
      <c r="L184" t="s">
        <v>1759</v>
      </c>
      <c r="M184" t="s">
        <v>1760</v>
      </c>
      <c r="N184" t="s">
        <v>1060</v>
      </c>
      <c r="O184" t="s">
        <v>1061</v>
      </c>
      <c r="P184" t="s">
        <v>1006</v>
      </c>
      <c r="Q184" t="s">
        <v>1007</v>
      </c>
      <c r="R184">
        <v>4132</v>
      </c>
    </row>
    <row r="185" spans="1:18" x14ac:dyDescent="0.25">
      <c r="A185" t="s">
        <v>129</v>
      </c>
      <c r="B185" t="s">
        <v>128</v>
      </c>
      <c r="C185" t="s">
        <v>754</v>
      </c>
      <c r="D185" t="s">
        <v>755</v>
      </c>
      <c r="E185" t="s">
        <v>1054</v>
      </c>
      <c r="F185" t="s">
        <v>882</v>
      </c>
      <c r="G185" t="s">
        <v>1111</v>
      </c>
      <c r="H185" t="s">
        <v>1112</v>
      </c>
      <c r="I185" t="s">
        <v>1113</v>
      </c>
      <c r="J185" t="s">
        <v>1114</v>
      </c>
      <c r="K185" s="84">
        <v>2019</v>
      </c>
      <c r="L185" t="s">
        <v>1097</v>
      </c>
      <c r="M185" t="s">
        <v>1098</v>
      </c>
      <c r="N185" t="s">
        <v>1060</v>
      </c>
      <c r="O185" t="s">
        <v>1061</v>
      </c>
      <c r="P185" t="s">
        <v>1006</v>
      </c>
      <c r="Q185" t="s">
        <v>1007</v>
      </c>
      <c r="R185">
        <v>26517</v>
      </c>
    </row>
    <row r="186" spans="1:18" x14ac:dyDescent="0.25">
      <c r="A186" t="s">
        <v>585</v>
      </c>
      <c r="B186" t="s">
        <v>584</v>
      </c>
      <c r="C186" t="s">
        <v>766</v>
      </c>
      <c r="D186" t="s">
        <v>767</v>
      </c>
      <c r="E186" t="s">
        <v>1667</v>
      </c>
      <c r="F186" t="s">
        <v>883</v>
      </c>
      <c r="G186" t="s">
        <v>1668</v>
      </c>
      <c r="H186" t="s">
        <v>1669</v>
      </c>
      <c r="I186" t="s">
        <v>1670</v>
      </c>
      <c r="J186" t="s">
        <v>1671</v>
      </c>
      <c r="K186" s="84">
        <v>2019</v>
      </c>
      <c r="L186" t="s">
        <v>1585</v>
      </c>
      <c r="M186" t="s">
        <v>1656</v>
      </c>
      <c r="N186" t="s">
        <v>1588</v>
      </c>
      <c r="O186" t="s">
        <v>1589</v>
      </c>
      <c r="P186" t="s">
        <v>997</v>
      </c>
      <c r="Q186" t="s">
        <v>1007</v>
      </c>
      <c r="R186">
        <v>3298</v>
      </c>
    </row>
    <row r="187" spans="1:18" x14ac:dyDescent="0.25">
      <c r="A187" t="s">
        <v>685</v>
      </c>
      <c r="B187" t="s">
        <v>684</v>
      </c>
      <c r="C187" t="s">
        <v>724</v>
      </c>
      <c r="D187" t="s">
        <v>725</v>
      </c>
      <c r="E187" t="s">
        <v>988</v>
      </c>
      <c r="F187" t="s">
        <v>881</v>
      </c>
      <c r="G187" t="s">
        <v>1750</v>
      </c>
      <c r="H187" t="s">
        <v>685</v>
      </c>
      <c r="I187" t="s">
        <v>1417</v>
      </c>
      <c r="J187" t="s">
        <v>1736</v>
      </c>
      <c r="K187" s="84">
        <v>2019</v>
      </c>
      <c r="L187" t="s">
        <v>1004</v>
      </c>
      <c r="M187" t="s">
        <v>1005</v>
      </c>
      <c r="N187" t="s">
        <v>995</v>
      </c>
      <c r="O187" t="s">
        <v>996</v>
      </c>
      <c r="P187" t="s">
        <v>1006</v>
      </c>
      <c r="Q187" t="s">
        <v>1007</v>
      </c>
      <c r="R187">
        <v>52435</v>
      </c>
    </row>
    <row r="188" spans="1:18" x14ac:dyDescent="0.25">
      <c r="A188" t="s">
        <v>587</v>
      </c>
      <c r="B188" t="s">
        <v>586</v>
      </c>
      <c r="C188" t="s">
        <v>586</v>
      </c>
      <c r="D188" t="s">
        <v>587</v>
      </c>
      <c r="E188" t="s">
        <v>1667</v>
      </c>
      <c r="F188" t="s">
        <v>883</v>
      </c>
      <c r="G188" t="s">
        <v>1674</v>
      </c>
      <c r="H188" t="s">
        <v>1675</v>
      </c>
      <c r="I188" t="s">
        <v>1715</v>
      </c>
      <c r="J188" t="s">
        <v>1716</v>
      </c>
      <c r="K188" s="84">
        <v>2019</v>
      </c>
      <c r="L188" t="s">
        <v>1192</v>
      </c>
      <c r="M188" t="s">
        <v>1717</v>
      </c>
      <c r="N188" t="s">
        <v>1679</v>
      </c>
      <c r="O188" t="s">
        <v>1680</v>
      </c>
      <c r="P188" t="s">
        <v>1006</v>
      </c>
      <c r="Q188" t="s">
        <v>998</v>
      </c>
      <c r="R188">
        <v>7947</v>
      </c>
    </row>
    <row r="189" spans="1:18" x14ac:dyDescent="0.25">
      <c r="A189" t="s">
        <v>825</v>
      </c>
      <c r="B189" s="85" t="s">
        <v>824</v>
      </c>
      <c r="C189" s="85" t="s">
        <v>824</v>
      </c>
      <c r="D189" t="s">
        <v>825</v>
      </c>
      <c r="E189" t="s">
        <v>1054</v>
      </c>
      <c r="F189" t="s">
        <v>882</v>
      </c>
      <c r="G189" t="s">
        <v>1055</v>
      </c>
      <c r="H189" t="s">
        <v>91</v>
      </c>
      <c r="I189" t="s">
        <v>1790</v>
      </c>
      <c r="J189" t="s">
        <v>1791</v>
      </c>
      <c r="K189" s="84">
        <v>2019</v>
      </c>
      <c r="L189" t="s">
        <v>1058</v>
      </c>
      <c r="M189" t="s">
        <v>1059</v>
      </c>
      <c r="N189" t="s">
        <v>1060</v>
      </c>
      <c r="O189" t="s">
        <v>1061</v>
      </c>
      <c r="P189" t="s">
        <v>997</v>
      </c>
      <c r="Q189" t="s">
        <v>998</v>
      </c>
      <c r="R189">
        <v>3560</v>
      </c>
    </row>
    <row r="190" spans="1:18" x14ac:dyDescent="0.25">
      <c r="A190" t="s">
        <v>73</v>
      </c>
      <c r="B190" t="s">
        <v>72</v>
      </c>
      <c r="C190" t="s">
        <v>72</v>
      </c>
      <c r="D190" t="s">
        <v>73</v>
      </c>
      <c r="E190" t="s">
        <v>1054</v>
      </c>
      <c r="F190" t="s">
        <v>882</v>
      </c>
      <c r="G190" t="s">
        <v>1086</v>
      </c>
      <c r="H190" t="s">
        <v>87</v>
      </c>
      <c r="I190" t="s">
        <v>1099</v>
      </c>
      <c r="J190" t="s">
        <v>1100</v>
      </c>
      <c r="K190" s="84">
        <v>2019</v>
      </c>
      <c r="L190" t="s">
        <v>1097</v>
      </c>
      <c r="M190" t="s">
        <v>1098</v>
      </c>
      <c r="N190" t="s">
        <v>1060</v>
      </c>
      <c r="O190" t="s">
        <v>1061</v>
      </c>
      <c r="P190" t="s">
        <v>997</v>
      </c>
      <c r="Q190" t="s">
        <v>998</v>
      </c>
      <c r="R190">
        <v>7403</v>
      </c>
    </row>
    <row r="191" spans="1:18" x14ac:dyDescent="0.25">
      <c r="A191" t="s">
        <v>659</v>
      </c>
      <c r="B191" t="s">
        <v>658</v>
      </c>
      <c r="C191" t="s">
        <v>724</v>
      </c>
      <c r="D191" t="s">
        <v>725</v>
      </c>
      <c r="E191" t="s">
        <v>1667</v>
      </c>
      <c r="F191" t="s">
        <v>883</v>
      </c>
      <c r="G191" t="s">
        <v>1734</v>
      </c>
      <c r="H191" t="s">
        <v>1735</v>
      </c>
      <c r="I191" t="s">
        <v>1417</v>
      </c>
      <c r="J191" t="s">
        <v>1736</v>
      </c>
      <c r="K191" s="84">
        <v>2019</v>
      </c>
      <c r="L191" t="s">
        <v>1004</v>
      </c>
      <c r="M191" t="s">
        <v>1005</v>
      </c>
      <c r="N191" t="s">
        <v>995</v>
      </c>
      <c r="O191" t="s">
        <v>996</v>
      </c>
      <c r="P191" t="s">
        <v>1006</v>
      </c>
      <c r="Q191" t="s">
        <v>1007</v>
      </c>
      <c r="R191">
        <v>5424</v>
      </c>
    </row>
    <row r="192" spans="1:18" x14ac:dyDescent="0.25">
      <c r="A192" t="s">
        <v>75</v>
      </c>
      <c r="B192" t="s">
        <v>74</v>
      </c>
      <c r="C192" t="s">
        <v>74</v>
      </c>
      <c r="D192" t="s">
        <v>75</v>
      </c>
      <c r="E192" t="s">
        <v>1054</v>
      </c>
      <c r="F192" t="s">
        <v>882</v>
      </c>
      <c r="G192" t="s">
        <v>1078</v>
      </c>
      <c r="H192" t="s">
        <v>1079</v>
      </c>
      <c r="I192" t="s">
        <v>1101</v>
      </c>
      <c r="J192" t="s">
        <v>1102</v>
      </c>
      <c r="K192" s="84">
        <v>2019</v>
      </c>
      <c r="L192" t="s">
        <v>1074</v>
      </c>
      <c r="M192" t="s">
        <v>1075</v>
      </c>
      <c r="N192" t="s">
        <v>1068</v>
      </c>
      <c r="O192" t="s">
        <v>1069</v>
      </c>
      <c r="P192" t="s">
        <v>997</v>
      </c>
      <c r="Q192" t="s">
        <v>998</v>
      </c>
      <c r="R192">
        <v>2534</v>
      </c>
    </row>
    <row r="193" spans="1:18" x14ac:dyDescent="0.25">
      <c r="A193" t="s">
        <v>77</v>
      </c>
      <c r="B193" t="s">
        <v>76</v>
      </c>
      <c r="C193" t="s">
        <v>828</v>
      </c>
      <c r="D193" t="s">
        <v>829</v>
      </c>
      <c r="E193" t="s">
        <v>1054</v>
      </c>
      <c r="F193" t="s">
        <v>882</v>
      </c>
      <c r="G193" t="s">
        <v>1086</v>
      </c>
      <c r="H193" t="s">
        <v>87</v>
      </c>
      <c r="I193" t="s">
        <v>1103</v>
      </c>
      <c r="J193" t="s">
        <v>1104</v>
      </c>
      <c r="K193" s="84">
        <v>2019</v>
      </c>
      <c r="L193" t="s">
        <v>1097</v>
      </c>
      <c r="M193" t="s">
        <v>1098</v>
      </c>
      <c r="N193" t="s">
        <v>1060</v>
      </c>
      <c r="O193" t="s">
        <v>1061</v>
      </c>
      <c r="P193" t="s">
        <v>1006</v>
      </c>
      <c r="Q193" t="s">
        <v>1007</v>
      </c>
      <c r="R193">
        <v>1331</v>
      </c>
    </row>
    <row r="194" spans="1:18" x14ac:dyDescent="0.25">
      <c r="A194" t="s">
        <v>805</v>
      </c>
      <c r="B194" t="s">
        <v>804</v>
      </c>
      <c r="C194" t="s">
        <v>746</v>
      </c>
      <c r="D194" t="s">
        <v>747</v>
      </c>
      <c r="E194" t="s">
        <v>1054</v>
      </c>
      <c r="F194" t="s">
        <v>882</v>
      </c>
      <c r="G194" t="s">
        <v>1078</v>
      </c>
      <c r="H194" t="s">
        <v>1079</v>
      </c>
      <c r="I194" t="s">
        <v>1093</v>
      </c>
      <c r="J194" t="s">
        <v>1094</v>
      </c>
      <c r="K194" s="84">
        <v>2019</v>
      </c>
      <c r="L194" t="s">
        <v>1074</v>
      </c>
      <c r="M194" t="s">
        <v>1075</v>
      </c>
      <c r="N194" t="s">
        <v>1068</v>
      </c>
      <c r="O194" t="s">
        <v>1069</v>
      </c>
      <c r="P194" t="s">
        <v>1006</v>
      </c>
      <c r="Q194" t="s">
        <v>1007</v>
      </c>
      <c r="R194">
        <v>6974</v>
      </c>
    </row>
    <row r="195" spans="1:18" x14ac:dyDescent="0.25">
      <c r="A195" t="s">
        <v>803</v>
      </c>
      <c r="B195" t="s">
        <v>802</v>
      </c>
      <c r="C195" t="s">
        <v>752</v>
      </c>
      <c r="D195" t="s">
        <v>753</v>
      </c>
      <c r="E195" t="s">
        <v>1034</v>
      </c>
      <c r="F195" t="s">
        <v>878</v>
      </c>
      <c r="G195" t="s">
        <v>1222</v>
      </c>
      <c r="H195" t="s">
        <v>1223</v>
      </c>
      <c r="I195" t="s">
        <v>1224</v>
      </c>
      <c r="J195" t="s">
        <v>1225</v>
      </c>
      <c r="K195" s="84">
        <v>2019</v>
      </c>
      <c r="L195" t="s">
        <v>1177</v>
      </c>
      <c r="M195" t="s">
        <v>1178</v>
      </c>
      <c r="N195" t="s">
        <v>1123</v>
      </c>
      <c r="O195" t="s">
        <v>1124</v>
      </c>
      <c r="P195" t="s">
        <v>1006</v>
      </c>
      <c r="Q195" t="s">
        <v>1007</v>
      </c>
      <c r="R195">
        <v>40873</v>
      </c>
    </row>
    <row r="196" spans="1:18" x14ac:dyDescent="0.25">
      <c r="A196" t="s">
        <v>797</v>
      </c>
      <c r="B196" t="s">
        <v>796</v>
      </c>
      <c r="C196" t="s">
        <v>796</v>
      </c>
      <c r="D196" t="s">
        <v>797</v>
      </c>
      <c r="E196" t="s">
        <v>1328</v>
      </c>
      <c r="F196" t="s">
        <v>885</v>
      </c>
      <c r="G196" t="s">
        <v>1393</v>
      </c>
      <c r="H196" t="s">
        <v>1394</v>
      </c>
      <c r="I196" t="s">
        <v>1776</v>
      </c>
      <c r="J196" t="s">
        <v>1777</v>
      </c>
      <c r="K196" s="84">
        <v>2019</v>
      </c>
      <c r="L196" t="s">
        <v>1397</v>
      </c>
      <c r="M196" t="s">
        <v>1398</v>
      </c>
      <c r="N196" t="s">
        <v>1399</v>
      </c>
      <c r="O196" t="s">
        <v>1400</v>
      </c>
      <c r="P196" t="s">
        <v>1006</v>
      </c>
      <c r="Q196" t="s">
        <v>998</v>
      </c>
      <c r="R196">
        <v>41751</v>
      </c>
    </row>
    <row r="197" spans="1:18" x14ac:dyDescent="0.25">
      <c r="A197" t="s">
        <v>261</v>
      </c>
      <c r="B197" t="s">
        <v>260</v>
      </c>
      <c r="C197" t="s">
        <v>260</v>
      </c>
      <c r="D197" t="s">
        <v>261</v>
      </c>
      <c r="E197" t="s">
        <v>1234</v>
      </c>
      <c r="F197" t="s">
        <v>880</v>
      </c>
      <c r="G197" t="s">
        <v>1256</v>
      </c>
      <c r="H197" t="s">
        <v>255</v>
      </c>
      <c r="I197" t="s">
        <v>1320</v>
      </c>
      <c r="J197" t="s">
        <v>1321</v>
      </c>
      <c r="K197" s="84">
        <v>2019</v>
      </c>
      <c r="L197" t="s">
        <v>1259</v>
      </c>
      <c r="M197" t="s">
        <v>1260</v>
      </c>
      <c r="N197" t="s">
        <v>1240</v>
      </c>
      <c r="O197" t="s">
        <v>1241</v>
      </c>
      <c r="P197" t="s">
        <v>997</v>
      </c>
      <c r="Q197" t="s">
        <v>998</v>
      </c>
      <c r="R197">
        <v>7366</v>
      </c>
    </row>
    <row r="198" spans="1:18" x14ac:dyDescent="0.25">
      <c r="A198" t="s">
        <v>503</v>
      </c>
      <c r="B198" t="s">
        <v>502</v>
      </c>
      <c r="C198" t="s">
        <v>502</v>
      </c>
      <c r="D198" t="s">
        <v>503</v>
      </c>
      <c r="E198" t="s">
        <v>1561</v>
      </c>
      <c r="F198" t="s">
        <v>879</v>
      </c>
      <c r="G198" t="s">
        <v>1605</v>
      </c>
      <c r="H198" t="s">
        <v>773</v>
      </c>
      <c r="I198" t="s">
        <v>1628</v>
      </c>
      <c r="J198" t="s">
        <v>1629</v>
      </c>
      <c r="K198" s="84">
        <v>2019</v>
      </c>
      <c r="L198" t="s">
        <v>1608</v>
      </c>
      <c r="M198" t="s">
        <v>1609</v>
      </c>
      <c r="N198" t="s">
        <v>1190</v>
      </c>
      <c r="O198" t="s">
        <v>1191</v>
      </c>
      <c r="P198" t="s">
        <v>997</v>
      </c>
      <c r="Q198" t="s">
        <v>998</v>
      </c>
      <c r="R198">
        <v>1354</v>
      </c>
    </row>
    <row r="199" spans="1:18" x14ac:dyDescent="0.25">
      <c r="A199" t="s">
        <v>687</v>
      </c>
      <c r="B199" t="s">
        <v>686</v>
      </c>
      <c r="C199" t="s">
        <v>724</v>
      </c>
      <c r="D199" t="s">
        <v>725</v>
      </c>
      <c r="E199" t="s">
        <v>988</v>
      </c>
      <c r="F199" t="s">
        <v>881</v>
      </c>
      <c r="G199" t="s">
        <v>1748</v>
      </c>
      <c r="H199" t="s">
        <v>1749</v>
      </c>
      <c r="I199" t="s">
        <v>1417</v>
      </c>
      <c r="J199" t="s">
        <v>1736</v>
      </c>
      <c r="K199" s="84">
        <v>2019</v>
      </c>
      <c r="L199" t="s">
        <v>1004</v>
      </c>
      <c r="M199" t="s">
        <v>1005</v>
      </c>
      <c r="N199" t="s">
        <v>995</v>
      </c>
      <c r="O199" t="s">
        <v>996</v>
      </c>
      <c r="P199" t="s">
        <v>1006</v>
      </c>
      <c r="Q199" t="s">
        <v>1007</v>
      </c>
      <c r="R199">
        <v>10334</v>
      </c>
    </row>
    <row r="200" spans="1:18" x14ac:dyDescent="0.25">
      <c r="A200" t="s">
        <v>263</v>
      </c>
      <c r="B200" t="s">
        <v>262</v>
      </c>
      <c r="C200" t="s">
        <v>262</v>
      </c>
      <c r="D200" t="s">
        <v>263</v>
      </c>
      <c r="E200" t="s">
        <v>1234</v>
      </c>
      <c r="F200" t="s">
        <v>880</v>
      </c>
      <c r="G200" t="s">
        <v>1242</v>
      </c>
      <c r="H200" t="s">
        <v>1243</v>
      </c>
      <c r="I200" t="s">
        <v>1322</v>
      </c>
      <c r="J200" t="s">
        <v>1323</v>
      </c>
      <c r="K200" s="84">
        <v>2019</v>
      </c>
      <c r="L200" t="s">
        <v>1246</v>
      </c>
      <c r="M200" t="s">
        <v>1247</v>
      </c>
      <c r="N200" t="s">
        <v>1248</v>
      </c>
      <c r="O200" t="s">
        <v>1249</v>
      </c>
      <c r="P200" t="s">
        <v>997</v>
      </c>
      <c r="Q200" t="s">
        <v>998</v>
      </c>
      <c r="R200">
        <v>1818</v>
      </c>
    </row>
    <row r="201" spans="1:18" x14ac:dyDescent="0.25">
      <c r="A201" t="s">
        <v>657</v>
      </c>
      <c r="B201" t="s">
        <v>656</v>
      </c>
      <c r="C201" t="s">
        <v>764</v>
      </c>
      <c r="D201" t="s">
        <v>765</v>
      </c>
      <c r="E201" t="s">
        <v>1561</v>
      </c>
      <c r="F201" t="s">
        <v>879</v>
      </c>
      <c r="G201" t="s">
        <v>1584</v>
      </c>
      <c r="H201" t="s">
        <v>471</v>
      </c>
      <c r="I201" t="s">
        <v>1703</v>
      </c>
      <c r="J201" t="s">
        <v>1704</v>
      </c>
      <c r="K201" s="84">
        <v>2019</v>
      </c>
      <c r="L201" t="s">
        <v>1585</v>
      </c>
      <c r="M201" t="s">
        <v>1656</v>
      </c>
      <c r="N201" t="s">
        <v>1588</v>
      </c>
      <c r="O201" t="s">
        <v>1589</v>
      </c>
      <c r="P201" t="s">
        <v>997</v>
      </c>
      <c r="Q201" t="s">
        <v>1007</v>
      </c>
      <c r="R201">
        <v>3995</v>
      </c>
    </row>
    <row r="202" spans="1:18" x14ac:dyDescent="0.25">
      <c r="A202" t="s">
        <v>505</v>
      </c>
      <c r="B202" t="s">
        <v>504</v>
      </c>
      <c r="C202" t="s">
        <v>504</v>
      </c>
      <c r="D202" t="s">
        <v>505</v>
      </c>
      <c r="E202" t="s">
        <v>1561</v>
      </c>
      <c r="F202" t="s">
        <v>879</v>
      </c>
      <c r="G202" t="s">
        <v>1605</v>
      </c>
      <c r="H202" t="s">
        <v>773</v>
      </c>
      <c r="I202" t="s">
        <v>1630</v>
      </c>
      <c r="J202" t="s">
        <v>1631</v>
      </c>
      <c r="K202" s="84">
        <v>2019</v>
      </c>
      <c r="L202" t="s">
        <v>1460</v>
      </c>
      <c r="M202" t="s">
        <v>1461</v>
      </c>
      <c r="N202" t="s">
        <v>1190</v>
      </c>
      <c r="O202" t="s">
        <v>1191</v>
      </c>
      <c r="P202" t="s">
        <v>997</v>
      </c>
      <c r="Q202" t="s">
        <v>998</v>
      </c>
      <c r="R202">
        <v>7676</v>
      </c>
    </row>
    <row r="203" spans="1:18" x14ac:dyDescent="0.25">
      <c r="A203" t="s">
        <v>79</v>
      </c>
      <c r="B203" t="s">
        <v>78</v>
      </c>
      <c r="C203" t="s">
        <v>78</v>
      </c>
      <c r="D203" t="s">
        <v>79</v>
      </c>
      <c r="E203" t="s">
        <v>1054</v>
      </c>
      <c r="F203" t="s">
        <v>882</v>
      </c>
      <c r="G203" t="s">
        <v>1086</v>
      </c>
      <c r="H203" t="s">
        <v>87</v>
      </c>
      <c r="I203" t="s">
        <v>1105</v>
      </c>
      <c r="J203" t="s">
        <v>1106</v>
      </c>
      <c r="K203" s="84">
        <v>2019</v>
      </c>
      <c r="L203" t="s">
        <v>1097</v>
      </c>
      <c r="M203" t="s">
        <v>1098</v>
      </c>
      <c r="N203" t="s">
        <v>1060</v>
      </c>
      <c r="O203" t="s">
        <v>1061</v>
      </c>
      <c r="P203" t="s">
        <v>997</v>
      </c>
      <c r="Q203" t="s">
        <v>998</v>
      </c>
      <c r="R203">
        <v>6256</v>
      </c>
    </row>
    <row r="204" spans="1:18" x14ac:dyDescent="0.25">
      <c r="A204" t="s">
        <v>31</v>
      </c>
      <c r="B204" t="s">
        <v>30</v>
      </c>
      <c r="C204" t="s">
        <v>30</v>
      </c>
      <c r="D204" t="s">
        <v>31</v>
      </c>
      <c r="E204" t="s">
        <v>988</v>
      </c>
      <c r="F204" t="s">
        <v>881</v>
      </c>
      <c r="G204" t="s">
        <v>989</v>
      </c>
      <c r="H204" t="s">
        <v>990</v>
      </c>
      <c r="I204" t="s">
        <v>1028</v>
      </c>
      <c r="J204" t="s">
        <v>1029</v>
      </c>
      <c r="K204" s="84">
        <v>2019</v>
      </c>
      <c r="L204" t="s">
        <v>993</v>
      </c>
      <c r="M204" t="s">
        <v>994</v>
      </c>
      <c r="N204" t="s">
        <v>995</v>
      </c>
      <c r="O204" t="s">
        <v>996</v>
      </c>
      <c r="P204" t="s">
        <v>997</v>
      </c>
      <c r="Q204" t="s">
        <v>998</v>
      </c>
      <c r="R204">
        <v>1475</v>
      </c>
    </row>
    <row r="205" spans="1:18" x14ac:dyDescent="0.25">
      <c r="A205" t="s">
        <v>33</v>
      </c>
      <c r="B205" t="s">
        <v>32</v>
      </c>
      <c r="C205" t="s">
        <v>32</v>
      </c>
      <c r="D205" t="s">
        <v>33</v>
      </c>
      <c r="E205" t="s">
        <v>999</v>
      </c>
      <c r="F205" t="s">
        <v>884</v>
      </c>
      <c r="G205" t="s">
        <v>1017</v>
      </c>
      <c r="H205" t="s">
        <v>47</v>
      </c>
      <c r="I205" t="s">
        <v>1030</v>
      </c>
      <c r="J205" t="s">
        <v>1031</v>
      </c>
      <c r="K205" s="84">
        <v>2019</v>
      </c>
      <c r="L205" t="s">
        <v>1004</v>
      </c>
      <c r="M205" t="s">
        <v>1005</v>
      </c>
      <c r="N205" t="s">
        <v>995</v>
      </c>
      <c r="O205" t="s">
        <v>996</v>
      </c>
      <c r="P205" t="s">
        <v>997</v>
      </c>
      <c r="Q205" t="s">
        <v>998</v>
      </c>
      <c r="R205">
        <v>15441</v>
      </c>
    </row>
    <row r="206" spans="1:18" x14ac:dyDescent="0.25">
      <c r="A206" t="s">
        <v>777</v>
      </c>
      <c r="B206" t="s">
        <v>776</v>
      </c>
      <c r="C206" t="s">
        <v>776</v>
      </c>
      <c r="D206" t="s">
        <v>777</v>
      </c>
      <c r="E206" t="s">
        <v>1034</v>
      </c>
      <c r="F206" t="s">
        <v>878</v>
      </c>
      <c r="G206" t="s">
        <v>1145</v>
      </c>
      <c r="H206" t="s">
        <v>165</v>
      </c>
      <c r="I206" t="s">
        <v>1767</v>
      </c>
      <c r="J206" t="s">
        <v>1768</v>
      </c>
      <c r="K206" s="84">
        <v>2019</v>
      </c>
      <c r="L206" t="s">
        <v>1212</v>
      </c>
      <c r="M206" t="s">
        <v>1213</v>
      </c>
      <c r="N206" t="s">
        <v>1123</v>
      </c>
      <c r="O206" t="s">
        <v>1124</v>
      </c>
      <c r="P206" t="s">
        <v>1006</v>
      </c>
      <c r="Q206" t="s">
        <v>998</v>
      </c>
      <c r="R206">
        <v>7495</v>
      </c>
    </row>
    <row r="207" spans="1:18" x14ac:dyDescent="0.25">
      <c r="A207" t="s">
        <v>353</v>
      </c>
      <c r="B207" t="s">
        <v>352</v>
      </c>
      <c r="C207" t="s">
        <v>352</v>
      </c>
      <c r="D207" t="s">
        <v>353</v>
      </c>
      <c r="E207" t="s">
        <v>1328</v>
      </c>
      <c r="F207" t="s">
        <v>885</v>
      </c>
      <c r="G207" t="s">
        <v>1393</v>
      </c>
      <c r="H207" t="s">
        <v>1394</v>
      </c>
      <c r="I207" t="s">
        <v>1433</v>
      </c>
      <c r="J207" t="s">
        <v>1434</v>
      </c>
      <c r="K207" s="84">
        <v>2019</v>
      </c>
      <c r="L207" t="s">
        <v>1397</v>
      </c>
      <c r="M207" t="s">
        <v>1398</v>
      </c>
      <c r="N207" t="s">
        <v>1399</v>
      </c>
      <c r="O207" t="s">
        <v>1400</v>
      </c>
      <c r="P207" t="s">
        <v>997</v>
      </c>
      <c r="Q207" t="s">
        <v>998</v>
      </c>
      <c r="R207">
        <v>6135</v>
      </c>
    </row>
    <row r="208" spans="1:18" x14ac:dyDescent="0.25">
      <c r="A208" t="s">
        <v>81</v>
      </c>
      <c r="B208" t="s">
        <v>80</v>
      </c>
      <c r="C208" t="s">
        <v>828</v>
      </c>
      <c r="D208" t="s">
        <v>829</v>
      </c>
      <c r="E208" t="s">
        <v>1054</v>
      </c>
      <c r="F208" t="s">
        <v>882</v>
      </c>
      <c r="G208" t="s">
        <v>1086</v>
      </c>
      <c r="H208" t="s">
        <v>87</v>
      </c>
      <c r="I208" t="s">
        <v>1103</v>
      </c>
      <c r="J208" t="s">
        <v>1104</v>
      </c>
      <c r="K208" s="84">
        <v>2019</v>
      </c>
      <c r="L208" t="s">
        <v>1097</v>
      </c>
      <c r="M208" t="s">
        <v>1098</v>
      </c>
      <c r="N208" t="s">
        <v>1060</v>
      </c>
      <c r="O208" t="s">
        <v>1061</v>
      </c>
      <c r="P208" t="s">
        <v>1006</v>
      </c>
      <c r="Q208" t="s">
        <v>1007</v>
      </c>
      <c r="R208">
        <v>11533</v>
      </c>
    </row>
    <row r="209" spans="1:18" x14ac:dyDescent="0.25">
      <c r="A209" t="s">
        <v>83</v>
      </c>
      <c r="B209" t="s">
        <v>82</v>
      </c>
      <c r="C209" t="s">
        <v>82</v>
      </c>
      <c r="D209" t="s">
        <v>83</v>
      </c>
      <c r="E209" t="s">
        <v>1054</v>
      </c>
      <c r="F209" t="s">
        <v>882</v>
      </c>
      <c r="G209" t="s">
        <v>1062</v>
      </c>
      <c r="H209" t="s">
        <v>1063</v>
      </c>
      <c r="I209" t="s">
        <v>1107</v>
      </c>
      <c r="J209" t="s">
        <v>1108</v>
      </c>
      <c r="K209" s="84">
        <v>2019</v>
      </c>
      <c r="L209" t="s">
        <v>1074</v>
      </c>
      <c r="M209" t="s">
        <v>1075</v>
      </c>
      <c r="N209" t="s">
        <v>1068</v>
      </c>
      <c r="O209" t="s">
        <v>1069</v>
      </c>
      <c r="P209" t="s">
        <v>997</v>
      </c>
      <c r="Q209" t="s">
        <v>998</v>
      </c>
      <c r="R209">
        <v>4411</v>
      </c>
    </row>
    <row r="210" spans="1:18" x14ac:dyDescent="0.25">
      <c r="A210" t="s">
        <v>181</v>
      </c>
      <c r="B210" t="s">
        <v>180</v>
      </c>
      <c r="C210" t="s">
        <v>736</v>
      </c>
      <c r="D210" t="s">
        <v>737</v>
      </c>
      <c r="E210" t="s">
        <v>1034</v>
      </c>
      <c r="F210" t="s">
        <v>878</v>
      </c>
      <c r="G210" t="s">
        <v>1035</v>
      </c>
      <c r="H210" t="s">
        <v>149</v>
      </c>
      <c r="I210" t="s">
        <v>1194</v>
      </c>
      <c r="J210" t="s">
        <v>1195</v>
      </c>
      <c r="K210" s="84">
        <v>2019</v>
      </c>
      <c r="L210" t="s">
        <v>1038</v>
      </c>
      <c r="M210" t="s">
        <v>1039</v>
      </c>
      <c r="N210" t="s">
        <v>1040</v>
      </c>
      <c r="O210" t="s">
        <v>1041</v>
      </c>
      <c r="P210" t="s">
        <v>1006</v>
      </c>
      <c r="Q210" t="s">
        <v>1007</v>
      </c>
      <c r="R210">
        <v>10737</v>
      </c>
    </row>
    <row r="211" spans="1:18" x14ac:dyDescent="0.25">
      <c r="A211" t="s">
        <v>589</v>
      </c>
      <c r="B211" t="s">
        <v>588</v>
      </c>
      <c r="C211" t="s">
        <v>732</v>
      </c>
      <c r="D211" t="s">
        <v>733</v>
      </c>
      <c r="E211" t="s">
        <v>1667</v>
      </c>
      <c r="F211" t="s">
        <v>883</v>
      </c>
      <c r="G211" t="s">
        <v>1683</v>
      </c>
      <c r="H211" t="s">
        <v>1684</v>
      </c>
      <c r="I211" t="s">
        <v>1709</v>
      </c>
      <c r="J211" t="s">
        <v>1710</v>
      </c>
      <c r="K211" s="84">
        <v>2019</v>
      </c>
      <c r="L211" t="s">
        <v>1638</v>
      </c>
      <c r="M211" t="s">
        <v>1639</v>
      </c>
      <c r="N211" t="s">
        <v>1588</v>
      </c>
      <c r="O211" t="s">
        <v>1589</v>
      </c>
      <c r="P211" t="s">
        <v>997</v>
      </c>
      <c r="Q211" t="s">
        <v>1007</v>
      </c>
      <c r="R211">
        <v>1438</v>
      </c>
    </row>
    <row r="212" spans="1:18" x14ac:dyDescent="0.25">
      <c r="A212" t="s">
        <v>265</v>
      </c>
      <c r="B212" t="s">
        <v>264</v>
      </c>
      <c r="C212" t="s">
        <v>264</v>
      </c>
      <c r="D212" t="s">
        <v>265</v>
      </c>
      <c r="E212" t="s">
        <v>1234</v>
      </c>
      <c r="F212" t="s">
        <v>880</v>
      </c>
      <c r="G212" t="s">
        <v>1235</v>
      </c>
      <c r="H212" t="s">
        <v>229</v>
      </c>
      <c r="I212" t="s">
        <v>1324</v>
      </c>
      <c r="J212" t="s">
        <v>1325</v>
      </c>
      <c r="K212" s="84">
        <v>2019</v>
      </c>
      <c r="L212" t="s">
        <v>1251</v>
      </c>
      <c r="M212" t="s">
        <v>1252</v>
      </c>
      <c r="N212" t="s">
        <v>1240</v>
      </c>
      <c r="O212" t="s">
        <v>1241</v>
      </c>
      <c r="P212" t="s">
        <v>1006</v>
      </c>
      <c r="Q212" t="s">
        <v>998</v>
      </c>
      <c r="R212">
        <v>9589</v>
      </c>
    </row>
    <row r="213" spans="1:18" x14ac:dyDescent="0.25">
      <c r="A213" t="s">
        <v>183</v>
      </c>
      <c r="B213" t="s">
        <v>182</v>
      </c>
      <c r="C213" t="s">
        <v>182</v>
      </c>
      <c r="D213" t="s">
        <v>183</v>
      </c>
      <c r="E213" t="s">
        <v>1034</v>
      </c>
      <c r="F213" t="s">
        <v>878</v>
      </c>
      <c r="G213" t="s">
        <v>1174</v>
      </c>
      <c r="H213" t="s">
        <v>153</v>
      </c>
      <c r="I213" t="s">
        <v>1200</v>
      </c>
      <c r="J213" t="s">
        <v>1201</v>
      </c>
      <c r="K213" s="84">
        <v>2019</v>
      </c>
      <c r="L213" t="s">
        <v>1177</v>
      </c>
      <c r="M213" t="s">
        <v>1178</v>
      </c>
      <c r="N213" t="s">
        <v>1123</v>
      </c>
      <c r="O213" t="s">
        <v>1124</v>
      </c>
      <c r="P213" t="s">
        <v>1006</v>
      </c>
      <c r="Q213" t="s">
        <v>998</v>
      </c>
      <c r="R213">
        <v>22955</v>
      </c>
    </row>
    <row r="214" spans="1:18" x14ac:dyDescent="0.25">
      <c r="A214" t="s">
        <v>85</v>
      </c>
      <c r="B214" t="s">
        <v>84</v>
      </c>
      <c r="C214" t="s">
        <v>746</v>
      </c>
      <c r="D214" t="s">
        <v>747</v>
      </c>
      <c r="E214" t="s">
        <v>1054</v>
      </c>
      <c r="F214" t="s">
        <v>882</v>
      </c>
      <c r="G214" t="s">
        <v>1078</v>
      </c>
      <c r="H214" t="s">
        <v>1079</v>
      </c>
      <c r="I214" t="s">
        <v>1093</v>
      </c>
      <c r="J214" t="s">
        <v>1094</v>
      </c>
      <c r="K214" s="84">
        <v>2019</v>
      </c>
      <c r="L214" t="s">
        <v>1074</v>
      </c>
      <c r="M214" t="s">
        <v>1075</v>
      </c>
      <c r="N214" t="s">
        <v>1068</v>
      </c>
      <c r="O214" t="s">
        <v>1069</v>
      </c>
      <c r="P214" t="s">
        <v>1006</v>
      </c>
      <c r="Q214" t="s">
        <v>1007</v>
      </c>
      <c r="R214">
        <v>6634</v>
      </c>
    </row>
    <row r="215" spans="1:18" x14ac:dyDescent="0.25">
      <c r="A215" t="s">
        <v>87</v>
      </c>
      <c r="B215" t="s">
        <v>86</v>
      </c>
      <c r="C215" t="s">
        <v>86</v>
      </c>
      <c r="D215" t="s">
        <v>87</v>
      </c>
      <c r="E215" t="s">
        <v>1054</v>
      </c>
      <c r="F215" t="s">
        <v>882</v>
      </c>
      <c r="G215" t="s">
        <v>1086</v>
      </c>
      <c r="H215" t="s">
        <v>87</v>
      </c>
      <c r="I215" t="s">
        <v>1109</v>
      </c>
      <c r="J215" t="s">
        <v>1110</v>
      </c>
      <c r="K215" s="84">
        <v>2019</v>
      </c>
      <c r="L215" t="s">
        <v>1097</v>
      </c>
      <c r="M215" t="s">
        <v>1098</v>
      </c>
      <c r="N215" t="s">
        <v>1060</v>
      </c>
      <c r="O215" t="s">
        <v>1061</v>
      </c>
      <c r="P215" t="s">
        <v>997</v>
      </c>
      <c r="Q215" t="s">
        <v>998</v>
      </c>
      <c r="R215">
        <v>3828</v>
      </c>
    </row>
    <row r="216" spans="1:18" x14ac:dyDescent="0.25">
      <c r="A216" t="s">
        <v>413</v>
      </c>
      <c r="B216" t="s">
        <v>412</v>
      </c>
      <c r="C216" t="s">
        <v>412</v>
      </c>
      <c r="D216" t="s">
        <v>413</v>
      </c>
      <c r="E216" t="s">
        <v>1451</v>
      </c>
      <c r="F216" t="s">
        <v>886</v>
      </c>
      <c r="G216" t="s">
        <v>1452</v>
      </c>
      <c r="H216" t="s">
        <v>381</v>
      </c>
      <c r="I216" t="s">
        <v>1511</v>
      </c>
      <c r="J216" t="s">
        <v>1512</v>
      </c>
      <c r="K216" s="84">
        <v>2019</v>
      </c>
      <c r="L216" t="s">
        <v>1513</v>
      </c>
      <c r="M216" t="s">
        <v>1514</v>
      </c>
      <c r="N216" t="s">
        <v>1429</v>
      </c>
      <c r="O216" t="s">
        <v>1430</v>
      </c>
      <c r="P216" t="s">
        <v>1006</v>
      </c>
      <c r="Q216" t="s">
        <v>998</v>
      </c>
      <c r="R216">
        <v>5909</v>
      </c>
    </row>
    <row r="217" spans="1:18" x14ac:dyDescent="0.25">
      <c r="A217" t="s">
        <v>35</v>
      </c>
      <c r="B217" t="s">
        <v>34</v>
      </c>
      <c r="C217" t="s">
        <v>34</v>
      </c>
      <c r="D217" t="s">
        <v>35</v>
      </c>
      <c r="E217" t="s">
        <v>999</v>
      </c>
      <c r="F217" t="s">
        <v>884</v>
      </c>
      <c r="G217" t="s">
        <v>1017</v>
      </c>
      <c r="H217" t="s">
        <v>47</v>
      </c>
      <c r="I217" t="s">
        <v>1032</v>
      </c>
      <c r="J217" t="s">
        <v>1033</v>
      </c>
      <c r="K217" s="84">
        <v>2019</v>
      </c>
      <c r="L217" t="s">
        <v>1004</v>
      </c>
      <c r="M217" t="s">
        <v>1005</v>
      </c>
      <c r="N217" t="s">
        <v>995</v>
      </c>
      <c r="O217" t="s">
        <v>996</v>
      </c>
      <c r="P217" t="s">
        <v>997</v>
      </c>
      <c r="Q217" t="s">
        <v>998</v>
      </c>
      <c r="R217">
        <v>30348</v>
      </c>
    </row>
    <row r="218" spans="1:18" x14ac:dyDescent="0.25">
      <c r="A218" t="s">
        <v>591</v>
      </c>
      <c r="B218" t="s">
        <v>590</v>
      </c>
      <c r="C218" t="s">
        <v>590</v>
      </c>
      <c r="D218" t="s">
        <v>591</v>
      </c>
      <c r="E218" t="s">
        <v>1667</v>
      </c>
      <c r="F218" t="s">
        <v>883</v>
      </c>
      <c r="G218" t="s">
        <v>1683</v>
      </c>
      <c r="H218" t="s">
        <v>1684</v>
      </c>
      <c r="I218" t="s">
        <v>1718</v>
      </c>
      <c r="J218" t="s">
        <v>1719</v>
      </c>
      <c r="K218" s="84">
        <v>2019</v>
      </c>
      <c r="L218" t="s">
        <v>1638</v>
      </c>
      <c r="M218" t="s">
        <v>1639</v>
      </c>
      <c r="N218" t="s">
        <v>1588</v>
      </c>
      <c r="O218" t="s">
        <v>1589</v>
      </c>
      <c r="P218" t="s">
        <v>1006</v>
      </c>
      <c r="Q218" t="s">
        <v>998</v>
      </c>
      <c r="R218">
        <v>5982</v>
      </c>
    </row>
    <row r="219" spans="1:18" x14ac:dyDescent="0.25">
      <c r="A219" t="s">
        <v>593</v>
      </c>
      <c r="B219" t="s">
        <v>592</v>
      </c>
      <c r="C219" t="s">
        <v>592</v>
      </c>
      <c r="D219" t="s">
        <v>593</v>
      </c>
      <c r="E219" t="s">
        <v>1667</v>
      </c>
      <c r="F219" t="s">
        <v>883</v>
      </c>
      <c r="G219" t="s">
        <v>1705</v>
      </c>
      <c r="H219" t="s">
        <v>1706</v>
      </c>
      <c r="I219" t="s">
        <v>1720</v>
      </c>
      <c r="J219" t="s">
        <v>1721</v>
      </c>
      <c r="K219" s="84">
        <v>2019</v>
      </c>
      <c r="L219" t="s">
        <v>1404</v>
      </c>
      <c r="M219" t="s">
        <v>1702</v>
      </c>
      <c r="N219" t="s">
        <v>1588</v>
      </c>
      <c r="O219" t="s">
        <v>1589</v>
      </c>
      <c r="P219" t="s">
        <v>1006</v>
      </c>
      <c r="Q219" t="s">
        <v>998</v>
      </c>
      <c r="R219">
        <v>7165</v>
      </c>
    </row>
    <row r="220" spans="1:18" x14ac:dyDescent="0.25">
      <c r="A220" t="s">
        <v>635</v>
      </c>
      <c r="B220" t="s">
        <v>634</v>
      </c>
      <c r="C220" t="s">
        <v>720</v>
      </c>
      <c r="D220" t="s">
        <v>721</v>
      </c>
      <c r="E220" t="s">
        <v>999</v>
      </c>
      <c r="F220" t="s">
        <v>884</v>
      </c>
      <c r="G220" t="s">
        <v>1000</v>
      </c>
      <c r="H220" t="s">
        <v>1001</v>
      </c>
      <c r="I220" t="s">
        <v>1002</v>
      </c>
      <c r="J220" t="s">
        <v>1003</v>
      </c>
      <c r="K220" s="84">
        <v>2019</v>
      </c>
      <c r="L220" t="s">
        <v>1004</v>
      </c>
      <c r="M220" t="s">
        <v>1005</v>
      </c>
      <c r="N220" t="s">
        <v>995</v>
      </c>
      <c r="O220" t="s">
        <v>996</v>
      </c>
      <c r="P220" t="s">
        <v>1006</v>
      </c>
      <c r="Q220" t="s">
        <v>1007</v>
      </c>
      <c r="R220">
        <v>27843</v>
      </c>
    </row>
    <row r="221" spans="1:18" x14ac:dyDescent="0.25">
      <c r="A221" t="s">
        <v>709</v>
      </c>
      <c r="B221" t="s">
        <v>708</v>
      </c>
      <c r="C221" t="s">
        <v>708</v>
      </c>
      <c r="D221" t="s">
        <v>709</v>
      </c>
      <c r="E221" t="s">
        <v>1667</v>
      </c>
      <c r="F221" t="s">
        <v>883</v>
      </c>
      <c r="G221" t="s">
        <v>1734</v>
      </c>
      <c r="H221" t="s">
        <v>1735</v>
      </c>
      <c r="I221" t="s">
        <v>1417</v>
      </c>
      <c r="J221" t="s">
        <v>1736</v>
      </c>
      <c r="K221" s="84">
        <v>2019</v>
      </c>
      <c r="L221" t="s">
        <v>1004</v>
      </c>
      <c r="M221" t="s">
        <v>1005</v>
      </c>
      <c r="N221" t="s">
        <v>995</v>
      </c>
      <c r="O221" t="s">
        <v>996</v>
      </c>
      <c r="P221" t="s">
        <v>1006</v>
      </c>
      <c r="Q221" t="s">
        <v>998</v>
      </c>
      <c r="R221">
        <v>841</v>
      </c>
    </row>
    <row r="222" spans="1:18" x14ac:dyDescent="0.25">
      <c r="A222" t="s">
        <v>37</v>
      </c>
      <c r="B222" t="s">
        <v>36</v>
      </c>
      <c r="C222" t="s">
        <v>36</v>
      </c>
      <c r="D222" t="s">
        <v>37</v>
      </c>
      <c r="E222" t="s">
        <v>1034</v>
      </c>
      <c r="F222" t="s">
        <v>878</v>
      </c>
      <c r="G222" t="s">
        <v>1035</v>
      </c>
      <c r="H222" t="s">
        <v>149</v>
      </c>
      <c r="I222" t="s">
        <v>1036</v>
      </c>
      <c r="J222" t="s">
        <v>1037</v>
      </c>
      <c r="K222" s="84">
        <v>2019</v>
      </c>
      <c r="L222" t="s">
        <v>1038</v>
      </c>
      <c r="M222" t="s">
        <v>1039</v>
      </c>
      <c r="N222" t="s">
        <v>1040</v>
      </c>
      <c r="O222" t="s">
        <v>1041</v>
      </c>
      <c r="P222" t="s">
        <v>1006</v>
      </c>
      <c r="Q222" t="s">
        <v>998</v>
      </c>
      <c r="R222">
        <v>12082</v>
      </c>
    </row>
    <row r="223" spans="1:18" x14ac:dyDescent="0.25">
      <c r="A223" t="s">
        <v>185</v>
      </c>
      <c r="B223" t="s">
        <v>184</v>
      </c>
      <c r="C223" t="s">
        <v>184</v>
      </c>
      <c r="D223" t="s">
        <v>185</v>
      </c>
      <c r="E223" t="s">
        <v>1034</v>
      </c>
      <c r="F223" t="s">
        <v>878</v>
      </c>
      <c r="G223" t="s">
        <v>1145</v>
      </c>
      <c r="H223" t="s">
        <v>165</v>
      </c>
      <c r="I223" t="s">
        <v>1202</v>
      </c>
      <c r="J223" t="s">
        <v>1203</v>
      </c>
      <c r="K223" s="84">
        <v>2019</v>
      </c>
      <c r="L223" t="s">
        <v>1177</v>
      </c>
      <c r="M223" t="s">
        <v>1178</v>
      </c>
      <c r="N223" t="s">
        <v>1123</v>
      </c>
      <c r="O223" t="s">
        <v>1124</v>
      </c>
      <c r="P223" t="s">
        <v>1006</v>
      </c>
      <c r="Q223" t="s">
        <v>998</v>
      </c>
      <c r="R223">
        <v>8497</v>
      </c>
    </row>
    <row r="224" spans="1:18" x14ac:dyDescent="0.25">
      <c r="A224" t="s">
        <v>267</v>
      </c>
      <c r="B224" t="s">
        <v>266</v>
      </c>
      <c r="C224" t="s">
        <v>266</v>
      </c>
      <c r="D224" t="s">
        <v>267</v>
      </c>
      <c r="E224" t="s">
        <v>1234</v>
      </c>
      <c r="F224" t="s">
        <v>880</v>
      </c>
      <c r="G224" t="s">
        <v>1235</v>
      </c>
      <c r="H224" t="s">
        <v>229</v>
      </c>
      <c r="I224" t="s">
        <v>1326</v>
      </c>
      <c r="J224" t="s">
        <v>1327</v>
      </c>
      <c r="K224" s="84">
        <v>2019</v>
      </c>
      <c r="L224" t="s">
        <v>1238</v>
      </c>
      <c r="M224" t="s">
        <v>1239</v>
      </c>
      <c r="N224" t="s">
        <v>1240</v>
      </c>
      <c r="O224" t="s">
        <v>1241</v>
      </c>
      <c r="P224" t="s">
        <v>1006</v>
      </c>
      <c r="Q224" t="s">
        <v>998</v>
      </c>
      <c r="R224">
        <v>6439</v>
      </c>
    </row>
    <row r="225" spans="1:18" x14ac:dyDescent="0.25">
      <c r="A225" t="s">
        <v>669</v>
      </c>
      <c r="B225" t="s">
        <v>668</v>
      </c>
      <c r="C225" t="s">
        <v>740</v>
      </c>
      <c r="D225" t="s">
        <v>741</v>
      </c>
      <c r="E225" t="s">
        <v>1234</v>
      </c>
      <c r="F225" t="s">
        <v>880</v>
      </c>
      <c r="G225" t="s">
        <v>1269</v>
      </c>
      <c r="H225" t="s">
        <v>1270</v>
      </c>
      <c r="I225" t="s">
        <v>1271</v>
      </c>
      <c r="J225" t="s">
        <v>1272</v>
      </c>
      <c r="K225" s="84">
        <v>2019</v>
      </c>
      <c r="L225" t="s">
        <v>1259</v>
      </c>
      <c r="M225" t="s">
        <v>1260</v>
      </c>
      <c r="N225" t="s">
        <v>1240</v>
      </c>
      <c r="O225" t="s">
        <v>1241</v>
      </c>
      <c r="P225" t="s">
        <v>1006</v>
      </c>
      <c r="Q225" t="s">
        <v>1007</v>
      </c>
      <c r="R225">
        <v>23900</v>
      </c>
    </row>
    <row r="226" spans="1:18" x14ac:dyDescent="0.25">
      <c r="A226" t="s">
        <v>667</v>
      </c>
      <c r="B226" t="s">
        <v>666</v>
      </c>
      <c r="C226" t="s">
        <v>740</v>
      </c>
      <c r="D226" t="s">
        <v>741</v>
      </c>
      <c r="E226" t="s">
        <v>1234</v>
      </c>
      <c r="F226" t="s">
        <v>880</v>
      </c>
      <c r="G226" t="s">
        <v>1269</v>
      </c>
      <c r="H226" t="s">
        <v>1270</v>
      </c>
      <c r="I226" t="s">
        <v>1271</v>
      </c>
      <c r="J226" t="s">
        <v>1272</v>
      </c>
      <c r="K226" s="84">
        <v>2019</v>
      </c>
      <c r="L226" t="s">
        <v>1259</v>
      </c>
      <c r="M226" t="s">
        <v>1260</v>
      </c>
      <c r="N226" t="s">
        <v>1240</v>
      </c>
      <c r="O226" t="s">
        <v>1241</v>
      </c>
      <c r="P226" t="s">
        <v>1006</v>
      </c>
      <c r="Q226" t="s">
        <v>1007</v>
      </c>
      <c r="R226">
        <v>15688</v>
      </c>
    </row>
    <row r="227" spans="1:18" x14ac:dyDescent="0.25">
      <c r="A227" t="s">
        <v>689</v>
      </c>
      <c r="B227" t="s">
        <v>688</v>
      </c>
      <c r="C227" t="s">
        <v>724</v>
      </c>
      <c r="D227" t="s">
        <v>725</v>
      </c>
      <c r="E227" t="s">
        <v>988</v>
      </c>
      <c r="F227" t="s">
        <v>881</v>
      </c>
      <c r="G227" t="s">
        <v>1750</v>
      </c>
      <c r="H227" t="s">
        <v>685</v>
      </c>
      <c r="I227" t="s">
        <v>1417</v>
      </c>
      <c r="J227" t="s">
        <v>1736</v>
      </c>
      <c r="K227" s="84">
        <v>2019</v>
      </c>
      <c r="L227" t="s">
        <v>1004</v>
      </c>
      <c r="M227" t="s">
        <v>1005</v>
      </c>
      <c r="N227" t="s">
        <v>995</v>
      </c>
      <c r="O227" t="s">
        <v>996</v>
      </c>
      <c r="P227" t="s">
        <v>1006</v>
      </c>
      <c r="Q227" t="s">
        <v>1007</v>
      </c>
      <c r="R227">
        <v>18083</v>
      </c>
    </row>
    <row r="228" spans="1:18" x14ac:dyDescent="0.25">
      <c r="A228" t="s">
        <v>271</v>
      </c>
      <c r="B228" t="s">
        <v>270</v>
      </c>
      <c r="C228" t="s">
        <v>740</v>
      </c>
      <c r="D228" t="s">
        <v>741</v>
      </c>
      <c r="E228" t="s">
        <v>1234</v>
      </c>
      <c r="F228" t="s">
        <v>880</v>
      </c>
      <c r="G228" t="s">
        <v>1269</v>
      </c>
      <c r="H228" t="s">
        <v>1270</v>
      </c>
      <c r="I228" t="s">
        <v>1271</v>
      </c>
      <c r="J228" t="s">
        <v>1272</v>
      </c>
      <c r="K228" s="84">
        <v>2019</v>
      </c>
      <c r="L228" t="s">
        <v>1259</v>
      </c>
      <c r="M228" t="s">
        <v>1260</v>
      </c>
      <c r="N228" t="s">
        <v>1240</v>
      </c>
      <c r="O228" t="s">
        <v>1241</v>
      </c>
      <c r="P228" t="s">
        <v>1006</v>
      </c>
      <c r="Q228" t="s">
        <v>1007</v>
      </c>
      <c r="R228">
        <v>8137</v>
      </c>
    </row>
    <row r="229" spans="1:18" x14ac:dyDescent="0.25">
      <c r="A229" t="s">
        <v>405</v>
      </c>
      <c r="B229" t="s">
        <v>404</v>
      </c>
      <c r="C229" t="s">
        <v>404</v>
      </c>
      <c r="D229" t="s">
        <v>405</v>
      </c>
      <c r="E229" t="s">
        <v>1451</v>
      </c>
      <c r="F229" t="s">
        <v>886</v>
      </c>
      <c r="G229" t="s">
        <v>1452</v>
      </c>
      <c r="H229" t="s">
        <v>381</v>
      </c>
      <c r="I229" t="s">
        <v>1501</v>
      </c>
      <c r="J229" t="s">
        <v>1502</v>
      </c>
      <c r="K229" s="84">
        <v>2019</v>
      </c>
      <c r="L229" t="s">
        <v>1455</v>
      </c>
      <c r="M229" t="s">
        <v>1456</v>
      </c>
      <c r="N229" t="s">
        <v>1429</v>
      </c>
      <c r="O229" t="s">
        <v>1430</v>
      </c>
      <c r="P229" t="s">
        <v>1006</v>
      </c>
      <c r="Q229" t="s">
        <v>998</v>
      </c>
      <c r="R229">
        <v>4770</v>
      </c>
    </row>
    <row r="230" spans="1:18" x14ac:dyDescent="0.25">
      <c r="A230" t="s">
        <v>89</v>
      </c>
      <c r="B230" t="s">
        <v>88</v>
      </c>
      <c r="C230" t="s">
        <v>754</v>
      </c>
      <c r="D230" t="s">
        <v>755</v>
      </c>
      <c r="E230" t="s">
        <v>1054</v>
      </c>
      <c r="F230" t="s">
        <v>882</v>
      </c>
      <c r="G230" t="s">
        <v>1111</v>
      </c>
      <c r="H230" t="s">
        <v>1112</v>
      </c>
      <c r="I230" t="s">
        <v>1113</v>
      </c>
      <c r="J230" t="s">
        <v>1114</v>
      </c>
      <c r="K230" s="84">
        <v>2019</v>
      </c>
      <c r="L230" t="s">
        <v>1097</v>
      </c>
      <c r="M230" t="s">
        <v>1098</v>
      </c>
      <c r="N230" t="s">
        <v>1060</v>
      </c>
      <c r="O230" t="s">
        <v>1061</v>
      </c>
      <c r="P230" t="s">
        <v>1006</v>
      </c>
      <c r="Q230" t="s">
        <v>1007</v>
      </c>
      <c r="R230">
        <v>1622</v>
      </c>
    </row>
    <row r="231" spans="1:18" x14ac:dyDescent="0.25">
      <c r="A231" t="s">
        <v>691</v>
      </c>
      <c r="B231" t="s">
        <v>690</v>
      </c>
      <c r="C231" t="s">
        <v>724</v>
      </c>
      <c r="D231" t="s">
        <v>725</v>
      </c>
      <c r="E231" t="s">
        <v>988</v>
      </c>
      <c r="F231" t="s">
        <v>881</v>
      </c>
      <c r="G231" t="s">
        <v>1746</v>
      </c>
      <c r="H231" t="s">
        <v>1747</v>
      </c>
      <c r="I231" t="s">
        <v>1417</v>
      </c>
      <c r="J231" t="s">
        <v>1736</v>
      </c>
      <c r="K231" s="84">
        <v>2019</v>
      </c>
      <c r="L231" t="s">
        <v>1004</v>
      </c>
      <c r="M231" t="s">
        <v>1005</v>
      </c>
      <c r="N231" t="s">
        <v>995</v>
      </c>
      <c r="O231" t="s">
        <v>996</v>
      </c>
      <c r="P231" t="s">
        <v>1006</v>
      </c>
      <c r="Q231" t="s">
        <v>1007</v>
      </c>
      <c r="R231">
        <v>13874</v>
      </c>
    </row>
    <row r="232" spans="1:18" x14ac:dyDescent="0.25">
      <c r="A232" t="s">
        <v>91</v>
      </c>
      <c r="B232" t="s">
        <v>90</v>
      </c>
      <c r="C232" t="s">
        <v>90</v>
      </c>
      <c r="D232" t="s">
        <v>91</v>
      </c>
      <c r="E232" t="s">
        <v>1054</v>
      </c>
      <c r="F232" t="s">
        <v>882</v>
      </c>
      <c r="G232" t="s">
        <v>1055</v>
      </c>
      <c r="H232" t="s">
        <v>91</v>
      </c>
      <c r="I232" t="s">
        <v>1115</v>
      </c>
      <c r="J232" t="s">
        <v>1116</v>
      </c>
      <c r="K232" s="84">
        <v>2019</v>
      </c>
      <c r="L232" t="s">
        <v>1097</v>
      </c>
      <c r="M232" t="s">
        <v>1098</v>
      </c>
      <c r="N232" t="s">
        <v>1060</v>
      </c>
      <c r="O232" t="s">
        <v>1061</v>
      </c>
      <c r="P232" t="s">
        <v>1006</v>
      </c>
      <c r="Q232" t="s">
        <v>998</v>
      </c>
      <c r="R232">
        <v>10757</v>
      </c>
    </row>
    <row r="233" spans="1:18" x14ac:dyDescent="0.25">
      <c r="A233" t="s">
        <v>693</v>
      </c>
      <c r="B233" t="s">
        <v>692</v>
      </c>
      <c r="C233" t="s">
        <v>724</v>
      </c>
      <c r="D233" t="s">
        <v>725</v>
      </c>
      <c r="E233" t="s">
        <v>988</v>
      </c>
      <c r="F233" t="s">
        <v>881</v>
      </c>
      <c r="G233" t="s">
        <v>1750</v>
      </c>
      <c r="H233" t="s">
        <v>685</v>
      </c>
      <c r="I233" t="s">
        <v>1417</v>
      </c>
      <c r="J233" t="s">
        <v>1736</v>
      </c>
      <c r="K233" s="84">
        <v>2019</v>
      </c>
      <c r="L233" t="s">
        <v>1004</v>
      </c>
      <c r="M233" t="s">
        <v>1005</v>
      </c>
      <c r="N233" t="s">
        <v>995</v>
      </c>
      <c r="O233" t="s">
        <v>996</v>
      </c>
      <c r="P233" t="s">
        <v>1006</v>
      </c>
      <c r="Q233" t="s">
        <v>1007</v>
      </c>
      <c r="R233">
        <v>12807</v>
      </c>
    </row>
    <row r="234" spans="1:18" x14ac:dyDescent="0.25">
      <c r="A234" t="s">
        <v>415</v>
      </c>
      <c r="B234" t="s">
        <v>414</v>
      </c>
      <c r="C234" t="s">
        <v>414</v>
      </c>
      <c r="D234" t="s">
        <v>415</v>
      </c>
      <c r="E234" t="s">
        <v>1451</v>
      </c>
      <c r="F234" t="s">
        <v>886</v>
      </c>
      <c r="G234" t="s">
        <v>1464</v>
      </c>
      <c r="H234" t="s">
        <v>387</v>
      </c>
      <c r="I234" t="s">
        <v>1515</v>
      </c>
      <c r="J234" t="s">
        <v>1516</v>
      </c>
      <c r="K234" s="84">
        <v>2019</v>
      </c>
      <c r="L234" t="s">
        <v>1186</v>
      </c>
      <c r="M234" t="s">
        <v>1482</v>
      </c>
      <c r="N234" t="s">
        <v>1468</v>
      </c>
      <c r="O234" t="s">
        <v>1469</v>
      </c>
      <c r="P234" t="s">
        <v>997</v>
      </c>
      <c r="Q234" t="s">
        <v>998</v>
      </c>
      <c r="R234">
        <v>2625</v>
      </c>
    </row>
    <row r="235" spans="1:18" x14ac:dyDescent="0.25">
      <c r="A235" t="s">
        <v>355</v>
      </c>
      <c r="B235" t="s">
        <v>354</v>
      </c>
      <c r="C235" t="s">
        <v>354</v>
      </c>
      <c r="D235" t="s">
        <v>355</v>
      </c>
      <c r="E235" t="s">
        <v>1328</v>
      </c>
      <c r="F235" t="s">
        <v>885</v>
      </c>
      <c r="G235" t="s">
        <v>1403</v>
      </c>
      <c r="H235" t="s">
        <v>329</v>
      </c>
      <c r="I235" t="s">
        <v>1435</v>
      </c>
      <c r="J235" t="s">
        <v>1436</v>
      </c>
      <c r="K235" s="84">
        <v>2019</v>
      </c>
      <c r="L235" t="s">
        <v>1406</v>
      </c>
      <c r="M235" t="s">
        <v>1407</v>
      </c>
      <c r="N235" t="s">
        <v>1408</v>
      </c>
      <c r="O235" t="s">
        <v>1409</v>
      </c>
      <c r="P235" t="s">
        <v>997</v>
      </c>
      <c r="Q235" t="s">
        <v>998</v>
      </c>
      <c r="R235">
        <v>4145</v>
      </c>
    </row>
    <row r="236" spans="1:18" x14ac:dyDescent="0.25">
      <c r="A236" t="s">
        <v>507</v>
      </c>
      <c r="B236" t="s">
        <v>506</v>
      </c>
      <c r="C236" t="s">
        <v>506</v>
      </c>
      <c r="D236" t="s">
        <v>507</v>
      </c>
      <c r="E236" t="s">
        <v>1561</v>
      </c>
      <c r="F236" t="s">
        <v>879</v>
      </c>
      <c r="G236" t="s">
        <v>1598</v>
      </c>
      <c r="H236" t="s">
        <v>507</v>
      </c>
      <c r="I236" t="s">
        <v>1632</v>
      </c>
      <c r="J236" t="s">
        <v>1633</v>
      </c>
      <c r="K236" s="84">
        <v>2019</v>
      </c>
      <c r="L236" t="s">
        <v>1153</v>
      </c>
      <c r="M236" t="s">
        <v>1181</v>
      </c>
      <c r="N236" t="s">
        <v>1123</v>
      </c>
      <c r="O236" t="s">
        <v>1124</v>
      </c>
      <c r="P236" t="s">
        <v>1006</v>
      </c>
      <c r="Q236" t="s">
        <v>998</v>
      </c>
      <c r="R236">
        <v>5467</v>
      </c>
    </row>
    <row r="237" spans="1:18" x14ac:dyDescent="0.25">
      <c r="A237" t="s">
        <v>595</v>
      </c>
      <c r="B237" t="s">
        <v>594</v>
      </c>
      <c r="C237" t="s">
        <v>744</v>
      </c>
      <c r="D237" t="s">
        <v>745</v>
      </c>
      <c r="E237" t="s">
        <v>1667</v>
      </c>
      <c r="F237" t="s">
        <v>883</v>
      </c>
      <c r="G237" t="s">
        <v>1683</v>
      </c>
      <c r="H237" t="s">
        <v>1684</v>
      </c>
      <c r="I237" t="s">
        <v>1685</v>
      </c>
      <c r="J237" t="s">
        <v>1686</v>
      </c>
      <c r="K237" s="84">
        <v>2019</v>
      </c>
      <c r="L237" t="s">
        <v>1638</v>
      </c>
      <c r="M237" t="s">
        <v>1639</v>
      </c>
      <c r="N237" t="s">
        <v>1588</v>
      </c>
      <c r="O237" t="s">
        <v>1589</v>
      </c>
      <c r="P237" t="s">
        <v>997</v>
      </c>
      <c r="Q237" t="s">
        <v>1007</v>
      </c>
      <c r="R237">
        <v>5033</v>
      </c>
    </row>
    <row r="238" spans="1:18" x14ac:dyDescent="0.25">
      <c r="A238" t="s">
        <v>273</v>
      </c>
      <c r="B238" t="s">
        <v>272</v>
      </c>
      <c r="C238" t="s">
        <v>272</v>
      </c>
      <c r="D238" t="s">
        <v>273</v>
      </c>
      <c r="E238" t="s">
        <v>1234</v>
      </c>
      <c r="F238" t="s">
        <v>880</v>
      </c>
      <c r="G238" t="s">
        <v>1295</v>
      </c>
      <c r="H238" t="s">
        <v>289</v>
      </c>
      <c r="I238" t="s">
        <v>1332</v>
      </c>
      <c r="J238" t="s">
        <v>1333</v>
      </c>
      <c r="K238" s="84">
        <v>2019</v>
      </c>
      <c r="L238" t="s">
        <v>1298</v>
      </c>
      <c r="M238" t="s">
        <v>1299</v>
      </c>
      <c r="N238" t="s">
        <v>1248</v>
      </c>
      <c r="O238" t="s">
        <v>1249</v>
      </c>
      <c r="P238" t="s">
        <v>997</v>
      </c>
      <c r="Q238" t="s">
        <v>998</v>
      </c>
      <c r="R238">
        <v>1619</v>
      </c>
    </row>
    <row r="239" spans="1:18" x14ac:dyDescent="0.25">
      <c r="A239" t="s">
        <v>307</v>
      </c>
      <c r="B239" t="s">
        <v>306</v>
      </c>
      <c r="C239" t="s">
        <v>306</v>
      </c>
      <c r="D239" t="s">
        <v>307</v>
      </c>
      <c r="E239" t="s">
        <v>1234</v>
      </c>
      <c r="F239" t="s">
        <v>880</v>
      </c>
      <c r="G239" t="s">
        <v>1287</v>
      </c>
      <c r="H239" t="s">
        <v>1288</v>
      </c>
      <c r="I239" t="s">
        <v>1370</v>
      </c>
      <c r="J239" t="s">
        <v>1371</v>
      </c>
      <c r="K239" s="84">
        <v>2019</v>
      </c>
      <c r="L239" t="s">
        <v>1372</v>
      </c>
      <c r="M239" t="s">
        <v>1373</v>
      </c>
      <c r="N239" t="s">
        <v>1248</v>
      </c>
      <c r="O239" t="s">
        <v>1249</v>
      </c>
      <c r="P239" t="s">
        <v>997</v>
      </c>
      <c r="Q239" t="s">
        <v>998</v>
      </c>
      <c r="R239">
        <v>2783</v>
      </c>
    </row>
    <row r="240" spans="1:18" x14ac:dyDescent="0.25">
      <c r="A240" t="s">
        <v>275</v>
      </c>
      <c r="B240" t="s">
        <v>274</v>
      </c>
      <c r="C240" t="s">
        <v>274</v>
      </c>
      <c r="D240" t="s">
        <v>275</v>
      </c>
      <c r="E240" t="s">
        <v>1234</v>
      </c>
      <c r="F240" t="s">
        <v>880</v>
      </c>
      <c r="G240" t="s">
        <v>1261</v>
      </c>
      <c r="H240" t="s">
        <v>1262</v>
      </c>
      <c r="I240" t="s">
        <v>1334</v>
      </c>
      <c r="J240" t="s">
        <v>1335</v>
      </c>
      <c r="K240" s="84">
        <v>2019</v>
      </c>
      <c r="L240" t="s">
        <v>1265</v>
      </c>
      <c r="M240" t="s">
        <v>1266</v>
      </c>
      <c r="N240" t="s">
        <v>1267</v>
      </c>
      <c r="O240" t="s">
        <v>1268</v>
      </c>
      <c r="P240" t="s">
        <v>997</v>
      </c>
      <c r="Q240" t="s">
        <v>998</v>
      </c>
      <c r="R240">
        <v>2616</v>
      </c>
    </row>
    <row r="241" spans="1:18" x14ac:dyDescent="0.25">
      <c r="A241" t="s">
        <v>597</v>
      </c>
      <c r="B241" t="s">
        <v>596</v>
      </c>
      <c r="C241" t="s">
        <v>766</v>
      </c>
      <c r="D241" t="s">
        <v>767</v>
      </c>
      <c r="E241" t="s">
        <v>1667</v>
      </c>
      <c r="F241" t="s">
        <v>883</v>
      </c>
      <c r="G241" t="s">
        <v>1668</v>
      </c>
      <c r="H241" t="s">
        <v>1669</v>
      </c>
      <c r="I241" t="s">
        <v>1670</v>
      </c>
      <c r="J241" t="s">
        <v>1671</v>
      </c>
      <c r="K241" s="84">
        <v>2019</v>
      </c>
      <c r="L241" t="s">
        <v>1585</v>
      </c>
      <c r="M241" t="s">
        <v>1656</v>
      </c>
      <c r="N241" t="s">
        <v>1588</v>
      </c>
      <c r="O241" t="s">
        <v>1589</v>
      </c>
      <c r="P241" t="s">
        <v>997</v>
      </c>
      <c r="Q241" t="s">
        <v>1007</v>
      </c>
      <c r="R241">
        <v>866</v>
      </c>
    </row>
    <row r="242" spans="1:18" x14ac:dyDescent="0.25">
      <c r="A242" t="s">
        <v>783</v>
      </c>
      <c r="B242" t="s">
        <v>782</v>
      </c>
      <c r="C242" t="s">
        <v>724</v>
      </c>
      <c r="D242" t="s">
        <v>725</v>
      </c>
      <c r="E242" t="s">
        <v>1667</v>
      </c>
      <c r="F242" t="s">
        <v>883</v>
      </c>
      <c r="G242" t="s">
        <v>1734</v>
      </c>
      <c r="H242" t="s">
        <v>1735</v>
      </c>
      <c r="I242" t="s">
        <v>1417</v>
      </c>
      <c r="J242" t="s">
        <v>1736</v>
      </c>
      <c r="K242" s="84">
        <v>2019</v>
      </c>
      <c r="L242" t="s">
        <v>1004</v>
      </c>
      <c r="M242" t="s">
        <v>1005</v>
      </c>
      <c r="N242" t="s">
        <v>995</v>
      </c>
      <c r="O242" t="s">
        <v>996</v>
      </c>
      <c r="P242" t="s">
        <v>1006</v>
      </c>
      <c r="Q242" t="s">
        <v>1007</v>
      </c>
      <c r="R242">
        <v>6474</v>
      </c>
    </row>
    <row r="243" spans="1:18" x14ac:dyDescent="0.25">
      <c r="A243" t="s">
        <v>509</v>
      </c>
      <c r="B243" t="s">
        <v>508</v>
      </c>
      <c r="C243" t="s">
        <v>508</v>
      </c>
      <c r="D243" t="s">
        <v>509</v>
      </c>
      <c r="E243" t="s">
        <v>1561</v>
      </c>
      <c r="F243" t="s">
        <v>879</v>
      </c>
      <c r="G243" t="s">
        <v>1605</v>
      </c>
      <c r="H243" t="s">
        <v>773</v>
      </c>
      <c r="I243" t="s">
        <v>1634</v>
      </c>
      <c r="J243" t="s">
        <v>1635</v>
      </c>
      <c r="K243" s="84">
        <v>2019</v>
      </c>
      <c r="L243" t="s">
        <v>1460</v>
      </c>
      <c r="M243" t="s">
        <v>1461</v>
      </c>
      <c r="N243" t="s">
        <v>1190</v>
      </c>
      <c r="O243" t="s">
        <v>1191</v>
      </c>
      <c r="P243" t="s">
        <v>997</v>
      </c>
      <c r="Q243" t="s">
        <v>998</v>
      </c>
      <c r="R243">
        <v>2989</v>
      </c>
    </row>
    <row r="244" spans="1:18" x14ac:dyDescent="0.25">
      <c r="A244" t="s">
        <v>717</v>
      </c>
      <c r="B244" t="s">
        <v>716</v>
      </c>
      <c r="C244" t="s">
        <v>716</v>
      </c>
      <c r="D244" t="s">
        <v>717</v>
      </c>
      <c r="E244" t="s">
        <v>1451</v>
      </c>
      <c r="F244" t="s">
        <v>886</v>
      </c>
      <c r="G244" t="s">
        <v>1457</v>
      </c>
      <c r="H244" t="s">
        <v>431</v>
      </c>
      <c r="I244" t="s">
        <v>1755</v>
      </c>
      <c r="J244" t="s">
        <v>1756</v>
      </c>
      <c r="K244" s="84">
        <v>2019</v>
      </c>
      <c r="L244" t="s">
        <v>1420</v>
      </c>
      <c r="M244" t="s">
        <v>1421</v>
      </c>
      <c r="N244" t="s">
        <v>1399</v>
      </c>
      <c r="O244" t="s">
        <v>1400</v>
      </c>
      <c r="P244" t="s">
        <v>1006</v>
      </c>
      <c r="Q244" t="s">
        <v>998</v>
      </c>
      <c r="R244">
        <v>14133</v>
      </c>
    </row>
    <row r="245" spans="1:18" x14ac:dyDescent="0.25">
      <c r="A245" t="s">
        <v>417</v>
      </c>
      <c r="B245" t="s">
        <v>416</v>
      </c>
      <c r="C245" t="s">
        <v>834</v>
      </c>
      <c r="D245" t="s">
        <v>835</v>
      </c>
      <c r="E245" t="s">
        <v>1451</v>
      </c>
      <c r="F245" t="s">
        <v>886</v>
      </c>
      <c r="G245" t="s">
        <v>1470</v>
      </c>
      <c r="H245" t="s">
        <v>377</v>
      </c>
      <c r="I245" t="s">
        <v>1517</v>
      </c>
      <c r="J245" t="s">
        <v>1518</v>
      </c>
      <c r="K245" s="84">
        <v>2019</v>
      </c>
      <c r="L245" t="s">
        <v>1330</v>
      </c>
      <c r="M245" t="s">
        <v>1473</v>
      </c>
      <c r="N245" t="s">
        <v>1474</v>
      </c>
      <c r="O245" t="s">
        <v>1475</v>
      </c>
      <c r="P245" t="s">
        <v>997</v>
      </c>
      <c r="Q245" t="s">
        <v>1007</v>
      </c>
      <c r="R245">
        <v>3668</v>
      </c>
    </row>
    <row r="246" spans="1:18" x14ac:dyDescent="0.25">
      <c r="A246" t="s">
        <v>419</v>
      </c>
      <c r="B246" t="s">
        <v>418</v>
      </c>
      <c r="C246" t="s">
        <v>726</v>
      </c>
      <c r="D246" t="s">
        <v>727</v>
      </c>
      <c r="E246" t="s">
        <v>1451</v>
      </c>
      <c r="F246" t="s">
        <v>886</v>
      </c>
      <c r="G246" t="s">
        <v>1452</v>
      </c>
      <c r="H246" t="s">
        <v>381</v>
      </c>
      <c r="I246" t="s">
        <v>1453</v>
      </c>
      <c r="J246" t="s">
        <v>1454</v>
      </c>
      <c r="K246" s="84">
        <v>2019</v>
      </c>
      <c r="L246" t="s">
        <v>1455</v>
      </c>
      <c r="M246" t="s">
        <v>1456</v>
      </c>
      <c r="N246" t="s">
        <v>1429</v>
      </c>
      <c r="O246" t="s">
        <v>1430</v>
      </c>
      <c r="P246" t="s">
        <v>1006</v>
      </c>
      <c r="Q246" t="s">
        <v>1007</v>
      </c>
      <c r="R246">
        <v>13246</v>
      </c>
    </row>
    <row r="247" spans="1:18" x14ac:dyDescent="0.25">
      <c r="A247" t="s">
        <v>511</v>
      </c>
      <c r="B247" t="s">
        <v>510</v>
      </c>
      <c r="C247" t="s">
        <v>744</v>
      </c>
      <c r="D247" t="s">
        <v>745</v>
      </c>
      <c r="E247" t="s">
        <v>1561</v>
      </c>
      <c r="F247" t="s">
        <v>879</v>
      </c>
      <c r="G247" t="s">
        <v>1562</v>
      </c>
      <c r="H247" t="s">
        <v>1563</v>
      </c>
      <c r="I247" t="s">
        <v>1636</v>
      </c>
      <c r="J247" t="s">
        <v>1637</v>
      </c>
      <c r="K247" s="84">
        <v>2019</v>
      </c>
      <c r="L247" t="s">
        <v>1638</v>
      </c>
      <c r="M247" t="s">
        <v>1639</v>
      </c>
      <c r="N247" t="s">
        <v>1588</v>
      </c>
      <c r="O247" t="s">
        <v>1589</v>
      </c>
      <c r="P247" t="s">
        <v>1006</v>
      </c>
      <c r="Q247" t="s">
        <v>1007</v>
      </c>
      <c r="R247">
        <v>4989</v>
      </c>
    </row>
    <row r="248" spans="1:18" x14ac:dyDescent="0.25">
      <c r="A248" t="s">
        <v>513</v>
      </c>
      <c r="B248" t="s">
        <v>512</v>
      </c>
      <c r="C248" t="s">
        <v>512</v>
      </c>
      <c r="D248" t="s">
        <v>513</v>
      </c>
      <c r="E248" t="s">
        <v>1561</v>
      </c>
      <c r="F248" t="s">
        <v>879</v>
      </c>
      <c r="G248" t="s">
        <v>1592</v>
      </c>
      <c r="H248" t="s">
        <v>1593</v>
      </c>
      <c r="I248" t="s">
        <v>1640</v>
      </c>
      <c r="J248" t="s">
        <v>1641</v>
      </c>
      <c r="K248" s="84">
        <v>2019</v>
      </c>
      <c r="L248" t="s">
        <v>1596</v>
      </c>
      <c r="M248" t="s">
        <v>1597</v>
      </c>
      <c r="N248" t="s">
        <v>1190</v>
      </c>
      <c r="O248" t="s">
        <v>1191</v>
      </c>
      <c r="P248" t="s">
        <v>997</v>
      </c>
      <c r="Q248" t="s">
        <v>998</v>
      </c>
      <c r="R248">
        <v>3489</v>
      </c>
    </row>
    <row r="249" spans="1:18" x14ac:dyDescent="0.25">
      <c r="A249" t="s">
        <v>93</v>
      </c>
      <c r="B249" t="s">
        <v>92</v>
      </c>
      <c r="C249" t="s">
        <v>754</v>
      </c>
      <c r="D249" t="s">
        <v>755</v>
      </c>
      <c r="E249" t="s">
        <v>1054</v>
      </c>
      <c r="F249" t="s">
        <v>882</v>
      </c>
      <c r="G249" t="s">
        <v>1111</v>
      </c>
      <c r="H249" t="s">
        <v>1112</v>
      </c>
      <c r="I249" t="s">
        <v>1117</v>
      </c>
      <c r="J249" t="s">
        <v>1118</v>
      </c>
      <c r="K249" s="84">
        <v>2019</v>
      </c>
      <c r="L249" t="s">
        <v>1097</v>
      </c>
      <c r="M249" t="s">
        <v>1098</v>
      </c>
      <c r="N249" t="s">
        <v>1060</v>
      </c>
      <c r="O249" t="s">
        <v>1061</v>
      </c>
      <c r="P249" t="s">
        <v>1006</v>
      </c>
      <c r="Q249" t="s">
        <v>1007</v>
      </c>
      <c r="R249">
        <v>5986</v>
      </c>
    </row>
    <row r="250" spans="1:18" x14ac:dyDescent="0.25">
      <c r="A250" t="s">
        <v>187</v>
      </c>
      <c r="B250" t="s">
        <v>186</v>
      </c>
      <c r="C250" t="s">
        <v>186</v>
      </c>
      <c r="D250" t="s">
        <v>187</v>
      </c>
      <c r="E250" t="s">
        <v>1034</v>
      </c>
      <c r="F250" t="s">
        <v>878</v>
      </c>
      <c r="G250" t="s">
        <v>1174</v>
      </c>
      <c r="H250" t="s">
        <v>153</v>
      </c>
      <c r="I250" t="s">
        <v>1204</v>
      </c>
      <c r="J250" t="s">
        <v>1205</v>
      </c>
      <c r="K250" s="84">
        <v>2019</v>
      </c>
      <c r="L250" t="s">
        <v>1177</v>
      </c>
      <c r="M250" t="s">
        <v>1178</v>
      </c>
      <c r="N250" t="s">
        <v>1123</v>
      </c>
      <c r="O250" t="s">
        <v>1124</v>
      </c>
      <c r="P250" t="s">
        <v>997</v>
      </c>
      <c r="Q250" t="s">
        <v>998</v>
      </c>
      <c r="R250">
        <v>14138</v>
      </c>
    </row>
    <row r="251" spans="1:18" x14ac:dyDescent="0.25">
      <c r="A251" t="s">
        <v>695</v>
      </c>
      <c r="B251" t="s">
        <v>694</v>
      </c>
      <c r="C251" t="s">
        <v>724</v>
      </c>
      <c r="D251" t="s">
        <v>725</v>
      </c>
      <c r="E251" t="s">
        <v>988</v>
      </c>
      <c r="F251" t="s">
        <v>881</v>
      </c>
      <c r="G251" t="s">
        <v>1748</v>
      </c>
      <c r="H251" t="s">
        <v>1749</v>
      </c>
      <c r="I251" t="s">
        <v>1417</v>
      </c>
      <c r="J251" t="s">
        <v>1736</v>
      </c>
      <c r="K251" s="84">
        <v>2019</v>
      </c>
      <c r="L251" t="s">
        <v>1004</v>
      </c>
      <c r="M251" t="s">
        <v>1005</v>
      </c>
      <c r="N251" t="s">
        <v>995</v>
      </c>
      <c r="O251" t="s">
        <v>996</v>
      </c>
      <c r="P251" t="s">
        <v>1006</v>
      </c>
      <c r="Q251" t="s">
        <v>1007</v>
      </c>
      <c r="R251">
        <v>9304</v>
      </c>
    </row>
    <row r="252" spans="1:18" x14ac:dyDescent="0.25">
      <c r="A252" t="s">
        <v>423</v>
      </c>
      <c r="B252" t="s">
        <v>422</v>
      </c>
      <c r="C252" t="s">
        <v>422</v>
      </c>
      <c r="D252" t="s">
        <v>423</v>
      </c>
      <c r="E252" t="s">
        <v>1451</v>
      </c>
      <c r="F252" t="s">
        <v>886</v>
      </c>
      <c r="G252" t="s">
        <v>1452</v>
      </c>
      <c r="H252" t="s">
        <v>381</v>
      </c>
      <c r="I252" t="s">
        <v>1521</v>
      </c>
      <c r="J252" t="s">
        <v>1522</v>
      </c>
      <c r="K252" s="84">
        <v>2019</v>
      </c>
      <c r="L252" t="s">
        <v>1455</v>
      </c>
      <c r="M252" t="s">
        <v>1456</v>
      </c>
      <c r="N252" t="s">
        <v>1429</v>
      </c>
      <c r="O252" t="s">
        <v>1430</v>
      </c>
      <c r="P252" t="s">
        <v>997</v>
      </c>
      <c r="Q252" t="s">
        <v>998</v>
      </c>
      <c r="R252">
        <v>3352</v>
      </c>
    </row>
    <row r="253" spans="1:18" x14ac:dyDescent="0.25">
      <c r="A253" t="s">
        <v>99</v>
      </c>
      <c r="B253" t="s">
        <v>98</v>
      </c>
      <c r="C253" t="s">
        <v>746</v>
      </c>
      <c r="D253" t="s">
        <v>747</v>
      </c>
      <c r="E253" t="s">
        <v>1054</v>
      </c>
      <c r="F253" t="s">
        <v>882</v>
      </c>
      <c r="G253" t="s">
        <v>1078</v>
      </c>
      <c r="H253" t="s">
        <v>1079</v>
      </c>
      <c r="I253" t="s">
        <v>1093</v>
      </c>
      <c r="J253" t="s">
        <v>1094</v>
      </c>
      <c r="K253" s="84">
        <v>2019</v>
      </c>
      <c r="L253" t="s">
        <v>1074</v>
      </c>
      <c r="M253" t="s">
        <v>1075</v>
      </c>
      <c r="N253" t="s">
        <v>1068</v>
      </c>
      <c r="O253" t="s">
        <v>1069</v>
      </c>
      <c r="P253" t="s">
        <v>1006</v>
      </c>
      <c r="Q253" t="s">
        <v>1007</v>
      </c>
      <c r="R253">
        <v>17277</v>
      </c>
    </row>
    <row r="254" spans="1:18" x14ac:dyDescent="0.25">
      <c r="A254" t="s">
        <v>39</v>
      </c>
      <c r="B254" t="s">
        <v>38</v>
      </c>
      <c r="C254" t="s">
        <v>38</v>
      </c>
      <c r="D254" t="s">
        <v>39</v>
      </c>
      <c r="E254" t="s">
        <v>988</v>
      </c>
      <c r="F254" t="s">
        <v>881</v>
      </c>
      <c r="G254" t="s">
        <v>989</v>
      </c>
      <c r="H254" t="s">
        <v>990</v>
      </c>
      <c r="I254" t="s">
        <v>1042</v>
      </c>
      <c r="J254" t="s">
        <v>1043</v>
      </c>
      <c r="K254" s="84">
        <v>2019</v>
      </c>
      <c r="L254" t="s">
        <v>1004</v>
      </c>
      <c r="M254" t="s">
        <v>1005</v>
      </c>
      <c r="N254" t="s">
        <v>995</v>
      </c>
      <c r="O254" t="s">
        <v>996</v>
      </c>
      <c r="P254" t="s">
        <v>997</v>
      </c>
      <c r="Q254" t="s">
        <v>998</v>
      </c>
      <c r="R254">
        <v>3741</v>
      </c>
    </row>
    <row r="255" spans="1:18" x14ac:dyDescent="0.25">
      <c r="A255" t="s">
        <v>41</v>
      </c>
      <c r="B255" t="s">
        <v>40</v>
      </c>
      <c r="C255" t="s">
        <v>748</v>
      </c>
      <c r="D255" t="s">
        <v>749</v>
      </c>
      <c r="E255" t="s">
        <v>988</v>
      </c>
      <c r="F255" t="s">
        <v>881</v>
      </c>
      <c r="G255" t="s">
        <v>989</v>
      </c>
      <c r="H255" t="s">
        <v>990</v>
      </c>
      <c r="I255" t="s">
        <v>1044</v>
      </c>
      <c r="J255" t="s">
        <v>1045</v>
      </c>
      <c r="K255" s="84">
        <v>2019</v>
      </c>
      <c r="L255" t="s">
        <v>993</v>
      </c>
      <c r="M255" t="s">
        <v>994</v>
      </c>
      <c r="N255" t="s">
        <v>995</v>
      </c>
      <c r="O255" t="s">
        <v>996</v>
      </c>
      <c r="P255" t="s">
        <v>1006</v>
      </c>
      <c r="Q255" t="s">
        <v>1007</v>
      </c>
      <c r="R255">
        <v>22786</v>
      </c>
    </row>
    <row r="256" spans="1:18" x14ac:dyDescent="0.25">
      <c r="A256" t="s">
        <v>277</v>
      </c>
      <c r="B256" t="s">
        <v>276</v>
      </c>
      <c r="C256" t="s">
        <v>276</v>
      </c>
      <c r="D256" t="s">
        <v>277</v>
      </c>
      <c r="E256" t="s">
        <v>1234</v>
      </c>
      <c r="F256" t="s">
        <v>880</v>
      </c>
      <c r="G256" t="s">
        <v>1295</v>
      </c>
      <c r="H256" t="s">
        <v>289</v>
      </c>
      <c r="I256" t="s">
        <v>1336</v>
      </c>
      <c r="J256" t="s">
        <v>1337</v>
      </c>
      <c r="K256" s="84">
        <v>2019</v>
      </c>
      <c r="L256" t="s">
        <v>1298</v>
      </c>
      <c r="M256" t="s">
        <v>1299</v>
      </c>
      <c r="N256" t="s">
        <v>1248</v>
      </c>
      <c r="O256" t="s">
        <v>1249</v>
      </c>
      <c r="P256" t="s">
        <v>997</v>
      </c>
      <c r="Q256" t="s">
        <v>998</v>
      </c>
      <c r="R256">
        <v>2753</v>
      </c>
    </row>
    <row r="257" spans="1:18" x14ac:dyDescent="0.25">
      <c r="A257" t="s">
        <v>279</v>
      </c>
      <c r="B257" t="s">
        <v>278</v>
      </c>
      <c r="C257" t="s">
        <v>278</v>
      </c>
      <c r="D257" t="s">
        <v>279</v>
      </c>
      <c r="E257" t="s">
        <v>1234</v>
      </c>
      <c r="F257" t="s">
        <v>880</v>
      </c>
      <c r="G257" t="s">
        <v>1308</v>
      </c>
      <c r="H257" t="s">
        <v>1309</v>
      </c>
      <c r="I257" t="s">
        <v>1338</v>
      </c>
      <c r="J257" t="s">
        <v>1339</v>
      </c>
      <c r="K257" s="84">
        <v>2019</v>
      </c>
      <c r="L257" t="s">
        <v>1275</v>
      </c>
      <c r="M257" t="s">
        <v>1276</v>
      </c>
      <c r="N257" t="s">
        <v>1240</v>
      </c>
      <c r="O257" t="s">
        <v>1241</v>
      </c>
      <c r="P257" t="s">
        <v>1006</v>
      </c>
      <c r="Q257" t="s">
        <v>998</v>
      </c>
      <c r="R257">
        <v>7057</v>
      </c>
    </row>
    <row r="258" spans="1:18" x14ac:dyDescent="0.25">
      <c r="A258" t="s">
        <v>43</v>
      </c>
      <c r="B258" t="s">
        <v>42</v>
      </c>
      <c r="C258" t="s">
        <v>42</v>
      </c>
      <c r="D258" t="s">
        <v>43</v>
      </c>
      <c r="E258" t="s">
        <v>988</v>
      </c>
      <c r="F258" t="s">
        <v>881</v>
      </c>
      <c r="G258" t="s">
        <v>989</v>
      </c>
      <c r="H258" t="s">
        <v>990</v>
      </c>
      <c r="I258" t="s">
        <v>1046</v>
      </c>
      <c r="J258" t="s">
        <v>1047</v>
      </c>
      <c r="K258" s="84">
        <v>2019</v>
      </c>
      <c r="L258" t="s">
        <v>993</v>
      </c>
      <c r="M258" t="s">
        <v>994</v>
      </c>
      <c r="N258" t="s">
        <v>995</v>
      </c>
      <c r="O258" t="s">
        <v>996</v>
      </c>
      <c r="P258" t="s">
        <v>997</v>
      </c>
      <c r="Q258" t="s">
        <v>998</v>
      </c>
      <c r="R258">
        <v>1373</v>
      </c>
    </row>
    <row r="259" spans="1:18" x14ac:dyDescent="0.25">
      <c r="A259" t="s">
        <v>101</v>
      </c>
      <c r="B259" t="s">
        <v>100</v>
      </c>
      <c r="C259" t="s">
        <v>100</v>
      </c>
      <c r="D259" t="s">
        <v>101</v>
      </c>
      <c r="E259" t="s">
        <v>1054</v>
      </c>
      <c r="F259" t="s">
        <v>882</v>
      </c>
      <c r="G259" t="s">
        <v>1062</v>
      </c>
      <c r="H259" t="s">
        <v>1063</v>
      </c>
      <c r="I259" t="s">
        <v>1119</v>
      </c>
      <c r="J259" t="s">
        <v>1120</v>
      </c>
      <c r="K259" s="84">
        <v>2019</v>
      </c>
      <c r="L259" t="s">
        <v>1121</v>
      </c>
      <c r="M259" t="s">
        <v>1122</v>
      </c>
      <c r="N259" t="s">
        <v>1123</v>
      </c>
      <c r="O259" t="s">
        <v>1124</v>
      </c>
      <c r="P259" t="s">
        <v>997</v>
      </c>
      <c r="Q259" t="s">
        <v>998</v>
      </c>
      <c r="R259">
        <v>2480</v>
      </c>
    </row>
    <row r="260" spans="1:18" x14ac:dyDescent="0.25">
      <c r="A260" t="s">
        <v>425</v>
      </c>
      <c r="B260" t="s">
        <v>424</v>
      </c>
      <c r="C260" t="s">
        <v>424</v>
      </c>
      <c r="D260" t="s">
        <v>425</v>
      </c>
      <c r="E260" t="s">
        <v>1451</v>
      </c>
      <c r="F260" t="s">
        <v>886</v>
      </c>
      <c r="G260" t="s">
        <v>1464</v>
      </c>
      <c r="H260" t="s">
        <v>387</v>
      </c>
      <c r="I260" t="s">
        <v>1523</v>
      </c>
      <c r="J260" t="s">
        <v>1524</v>
      </c>
      <c r="K260" s="84">
        <v>2019</v>
      </c>
      <c r="L260" t="s">
        <v>1466</v>
      </c>
      <c r="M260" t="s">
        <v>1467</v>
      </c>
      <c r="N260" t="s">
        <v>1468</v>
      </c>
      <c r="O260" t="s">
        <v>1469</v>
      </c>
      <c r="P260" t="s">
        <v>997</v>
      </c>
      <c r="Q260" t="s">
        <v>998</v>
      </c>
      <c r="R260">
        <v>2295</v>
      </c>
    </row>
    <row r="261" spans="1:18" x14ac:dyDescent="0.25">
      <c r="A261" t="s">
        <v>599</v>
      </c>
      <c r="B261" t="s">
        <v>598</v>
      </c>
      <c r="C261" t="s">
        <v>744</v>
      </c>
      <c r="D261" t="s">
        <v>745</v>
      </c>
      <c r="E261" t="s">
        <v>1667</v>
      </c>
      <c r="F261" t="s">
        <v>883</v>
      </c>
      <c r="G261" t="s">
        <v>1683</v>
      </c>
      <c r="H261" t="s">
        <v>1684</v>
      </c>
      <c r="I261" t="s">
        <v>1685</v>
      </c>
      <c r="J261" t="s">
        <v>1686</v>
      </c>
      <c r="K261" s="84">
        <v>2019</v>
      </c>
      <c r="L261" t="s">
        <v>1638</v>
      </c>
      <c r="M261" t="s">
        <v>1639</v>
      </c>
      <c r="N261" t="s">
        <v>1588</v>
      </c>
      <c r="O261" t="s">
        <v>1589</v>
      </c>
      <c r="P261" t="s">
        <v>997</v>
      </c>
      <c r="Q261" t="s">
        <v>1007</v>
      </c>
      <c r="R261">
        <v>1107</v>
      </c>
    </row>
    <row r="262" spans="1:18" x14ac:dyDescent="0.25">
      <c r="A262" t="s">
        <v>357</v>
      </c>
      <c r="B262" t="s">
        <v>356</v>
      </c>
      <c r="C262" t="s">
        <v>356</v>
      </c>
      <c r="D262" t="s">
        <v>357</v>
      </c>
      <c r="E262" t="s">
        <v>1328</v>
      </c>
      <c r="F262" t="s">
        <v>885</v>
      </c>
      <c r="G262" t="s">
        <v>1424</v>
      </c>
      <c r="H262" t="s">
        <v>795</v>
      </c>
      <c r="I262" t="s">
        <v>1437</v>
      </c>
      <c r="J262" t="s">
        <v>1438</v>
      </c>
      <c r="K262" s="84">
        <v>2019</v>
      </c>
      <c r="L262" t="s">
        <v>1397</v>
      </c>
      <c r="M262" t="s">
        <v>1398</v>
      </c>
      <c r="N262" t="s">
        <v>1399</v>
      </c>
      <c r="O262" t="s">
        <v>1400</v>
      </c>
      <c r="P262" t="s">
        <v>997</v>
      </c>
      <c r="Q262" t="s">
        <v>998</v>
      </c>
      <c r="R262">
        <v>1770</v>
      </c>
    </row>
    <row r="263" spans="1:18" x14ac:dyDescent="0.25">
      <c r="A263" t="s">
        <v>359</v>
      </c>
      <c r="B263" t="s">
        <v>358</v>
      </c>
      <c r="C263" t="s">
        <v>358</v>
      </c>
      <c r="D263" t="s">
        <v>359</v>
      </c>
      <c r="E263" t="s">
        <v>1328</v>
      </c>
      <c r="F263" t="s">
        <v>885</v>
      </c>
      <c r="G263" t="s">
        <v>1439</v>
      </c>
      <c r="H263" t="s">
        <v>1440</v>
      </c>
      <c r="I263" t="s">
        <v>1441</v>
      </c>
      <c r="J263" t="s">
        <v>1442</v>
      </c>
      <c r="K263" s="84">
        <v>2019</v>
      </c>
      <c r="L263" t="s">
        <v>1161</v>
      </c>
      <c r="M263" t="s">
        <v>1443</v>
      </c>
      <c r="N263" t="s">
        <v>1391</v>
      </c>
      <c r="O263" t="s">
        <v>1392</v>
      </c>
      <c r="P263" t="s">
        <v>997</v>
      </c>
      <c r="Q263" t="s">
        <v>998</v>
      </c>
      <c r="R263">
        <v>3803</v>
      </c>
    </row>
    <row r="264" spans="1:18" x14ac:dyDescent="0.25">
      <c r="A264" t="s">
        <v>281</v>
      </c>
      <c r="B264" t="s">
        <v>280</v>
      </c>
      <c r="C264" t="s">
        <v>280</v>
      </c>
      <c r="D264" t="s">
        <v>281</v>
      </c>
      <c r="E264" t="s">
        <v>1234</v>
      </c>
      <c r="F264" t="s">
        <v>880</v>
      </c>
      <c r="G264" t="s">
        <v>1235</v>
      </c>
      <c r="H264" t="s">
        <v>229</v>
      </c>
      <c r="I264" t="s">
        <v>1340</v>
      </c>
      <c r="J264" t="s">
        <v>1341</v>
      </c>
      <c r="K264" s="84">
        <v>2019</v>
      </c>
      <c r="L264" t="s">
        <v>1342</v>
      </c>
      <c r="M264" t="s">
        <v>1343</v>
      </c>
      <c r="N264" t="s">
        <v>1240</v>
      </c>
      <c r="O264" t="s">
        <v>1241</v>
      </c>
      <c r="P264" t="s">
        <v>997</v>
      </c>
      <c r="Q264" t="s">
        <v>998</v>
      </c>
      <c r="R264">
        <v>2637</v>
      </c>
    </row>
    <row r="265" spans="1:18" x14ac:dyDescent="0.25">
      <c r="A265" t="s">
        <v>427</v>
      </c>
      <c r="B265" t="s">
        <v>426</v>
      </c>
      <c r="C265" t="s">
        <v>426</v>
      </c>
      <c r="D265" t="s">
        <v>427</v>
      </c>
      <c r="E265" t="s">
        <v>1451</v>
      </c>
      <c r="F265" t="s">
        <v>886</v>
      </c>
      <c r="G265" t="s">
        <v>1470</v>
      </c>
      <c r="H265" t="s">
        <v>377</v>
      </c>
      <c r="I265" t="s">
        <v>1525</v>
      </c>
      <c r="J265" t="s">
        <v>1526</v>
      </c>
      <c r="K265" s="84">
        <v>2019</v>
      </c>
      <c r="L265" t="s">
        <v>1251</v>
      </c>
      <c r="M265" t="s">
        <v>1252</v>
      </c>
      <c r="N265" t="s">
        <v>1240</v>
      </c>
      <c r="O265" t="s">
        <v>1241</v>
      </c>
      <c r="P265" t="s">
        <v>1006</v>
      </c>
      <c r="Q265" t="s">
        <v>998</v>
      </c>
      <c r="R265">
        <v>4394</v>
      </c>
    </row>
    <row r="266" spans="1:18" x14ac:dyDescent="0.25">
      <c r="A266" t="s">
        <v>103</v>
      </c>
      <c r="B266" t="s">
        <v>102</v>
      </c>
      <c r="C266" t="s">
        <v>102</v>
      </c>
      <c r="D266" t="s">
        <v>103</v>
      </c>
      <c r="E266" t="s">
        <v>1054</v>
      </c>
      <c r="F266" t="s">
        <v>882</v>
      </c>
      <c r="G266" t="s">
        <v>1086</v>
      </c>
      <c r="H266" t="s">
        <v>87</v>
      </c>
      <c r="I266" t="s">
        <v>1125</v>
      </c>
      <c r="J266" t="s">
        <v>1126</v>
      </c>
      <c r="K266" s="84">
        <v>2019</v>
      </c>
      <c r="L266" t="s">
        <v>1089</v>
      </c>
      <c r="M266" t="s">
        <v>1090</v>
      </c>
      <c r="N266" t="s">
        <v>1060</v>
      </c>
      <c r="O266" t="s">
        <v>1061</v>
      </c>
      <c r="P266" t="s">
        <v>997</v>
      </c>
      <c r="Q266" t="s">
        <v>998</v>
      </c>
      <c r="R266">
        <v>1664</v>
      </c>
    </row>
    <row r="267" spans="1:18" x14ac:dyDescent="0.25">
      <c r="A267" t="s">
        <v>429</v>
      </c>
      <c r="B267" t="s">
        <v>428</v>
      </c>
      <c r="C267" t="s">
        <v>726</v>
      </c>
      <c r="D267" t="s">
        <v>727</v>
      </c>
      <c r="E267" t="s">
        <v>1451</v>
      </c>
      <c r="F267" t="s">
        <v>886</v>
      </c>
      <c r="G267" t="s">
        <v>1452</v>
      </c>
      <c r="H267" t="s">
        <v>381</v>
      </c>
      <c r="I267" t="s">
        <v>1453</v>
      </c>
      <c r="J267" t="s">
        <v>1454</v>
      </c>
      <c r="K267" s="84">
        <v>2019</v>
      </c>
      <c r="L267" t="s">
        <v>1455</v>
      </c>
      <c r="M267" t="s">
        <v>1456</v>
      </c>
      <c r="N267" t="s">
        <v>1429</v>
      </c>
      <c r="O267" t="s">
        <v>1430</v>
      </c>
      <c r="P267" t="s">
        <v>1006</v>
      </c>
      <c r="Q267" t="s">
        <v>1007</v>
      </c>
      <c r="R267">
        <v>5752</v>
      </c>
    </row>
    <row r="268" spans="1:18" x14ac:dyDescent="0.25">
      <c r="A268" t="s">
        <v>189</v>
      </c>
      <c r="B268" t="s">
        <v>188</v>
      </c>
      <c r="C268" t="s">
        <v>188</v>
      </c>
      <c r="D268" t="s">
        <v>189</v>
      </c>
      <c r="E268" t="s">
        <v>1034</v>
      </c>
      <c r="F268" t="s">
        <v>878</v>
      </c>
      <c r="G268" t="s">
        <v>1145</v>
      </c>
      <c r="H268" t="s">
        <v>165</v>
      </c>
      <c r="I268" t="s">
        <v>1206</v>
      </c>
      <c r="J268" t="s">
        <v>1207</v>
      </c>
      <c r="K268" s="84">
        <v>2019</v>
      </c>
      <c r="L268" t="s">
        <v>1177</v>
      </c>
      <c r="M268" t="s">
        <v>1178</v>
      </c>
      <c r="N268" t="s">
        <v>1123</v>
      </c>
      <c r="O268" t="s">
        <v>1124</v>
      </c>
      <c r="P268" t="s">
        <v>997</v>
      </c>
      <c r="Q268" t="s">
        <v>998</v>
      </c>
      <c r="R268">
        <v>5064</v>
      </c>
    </row>
    <row r="269" spans="1:18" x14ac:dyDescent="0.25">
      <c r="A269" t="s">
        <v>105</v>
      </c>
      <c r="B269" t="s">
        <v>104</v>
      </c>
      <c r="C269" t="s">
        <v>104</v>
      </c>
      <c r="D269" t="s">
        <v>105</v>
      </c>
      <c r="E269" t="s">
        <v>1054</v>
      </c>
      <c r="F269" t="s">
        <v>882</v>
      </c>
      <c r="G269" t="s">
        <v>1055</v>
      </c>
      <c r="H269" t="s">
        <v>91</v>
      </c>
      <c r="I269" t="s">
        <v>1127</v>
      </c>
      <c r="J269" t="s">
        <v>1128</v>
      </c>
      <c r="K269" s="84">
        <v>2019</v>
      </c>
      <c r="L269" t="s">
        <v>1058</v>
      </c>
      <c r="M269" t="s">
        <v>1059</v>
      </c>
      <c r="N269" t="s">
        <v>1060</v>
      </c>
      <c r="O269" t="s">
        <v>1061</v>
      </c>
      <c r="P269" t="s">
        <v>997</v>
      </c>
      <c r="Q269" t="s">
        <v>998</v>
      </c>
      <c r="R269">
        <v>7818</v>
      </c>
    </row>
    <row r="270" spans="1:18" x14ac:dyDescent="0.25">
      <c r="A270" t="s">
        <v>283</v>
      </c>
      <c r="B270" t="s">
        <v>282</v>
      </c>
      <c r="C270" t="s">
        <v>282</v>
      </c>
      <c r="D270" t="s">
        <v>283</v>
      </c>
      <c r="E270" t="s">
        <v>1234</v>
      </c>
      <c r="F270" t="s">
        <v>880</v>
      </c>
      <c r="G270" t="s">
        <v>1256</v>
      </c>
      <c r="H270" t="s">
        <v>255</v>
      </c>
      <c r="I270" t="s">
        <v>1344</v>
      </c>
      <c r="J270" t="s">
        <v>1345</v>
      </c>
      <c r="K270" s="84">
        <v>2019</v>
      </c>
      <c r="L270" t="s">
        <v>1342</v>
      </c>
      <c r="M270" t="s">
        <v>1343</v>
      </c>
      <c r="N270" t="s">
        <v>1240</v>
      </c>
      <c r="O270" t="s">
        <v>1241</v>
      </c>
      <c r="P270" t="s">
        <v>1006</v>
      </c>
      <c r="Q270" t="s">
        <v>998</v>
      </c>
      <c r="R270">
        <v>23593</v>
      </c>
    </row>
    <row r="271" spans="1:18" x14ac:dyDescent="0.25">
      <c r="A271" t="s">
        <v>811</v>
      </c>
      <c r="B271" t="s">
        <v>810</v>
      </c>
      <c r="C271" t="s">
        <v>826</v>
      </c>
      <c r="D271" t="s">
        <v>827</v>
      </c>
      <c r="E271" t="s">
        <v>999</v>
      </c>
      <c r="F271" t="s">
        <v>884</v>
      </c>
      <c r="G271" t="s">
        <v>1008</v>
      </c>
      <c r="H271" t="s">
        <v>29</v>
      </c>
      <c r="I271" t="s">
        <v>1778</v>
      </c>
      <c r="J271" t="s">
        <v>1779</v>
      </c>
      <c r="K271" s="84">
        <v>2019</v>
      </c>
      <c r="L271" t="s">
        <v>1011</v>
      </c>
      <c r="M271" t="s">
        <v>1012</v>
      </c>
      <c r="N271" t="s">
        <v>995</v>
      </c>
      <c r="O271" t="s">
        <v>996</v>
      </c>
      <c r="P271" t="s">
        <v>1006</v>
      </c>
      <c r="Q271" t="s">
        <v>1007</v>
      </c>
      <c r="R271">
        <v>5329</v>
      </c>
    </row>
    <row r="272" spans="1:18" x14ac:dyDescent="0.25">
      <c r="A272" t="s">
        <v>107</v>
      </c>
      <c r="B272" t="s">
        <v>106</v>
      </c>
      <c r="C272" t="s">
        <v>106</v>
      </c>
      <c r="D272" t="s">
        <v>107</v>
      </c>
      <c r="E272" t="s">
        <v>1054</v>
      </c>
      <c r="F272" t="s">
        <v>882</v>
      </c>
      <c r="G272" t="s">
        <v>1086</v>
      </c>
      <c r="H272" t="s">
        <v>87</v>
      </c>
      <c r="I272" t="s">
        <v>1129</v>
      </c>
      <c r="J272" t="s">
        <v>1130</v>
      </c>
      <c r="K272" s="84">
        <v>2019</v>
      </c>
      <c r="L272" t="s">
        <v>1097</v>
      </c>
      <c r="M272" t="s">
        <v>1098</v>
      </c>
      <c r="N272" t="s">
        <v>1060</v>
      </c>
      <c r="O272" t="s">
        <v>1061</v>
      </c>
      <c r="P272" t="s">
        <v>1006</v>
      </c>
      <c r="Q272" t="s">
        <v>998</v>
      </c>
      <c r="R272">
        <v>16855</v>
      </c>
    </row>
    <row r="273" spans="1:18" x14ac:dyDescent="0.25">
      <c r="A273" t="s">
        <v>645</v>
      </c>
      <c r="B273" t="s">
        <v>644</v>
      </c>
      <c r="C273" t="s">
        <v>726</v>
      </c>
      <c r="D273" t="s">
        <v>727</v>
      </c>
      <c r="E273" t="s">
        <v>1451</v>
      </c>
      <c r="F273" t="s">
        <v>886</v>
      </c>
      <c r="G273" t="s">
        <v>1452</v>
      </c>
      <c r="H273" t="s">
        <v>381</v>
      </c>
      <c r="I273" t="s">
        <v>1453</v>
      </c>
      <c r="J273" t="s">
        <v>1454</v>
      </c>
      <c r="K273" s="84">
        <v>2019</v>
      </c>
      <c r="L273" t="s">
        <v>1455</v>
      </c>
      <c r="M273" t="s">
        <v>1456</v>
      </c>
      <c r="N273" t="s">
        <v>1429</v>
      </c>
      <c r="O273" t="s">
        <v>1430</v>
      </c>
      <c r="P273" t="s">
        <v>1006</v>
      </c>
      <c r="Q273" t="s">
        <v>1007</v>
      </c>
      <c r="R273">
        <v>10471</v>
      </c>
    </row>
    <row r="274" spans="1:18" x14ac:dyDescent="0.25">
      <c r="A274" t="s">
        <v>285</v>
      </c>
      <c r="B274" t="s">
        <v>284</v>
      </c>
      <c r="C274" t="s">
        <v>284</v>
      </c>
      <c r="D274" t="s">
        <v>285</v>
      </c>
      <c r="E274" t="s">
        <v>1234</v>
      </c>
      <c r="F274" t="s">
        <v>880</v>
      </c>
      <c r="G274" t="s">
        <v>1295</v>
      </c>
      <c r="H274" t="s">
        <v>289</v>
      </c>
      <c r="I274" t="s">
        <v>1346</v>
      </c>
      <c r="J274" t="s">
        <v>1347</v>
      </c>
      <c r="K274" s="84">
        <v>2019</v>
      </c>
      <c r="L274" t="s">
        <v>1348</v>
      </c>
      <c r="M274" t="s">
        <v>1349</v>
      </c>
      <c r="N274" t="s">
        <v>1248</v>
      </c>
      <c r="O274" t="s">
        <v>1249</v>
      </c>
      <c r="P274" t="s">
        <v>997</v>
      </c>
      <c r="Q274" t="s">
        <v>998</v>
      </c>
      <c r="R274">
        <v>3506</v>
      </c>
    </row>
    <row r="275" spans="1:18" x14ac:dyDescent="0.25">
      <c r="A275" t="s">
        <v>109</v>
      </c>
      <c r="B275" t="s">
        <v>108</v>
      </c>
      <c r="C275" t="s">
        <v>108</v>
      </c>
      <c r="D275" t="s">
        <v>109</v>
      </c>
      <c r="E275" t="s">
        <v>1054</v>
      </c>
      <c r="F275" t="s">
        <v>882</v>
      </c>
      <c r="G275" t="s">
        <v>1062</v>
      </c>
      <c r="H275" t="s">
        <v>1063</v>
      </c>
      <c r="I275" t="s">
        <v>1131</v>
      </c>
      <c r="J275" t="s">
        <v>1132</v>
      </c>
      <c r="K275" s="84">
        <v>2019</v>
      </c>
      <c r="L275" t="s">
        <v>1066</v>
      </c>
      <c r="M275" t="s">
        <v>1067</v>
      </c>
      <c r="N275" t="s">
        <v>1068</v>
      </c>
      <c r="O275" t="s">
        <v>1069</v>
      </c>
      <c r="P275" t="s">
        <v>1006</v>
      </c>
      <c r="Q275" t="s">
        <v>998</v>
      </c>
      <c r="R275">
        <v>30223</v>
      </c>
    </row>
    <row r="276" spans="1:18" x14ac:dyDescent="0.25">
      <c r="A276" t="s">
        <v>431</v>
      </c>
      <c r="B276" t="s">
        <v>430</v>
      </c>
      <c r="C276" t="s">
        <v>430</v>
      </c>
      <c r="D276" t="s">
        <v>431</v>
      </c>
      <c r="E276" t="s">
        <v>1451</v>
      </c>
      <c r="F276" t="s">
        <v>886</v>
      </c>
      <c r="G276" t="s">
        <v>1457</v>
      </c>
      <c r="H276" t="s">
        <v>431</v>
      </c>
      <c r="I276" t="s">
        <v>1527</v>
      </c>
      <c r="J276" t="s">
        <v>1528</v>
      </c>
      <c r="K276" s="84">
        <v>2019</v>
      </c>
      <c r="L276" t="s">
        <v>1529</v>
      </c>
      <c r="M276" t="s">
        <v>1530</v>
      </c>
      <c r="N276" t="s">
        <v>1474</v>
      </c>
      <c r="O276" t="s">
        <v>1475</v>
      </c>
      <c r="P276" t="s">
        <v>997</v>
      </c>
      <c r="Q276" t="s">
        <v>998</v>
      </c>
      <c r="R276">
        <v>2421</v>
      </c>
    </row>
    <row r="277" spans="1:18" x14ac:dyDescent="0.25">
      <c r="A277" t="s">
        <v>433</v>
      </c>
      <c r="B277" t="s">
        <v>432</v>
      </c>
      <c r="C277" t="s">
        <v>432</v>
      </c>
      <c r="D277" t="s">
        <v>433</v>
      </c>
      <c r="E277" t="s">
        <v>1451</v>
      </c>
      <c r="F277" t="s">
        <v>886</v>
      </c>
      <c r="G277" t="s">
        <v>1470</v>
      </c>
      <c r="H277" t="s">
        <v>377</v>
      </c>
      <c r="I277" t="s">
        <v>1531</v>
      </c>
      <c r="J277" t="s">
        <v>1532</v>
      </c>
      <c r="K277" s="84">
        <v>2019</v>
      </c>
      <c r="L277" t="s">
        <v>1533</v>
      </c>
      <c r="M277" t="s">
        <v>1534</v>
      </c>
      <c r="N277" t="s">
        <v>1474</v>
      </c>
      <c r="O277" t="s">
        <v>1475</v>
      </c>
      <c r="P277" t="s">
        <v>997</v>
      </c>
      <c r="Q277" t="s">
        <v>998</v>
      </c>
      <c r="R277">
        <v>1398</v>
      </c>
    </row>
    <row r="278" spans="1:18" x14ac:dyDescent="0.25">
      <c r="A278" t="s">
        <v>287</v>
      </c>
      <c r="B278" t="s">
        <v>286</v>
      </c>
      <c r="C278" t="s">
        <v>286</v>
      </c>
      <c r="D278" t="s">
        <v>287</v>
      </c>
      <c r="E278" t="s">
        <v>1234</v>
      </c>
      <c r="F278" t="s">
        <v>880</v>
      </c>
      <c r="G278" t="s">
        <v>1235</v>
      </c>
      <c r="H278" t="s">
        <v>229</v>
      </c>
      <c r="I278" t="s">
        <v>1350</v>
      </c>
      <c r="J278" t="s">
        <v>1351</v>
      </c>
      <c r="K278" s="84">
        <v>2019</v>
      </c>
      <c r="L278" t="s">
        <v>1251</v>
      </c>
      <c r="M278" t="s">
        <v>1252</v>
      </c>
      <c r="N278" t="s">
        <v>1240</v>
      </c>
      <c r="O278" t="s">
        <v>1241</v>
      </c>
      <c r="P278" t="s">
        <v>997</v>
      </c>
      <c r="Q278" t="s">
        <v>998</v>
      </c>
      <c r="R278">
        <v>2516</v>
      </c>
    </row>
    <row r="279" spans="1:18" x14ac:dyDescent="0.25">
      <c r="A279" t="s">
        <v>649</v>
      </c>
      <c r="B279" t="s">
        <v>648</v>
      </c>
      <c r="C279" t="s">
        <v>758</v>
      </c>
      <c r="D279" t="s">
        <v>759</v>
      </c>
      <c r="E279" t="s">
        <v>988</v>
      </c>
      <c r="F279" t="s">
        <v>881</v>
      </c>
      <c r="G279" t="s">
        <v>1013</v>
      </c>
      <c r="H279" t="s">
        <v>1014</v>
      </c>
      <c r="I279" t="s">
        <v>1015</v>
      </c>
      <c r="J279" t="s">
        <v>1016</v>
      </c>
      <c r="K279" s="84">
        <v>2019</v>
      </c>
      <c r="L279" t="s">
        <v>1004</v>
      </c>
      <c r="M279" t="s">
        <v>1005</v>
      </c>
      <c r="N279" t="s">
        <v>995</v>
      </c>
      <c r="O279" t="s">
        <v>996</v>
      </c>
      <c r="P279" t="s">
        <v>1006</v>
      </c>
      <c r="Q279" t="s">
        <v>1007</v>
      </c>
      <c r="R279">
        <v>12749</v>
      </c>
    </row>
    <row r="280" spans="1:18" x14ac:dyDescent="0.25">
      <c r="A280" t="s">
        <v>601</v>
      </c>
      <c r="B280" t="s">
        <v>600</v>
      </c>
      <c r="C280" t="s">
        <v>764</v>
      </c>
      <c r="D280" t="s">
        <v>765</v>
      </c>
      <c r="E280" t="s">
        <v>1667</v>
      </c>
      <c r="F280" t="s">
        <v>883</v>
      </c>
      <c r="G280" t="s">
        <v>1668</v>
      </c>
      <c r="H280" t="s">
        <v>1669</v>
      </c>
      <c r="I280" t="s">
        <v>1703</v>
      </c>
      <c r="J280" t="s">
        <v>1704</v>
      </c>
      <c r="K280" s="84">
        <v>2019</v>
      </c>
      <c r="L280" t="s">
        <v>1585</v>
      </c>
      <c r="M280" t="s">
        <v>1656</v>
      </c>
      <c r="N280" t="s">
        <v>1588</v>
      </c>
      <c r="O280" t="s">
        <v>1589</v>
      </c>
      <c r="P280" t="s">
        <v>997</v>
      </c>
      <c r="Q280" t="s">
        <v>1007</v>
      </c>
      <c r="R280">
        <v>1621</v>
      </c>
    </row>
    <row r="281" spans="1:18" x14ac:dyDescent="0.25">
      <c r="A281" t="s">
        <v>191</v>
      </c>
      <c r="B281" t="s">
        <v>190</v>
      </c>
      <c r="C281" t="s">
        <v>190</v>
      </c>
      <c r="D281" t="s">
        <v>191</v>
      </c>
      <c r="E281" t="s">
        <v>1034</v>
      </c>
      <c r="F281" t="s">
        <v>878</v>
      </c>
      <c r="G281" t="s">
        <v>1159</v>
      </c>
      <c r="H281" t="s">
        <v>1160</v>
      </c>
      <c r="I281" t="s">
        <v>1208</v>
      </c>
      <c r="J281" t="s">
        <v>1209</v>
      </c>
      <c r="K281" s="84">
        <v>2019</v>
      </c>
      <c r="L281" t="s">
        <v>1168</v>
      </c>
      <c r="M281" t="s">
        <v>1169</v>
      </c>
      <c r="N281" t="s">
        <v>1157</v>
      </c>
      <c r="O281" t="s">
        <v>1158</v>
      </c>
      <c r="P281" t="s">
        <v>1006</v>
      </c>
      <c r="Q281" t="s">
        <v>998</v>
      </c>
      <c r="R281">
        <v>20585</v>
      </c>
    </row>
    <row r="282" spans="1:18" x14ac:dyDescent="0.25">
      <c r="A282" t="s">
        <v>435</v>
      </c>
      <c r="B282" t="s">
        <v>434</v>
      </c>
      <c r="C282" t="s">
        <v>434</v>
      </c>
      <c r="D282" t="s">
        <v>435</v>
      </c>
      <c r="E282" t="s">
        <v>1451</v>
      </c>
      <c r="F282" t="s">
        <v>886</v>
      </c>
      <c r="G282" t="s">
        <v>1464</v>
      </c>
      <c r="H282" t="s">
        <v>387</v>
      </c>
      <c r="I282" t="s">
        <v>1535</v>
      </c>
      <c r="J282" t="s">
        <v>1536</v>
      </c>
      <c r="K282" s="84">
        <v>2019</v>
      </c>
      <c r="L282" t="s">
        <v>1186</v>
      </c>
      <c r="M282" t="s">
        <v>1482</v>
      </c>
      <c r="N282" t="s">
        <v>1468</v>
      </c>
      <c r="O282" t="s">
        <v>1469</v>
      </c>
      <c r="P282" t="s">
        <v>997</v>
      </c>
      <c r="Q282" t="s">
        <v>998</v>
      </c>
      <c r="R282">
        <v>1099</v>
      </c>
    </row>
    <row r="283" spans="1:18" x14ac:dyDescent="0.25">
      <c r="A283" t="s">
        <v>697</v>
      </c>
      <c r="B283" t="s">
        <v>696</v>
      </c>
      <c r="C283" t="s">
        <v>724</v>
      </c>
      <c r="D283" t="s">
        <v>725</v>
      </c>
      <c r="E283" t="s">
        <v>988</v>
      </c>
      <c r="F283" t="s">
        <v>881</v>
      </c>
      <c r="G283" t="s">
        <v>1745</v>
      </c>
      <c r="H283" t="s">
        <v>703</v>
      </c>
      <c r="I283" t="s">
        <v>1417</v>
      </c>
      <c r="J283" t="s">
        <v>1736</v>
      </c>
      <c r="K283" s="84">
        <v>2019</v>
      </c>
      <c r="L283" t="s">
        <v>1004</v>
      </c>
      <c r="M283" t="s">
        <v>1005</v>
      </c>
      <c r="N283" t="s">
        <v>995</v>
      </c>
      <c r="O283" t="s">
        <v>996</v>
      </c>
      <c r="P283" t="s">
        <v>1006</v>
      </c>
      <c r="Q283" t="s">
        <v>1007</v>
      </c>
      <c r="R283">
        <v>17584</v>
      </c>
    </row>
    <row r="284" spans="1:18" x14ac:dyDescent="0.25">
      <c r="A284" t="s">
        <v>289</v>
      </c>
      <c r="B284" t="s">
        <v>288</v>
      </c>
      <c r="C284" t="s">
        <v>288</v>
      </c>
      <c r="D284" t="s">
        <v>289</v>
      </c>
      <c r="E284" t="s">
        <v>1234</v>
      </c>
      <c r="F284" t="s">
        <v>880</v>
      </c>
      <c r="G284" t="s">
        <v>1295</v>
      </c>
      <c r="H284" t="s">
        <v>289</v>
      </c>
      <c r="I284" t="s">
        <v>1352</v>
      </c>
      <c r="J284" t="s">
        <v>1353</v>
      </c>
      <c r="K284" s="84">
        <v>2019</v>
      </c>
      <c r="L284" t="s">
        <v>1348</v>
      </c>
      <c r="M284" t="s">
        <v>1349</v>
      </c>
      <c r="N284" t="s">
        <v>1248</v>
      </c>
      <c r="O284" t="s">
        <v>1249</v>
      </c>
      <c r="P284" t="s">
        <v>1006</v>
      </c>
      <c r="Q284" t="s">
        <v>998</v>
      </c>
      <c r="R284">
        <v>47121</v>
      </c>
    </row>
    <row r="285" spans="1:18" x14ac:dyDescent="0.25">
      <c r="A285" t="s">
        <v>361</v>
      </c>
      <c r="B285" t="s">
        <v>360</v>
      </c>
      <c r="C285" t="s">
        <v>360</v>
      </c>
      <c r="D285" t="s">
        <v>361</v>
      </c>
      <c r="E285" t="s">
        <v>1328</v>
      </c>
      <c r="F285" t="s">
        <v>885</v>
      </c>
      <c r="G285" t="s">
        <v>1403</v>
      </c>
      <c r="H285" t="s">
        <v>329</v>
      </c>
      <c r="I285" t="s">
        <v>1444</v>
      </c>
      <c r="J285" t="s">
        <v>1445</v>
      </c>
      <c r="K285" s="84">
        <v>2019</v>
      </c>
      <c r="L285" t="s">
        <v>1406</v>
      </c>
      <c r="M285" t="s">
        <v>1407</v>
      </c>
      <c r="N285" t="s">
        <v>1408</v>
      </c>
      <c r="O285" t="s">
        <v>1409</v>
      </c>
      <c r="P285" t="s">
        <v>997</v>
      </c>
      <c r="Q285" t="s">
        <v>998</v>
      </c>
      <c r="R285">
        <v>6734</v>
      </c>
    </row>
    <row r="286" spans="1:18" x14ac:dyDescent="0.25">
      <c r="A286" t="s">
        <v>193</v>
      </c>
      <c r="B286" t="s">
        <v>192</v>
      </c>
      <c r="C286" t="s">
        <v>192</v>
      </c>
      <c r="D286" t="s">
        <v>193</v>
      </c>
      <c r="E286" t="s">
        <v>1034</v>
      </c>
      <c r="F286" t="s">
        <v>878</v>
      </c>
      <c r="G286" t="s">
        <v>1145</v>
      </c>
      <c r="H286" t="s">
        <v>165</v>
      </c>
      <c r="I286" t="s">
        <v>1210</v>
      </c>
      <c r="J286" t="s">
        <v>1211</v>
      </c>
      <c r="K286" s="84">
        <v>2019</v>
      </c>
      <c r="L286" t="s">
        <v>1212</v>
      </c>
      <c r="M286" t="s">
        <v>1213</v>
      </c>
      <c r="N286" t="s">
        <v>1123</v>
      </c>
      <c r="O286" t="s">
        <v>1124</v>
      </c>
      <c r="P286" t="s">
        <v>997</v>
      </c>
      <c r="Q286" t="s">
        <v>998</v>
      </c>
      <c r="R286">
        <v>3486</v>
      </c>
    </row>
    <row r="287" spans="1:18" x14ac:dyDescent="0.25">
      <c r="A287" t="s">
        <v>111</v>
      </c>
      <c r="B287" t="s">
        <v>110</v>
      </c>
      <c r="C287" t="s">
        <v>110</v>
      </c>
      <c r="D287" t="s">
        <v>111</v>
      </c>
      <c r="E287" t="s">
        <v>1054</v>
      </c>
      <c r="F287" t="s">
        <v>882</v>
      </c>
      <c r="G287" t="s">
        <v>1086</v>
      </c>
      <c r="H287" t="s">
        <v>87</v>
      </c>
      <c r="I287" t="s">
        <v>1133</v>
      </c>
      <c r="J287" t="s">
        <v>1134</v>
      </c>
      <c r="K287" s="84">
        <v>2019</v>
      </c>
      <c r="L287" t="s">
        <v>1097</v>
      </c>
      <c r="M287" t="s">
        <v>1098</v>
      </c>
      <c r="N287" t="s">
        <v>1060</v>
      </c>
      <c r="O287" t="s">
        <v>1061</v>
      </c>
      <c r="P287" t="s">
        <v>997</v>
      </c>
      <c r="Q287" t="s">
        <v>998</v>
      </c>
      <c r="R287">
        <v>4975</v>
      </c>
    </row>
    <row r="288" spans="1:18" x14ac:dyDescent="0.25">
      <c r="A288" t="s">
        <v>113</v>
      </c>
      <c r="B288" t="s">
        <v>112</v>
      </c>
      <c r="C288" t="s">
        <v>828</v>
      </c>
      <c r="D288" t="s">
        <v>829</v>
      </c>
      <c r="E288" t="s">
        <v>1054</v>
      </c>
      <c r="F288" t="s">
        <v>882</v>
      </c>
      <c r="G288" t="s">
        <v>1086</v>
      </c>
      <c r="H288" t="s">
        <v>87</v>
      </c>
      <c r="I288" t="s">
        <v>1103</v>
      </c>
      <c r="J288" t="s">
        <v>1104</v>
      </c>
      <c r="K288" s="84">
        <v>2019</v>
      </c>
      <c r="L288" t="s">
        <v>1097</v>
      </c>
      <c r="M288" t="s">
        <v>1098</v>
      </c>
      <c r="N288" t="s">
        <v>1060</v>
      </c>
      <c r="O288" t="s">
        <v>1061</v>
      </c>
      <c r="P288" t="s">
        <v>1006</v>
      </c>
      <c r="Q288" t="s">
        <v>1007</v>
      </c>
      <c r="R288">
        <v>1648</v>
      </c>
    </row>
    <row r="289" spans="1:18" x14ac:dyDescent="0.25">
      <c r="A289" t="s">
        <v>515</v>
      </c>
      <c r="B289" t="s">
        <v>514</v>
      </c>
      <c r="C289" t="s">
        <v>514</v>
      </c>
      <c r="D289" t="s">
        <v>515</v>
      </c>
      <c r="E289" t="s">
        <v>1561</v>
      </c>
      <c r="F289" t="s">
        <v>879</v>
      </c>
      <c r="G289" t="s">
        <v>1592</v>
      </c>
      <c r="H289" t="s">
        <v>1593</v>
      </c>
      <c r="I289" t="s">
        <v>1642</v>
      </c>
      <c r="J289" t="s">
        <v>1643</v>
      </c>
      <c r="K289" s="84">
        <v>2019</v>
      </c>
      <c r="L289" t="s">
        <v>1596</v>
      </c>
      <c r="M289" t="s">
        <v>1597</v>
      </c>
      <c r="N289" t="s">
        <v>1190</v>
      </c>
      <c r="O289" t="s">
        <v>1191</v>
      </c>
      <c r="P289" t="s">
        <v>1006</v>
      </c>
      <c r="Q289" t="s">
        <v>998</v>
      </c>
      <c r="R289">
        <v>9707</v>
      </c>
    </row>
    <row r="290" spans="1:18" x14ac:dyDescent="0.25">
      <c r="A290" t="s">
        <v>291</v>
      </c>
      <c r="B290" t="s">
        <v>290</v>
      </c>
      <c r="C290" t="s">
        <v>290</v>
      </c>
      <c r="D290" t="s">
        <v>291</v>
      </c>
      <c r="E290" t="s">
        <v>1234</v>
      </c>
      <c r="F290" t="s">
        <v>880</v>
      </c>
      <c r="G290" t="s">
        <v>1295</v>
      </c>
      <c r="H290" t="s">
        <v>289</v>
      </c>
      <c r="I290" t="s">
        <v>1354</v>
      </c>
      <c r="J290" t="s">
        <v>1355</v>
      </c>
      <c r="K290" s="84">
        <v>2019</v>
      </c>
      <c r="L290" t="s">
        <v>1298</v>
      </c>
      <c r="M290" t="s">
        <v>1299</v>
      </c>
      <c r="N290" t="s">
        <v>1248</v>
      </c>
      <c r="O290" t="s">
        <v>1249</v>
      </c>
      <c r="P290" t="s">
        <v>997</v>
      </c>
      <c r="Q290" t="s">
        <v>998</v>
      </c>
      <c r="R290">
        <v>2764</v>
      </c>
    </row>
    <row r="291" spans="1:18" x14ac:dyDescent="0.25">
      <c r="A291" t="s">
        <v>771</v>
      </c>
      <c r="B291" t="s">
        <v>770</v>
      </c>
      <c r="C291" t="s">
        <v>770</v>
      </c>
      <c r="D291" t="s">
        <v>771</v>
      </c>
      <c r="E291" t="s">
        <v>1054</v>
      </c>
      <c r="F291" t="s">
        <v>882</v>
      </c>
      <c r="G291" t="s">
        <v>1055</v>
      </c>
      <c r="H291" t="s">
        <v>91</v>
      </c>
      <c r="I291" t="s">
        <v>1761</v>
      </c>
      <c r="J291" t="s">
        <v>1762</v>
      </c>
      <c r="K291" s="84">
        <v>2019</v>
      </c>
      <c r="L291" t="s">
        <v>1216</v>
      </c>
      <c r="M291" t="s">
        <v>1217</v>
      </c>
      <c r="N291" t="s">
        <v>1060</v>
      </c>
      <c r="O291" t="s">
        <v>1061</v>
      </c>
      <c r="P291" t="s">
        <v>1006</v>
      </c>
      <c r="Q291" t="s">
        <v>998</v>
      </c>
      <c r="R291">
        <v>39697</v>
      </c>
    </row>
    <row r="292" spans="1:18" x14ac:dyDescent="0.25">
      <c r="A292" t="s">
        <v>173</v>
      </c>
      <c r="B292" t="s">
        <v>172</v>
      </c>
      <c r="C292" t="s">
        <v>736</v>
      </c>
      <c r="D292" t="s">
        <v>737</v>
      </c>
      <c r="E292" t="s">
        <v>1034</v>
      </c>
      <c r="F292" t="s">
        <v>878</v>
      </c>
      <c r="G292" t="s">
        <v>1035</v>
      </c>
      <c r="H292" t="s">
        <v>149</v>
      </c>
      <c r="I292" t="s">
        <v>1194</v>
      </c>
      <c r="J292" t="s">
        <v>1195</v>
      </c>
      <c r="K292" s="84">
        <v>2019</v>
      </c>
      <c r="L292" t="s">
        <v>1038</v>
      </c>
      <c r="M292" t="s">
        <v>1039</v>
      </c>
      <c r="N292" t="s">
        <v>1040</v>
      </c>
      <c r="O292" t="s">
        <v>1041</v>
      </c>
      <c r="P292" t="s">
        <v>1006</v>
      </c>
      <c r="Q292" t="s">
        <v>1007</v>
      </c>
      <c r="R292">
        <v>11352</v>
      </c>
    </row>
    <row r="293" spans="1:18" x14ac:dyDescent="0.25">
      <c r="A293" t="s">
        <v>603</v>
      </c>
      <c r="B293" t="s">
        <v>602</v>
      </c>
      <c r="C293" t="s">
        <v>602</v>
      </c>
      <c r="D293" t="s">
        <v>603</v>
      </c>
      <c r="E293" t="s">
        <v>1667</v>
      </c>
      <c r="F293" t="s">
        <v>883</v>
      </c>
      <c r="G293" t="s">
        <v>1674</v>
      </c>
      <c r="H293" t="s">
        <v>1675</v>
      </c>
      <c r="I293" t="s">
        <v>1722</v>
      </c>
      <c r="J293" t="s">
        <v>1723</v>
      </c>
      <c r="K293" s="84">
        <v>2019</v>
      </c>
      <c r="L293" t="s">
        <v>1677</v>
      </c>
      <c r="M293" t="s">
        <v>1678</v>
      </c>
      <c r="N293" t="s">
        <v>1679</v>
      </c>
      <c r="O293" t="s">
        <v>1680</v>
      </c>
      <c r="P293" t="s">
        <v>997</v>
      </c>
      <c r="Q293" t="s">
        <v>998</v>
      </c>
      <c r="R293">
        <v>1532</v>
      </c>
    </row>
    <row r="294" spans="1:18" x14ac:dyDescent="0.25">
      <c r="A294" t="s">
        <v>653</v>
      </c>
      <c r="B294" t="s">
        <v>652</v>
      </c>
      <c r="C294" t="s">
        <v>738</v>
      </c>
      <c r="D294" t="s">
        <v>739</v>
      </c>
      <c r="E294" t="s">
        <v>1328</v>
      </c>
      <c r="F294" t="s">
        <v>885</v>
      </c>
      <c r="G294" t="s">
        <v>1414</v>
      </c>
      <c r="H294" t="s">
        <v>347</v>
      </c>
      <c r="I294" t="s">
        <v>1415</v>
      </c>
      <c r="J294" t="s">
        <v>1416</v>
      </c>
      <c r="K294" s="84">
        <v>2019</v>
      </c>
      <c r="L294" t="s">
        <v>1417</v>
      </c>
      <c r="M294" t="s">
        <v>1418</v>
      </c>
      <c r="N294" t="s">
        <v>1408</v>
      </c>
      <c r="O294" t="s">
        <v>1409</v>
      </c>
      <c r="P294" t="s">
        <v>1006</v>
      </c>
      <c r="Q294" t="s">
        <v>1007</v>
      </c>
      <c r="R294">
        <v>8777</v>
      </c>
    </row>
    <row r="295" spans="1:18" x14ac:dyDescent="0.25">
      <c r="A295" t="s">
        <v>775</v>
      </c>
      <c r="B295" t="s">
        <v>774</v>
      </c>
      <c r="C295" t="s">
        <v>774</v>
      </c>
      <c r="D295" t="s">
        <v>775</v>
      </c>
      <c r="E295" t="s">
        <v>1054</v>
      </c>
      <c r="F295" t="s">
        <v>882</v>
      </c>
      <c r="G295" t="s">
        <v>1062</v>
      </c>
      <c r="H295" t="s">
        <v>1063</v>
      </c>
      <c r="I295" t="s">
        <v>1765</v>
      </c>
      <c r="J295" t="s">
        <v>1766</v>
      </c>
      <c r="K295" s="84">
        <v>2019</v>
      </c>
      <c r="L295" t="s">
        <v>1121</v>
      </c>
      <c r="M295" t="s">
        <v>1122</v>
      </c>
      <c r="N295" t="s">
        <v>1123</v>
      </c>
      <c r="O295" t="s">
        <v>1124</v>
      </c>
      <c r="P295" t="s">
        <v>1006</v>
      </c>
      <c r="Q295" t="s">
        <v>998</v>
      </c>
      <c r="R295">
        <v>19107</v>
      </c>
    </row>
    <row r="296" spans="1:18" x14ac:dyDescent="0.25">
      <c r="A296" t="s">
        <v>795</v>
      </c>
      <c r="B296" t="s">
        <v>794</v>
      </c>
      <c r="C296" t="s">
        <v>794</v>
      </c>
      <c r="D296" t="s">
        <v>795</v>
      </c>
      <c r="E296" t="s">
        <v>1328</v>
      </c>
      <c r="F296" t="s">
        <v>885</v>
      </c>
      <c r="G296" t="s">
        <v>1424</v>
      </c>
      <c r="H296" t="s">
        <v>795</v>
      </c>
      <c r="I296" t="s">
        <v>1774</v>
      </c>
      <c r="J296" t="s">
        <v>1775</v>
      </c>
      <c r="K296" s="84">
        <v>2019</v>
      </c>
      <c r="L296" t="s">
        <v>1172</v>
      </c>
      <c r="M296" t="s">
        <v>1448</v>
      </c>
      <c r="N296" t="s">
        <v>1399</v>
      </c>
      <c r="O296" t="s">
        <v>1400</v>
      </c>
      <c r="P296" t="s">
        <v>1006</v>
      </c>
      <c r="Q296" t="s">
        <v>998</v>
      </c>
      <c r="R296">
        <v>29559</v>
      </c>
    </row>
    <row r="297" spans="1:18" x14ac:dyDescent="0.25">
      <c r="A297" t="s">
        <v>517</v>
      </c>
      <c r="B297" t="s">
        <v>516</v>
      </c>
      <c r="C297" t="s">
        <v>516</v>
      </c>
      <c r="D297" t="s">
        <v>517</v>
      </c>
      <c r="E297" t="s">
        <v>1561</v>
      </c>
      <c r="F297" t="s">
        <v>879</v>
      </c>
      <c r="G297" t="s">
        <v>1569</v>
      </c>
      <c r="H297" t="s">
        <v>1570</v>
      </c>
      <c r="I297" t="s">
        <v>1644</v>
      </c>
      <c r="J297" t="s">
        <v>1645</v>
      </c>
      <c r="K297" s="84">
        <v>2019</v>
      </c>
      <c r="L297" t="s">
        <v>1401</v>
      </c>
      <c r="M297" t="s">
        <v>1578</v>
      </c>
      <c r="N297" t="s">
        <v>1567</v>
      </c>
      <c r="O297" t="s">
        <v>1568</v>
      </c>
      <c r="P297" t="s">
        <v>1006</v>
      </c>
      <c r="Q297" t="s">
        <v>998</v>
      </c>
      <c r="R297">
        <v>51658</v>
      </c>
    </row>
    <row r="298" spans="1:18" x14ac:dyDescent="0.25">
      <c r="A298" t="s">
        <v>605</v>
      </c>
      <c r="B298" t="s">
        <v>604</v>
      </c>
      <c r="C298" t="s">
        <v>750</v>
      </c>
      <c r="D298" t="s">
        <v>751</v>
      </c>
      <c r="E298" t="s">
        <v>1667</v>
      </c>
      <c r="F298" t="s">
        <v>883</v>
      </c>
      <c r="G298" t="s">
        <v>1672</v>
      </c>
      <c r="H298" t="s">
        <v>1673</v>
      </c>
      <c r="I298" t="s">
        <v>1724</v>
      </c>
      <c r="J298" t="s">
        <v>1725</v>
      </c>
      <c r="K298" s="84">
        <v>2019</v>
      </c>
      <c r="L298" t="s">
        <v>1004</v>
      </c>
      <c r="M298" t="s">
        <v>1005</v>
      </c>
      <c r="N298" t="s">
        <v>995</v>
      </c>
      <c r="O298" t="s">
        <v>996</v>
      </c>
      <c r="P298" t="s">
        <v>997</v>
      </c>
      <c r="Q298" t="s">
        <v>1007</v>
      </c>
      <c r="R298">
        <v>5611</v>
      </c>
    </row>
    <row r="299" spans="1:18" x14ac:dyDescent="0.25">
      <c r="A299" t="s">
        <v>293</v>
      </c>
      <c r="B299" t="s">
        <v>292</v>
      </c>
      <c r="C299" t="s">
        <v>292</v>
      </c>
      <c r="D299" t="s">
        <v>293</v>
      </c>
      <c r="E299" t="s">
        <v>1234</v>
      </c>
      <c r="F299" t="s">
        <v>880</v>
      </c>
      <c r="G299" t="s">
        <v>1235</v>
      </c>
      <c r="H299" t="s">
        <v>229</v>
      </c>
      <c r="I299" t="s">
        <v>1356</v>
      </c>
      <c r="J299" t="s">
        <v>1357</v>
      </c>
      <c r="K299" s="84">
        <v>2019</v>
      </c>
      <c r="L299" t="s">
        <v>1238</v>
      </c>
      <c r="M299" t="s">
        <v>1239</v>
      </c>
      <c r="N299" t="s">
        <v>1240</v>
      </c>
      <c r="O299" t="s">
        <v>1241</v>
      </c>
      <c r="P299" t="s">
        <v>997</v>
      </c>
      <c r="Q299" t="s">
        <v>998</v>
      </c>
      <c r="R299">
        <v>4465</v>
      </c>
    </row>
    <row r="300" spans="1:18" x14ac:dyDescent="0.25">
      <c r="A300" t="s">
        <v>115</v>
      </c>
      <c r="B300" t="s">
        <v>114</v>
      </c>
      <c r="C300" t="s">
        <v>114</v>
      </c>
      <c r="D300" t="s">
        <v>115</v>
      </c>
      <c r="E300" t="s">
        <v>1054</v>
      </c>
      <c r="F300" t="s">
        <v>882</v>
      </c>
      <c r="G300" t="s">
        <v>1078</v>
      </c>
      <c r="H300" t="s">
        <v>1079</v>
      </c>
      <c r="I300" t="s">
        <v>1135</v>
      </c>
      <c r="J300" t="s">
        <v>1136</v>
      </c>
      <c r="K300" s="84">
        <v>2019</v>
      </c>
      <c r="L300" t="s">
        <v>1082</v>
      </c>
      <c r="M300" t="s">
        <v>1083</v>
      </c>
      <c r="N300" t="s">
        <v>1068</v>
      </c>
      <c r="O300" t="s">
        <v>1069</v>
      </c>
      <c r="P300" t="s">
        <v>997</v>
      </c>
      <c r="Q300" t="s">
        <v>998</v>
      </c>
      <c r="R300">
        <v>1204</v>
      </c>
    </row>
    <row r="301" spans="1:18" x14ac:dyDescent="0.25">
      <c r="A301" t="s">
        <v>713</v>
      </c>
      <c r="B301" t="s">
        <v>712</v>
      </c>
      <c r="C301" t="s">
        <v>712</v>
      </c>
      <c r="D301" t="s">
        <v>713</v>
      </c>
      <c r="E301" t="s">
        <v>1234</v>
      </c>
      <c r="F301" t="s">
        <v>880</v>
      </c>
      <c r="G301" t="s">
        <v>1256</v>
      </c>
      <c r="H301" t="s">
        <v>255</v>
      </c>
      <c r="I301" t="s">
        <v>1753</v>
      </c>
      <c r="J301" t="s">
        <v>1754</v>
      </c>
      <c r="K301" s="84">
        <v>2019</v>
      </c>
      <c r="L301" t="s">
        <v>1254</v>
      </c>
      <c r="M301" t="s">
        <v>1255</v>
      </c>
      <c r="N301" t="s">
        <v>1240</v>
      </c>
      <c r="O301" t="s">
        <v>1241</v>
      </c>
      <c r="P301" t="s">
        <v>997</v>
      </c>
      <c r="Q301" t="s">
        <v>998</v>
      </c>
      <c r="R301">
        <v>5822</v>
      </c>
    </row>
    <row r="302" spans="1:18" x14ac:dyDescent="0.25">
      <c r="A302" t="s">
        <v>437</v>
      </c>
      <c r="B302" t="s">
        <v>436</v>
      </c>
      <c r="C302" t="s">
        <v>436</v>
      </c>
      <c r="D302" t="s">
        <v>437</v>
      </c>
      <c r="E302" t="s">
        <v>1451</v>
      </c>
      <c r="F302" t="s">
        <v>886</v>
      </c>
      <c r="G302" t="s">
        <v>1495</v>
      </c>
      <c r="H302" t="s">
        <v>1496</v>
      </c>
      <c r="I302" t="s">
        <v>1537</v>
      </c>
      <c r="J302" t="s">
        <v>1538</v>
      </c>
      <c r="K302" s="84">
        <v>2019</v>
      </c>
      <c r="L302" t="s">
        <v>1499</v>
      </c>
      <c r="M302" t="s">
        <v>1500</v>
      </c>
      <c r="N302" t="s">
        <v>1474</v>
      </c>
      <c r="O302" t="s">
        <v>1475</v>
      </c>
      <c r="P302" t="s">
        <v>997</v>
      </c>
      <c r="Q302" t="s">
        <v>998</v>
      </c>
      <c r="R302">
        <v>16740</v>
      </c>
    </row>
    <row r="303" spans="1:18" x14ac:dyDescent="0.25">
      <c r="A303" t="s">
        <v>295</v>
      </c>
      <c r="B303" t="s">
        <v>294</v>
      </c>
      <c r="C303" t="s">
        <v>294</v>
      </c>
      <c r="D303" t="s">
        <v>295</v>
      </c>
      <c r="E303" t="s">
        <v>1234</v>
      </c>
      <c r="F303" t="s">
        <v>880</v>
      </c>
      <c r="G303" t="s">
        <v>1287</v>
      </c>
      <c r="H303" t="s">
        <v>1288</v>
      </c>
      <c r="I303" t="s">
        <v>1358</v>
      </c>
      <c r="J303" t="s">
        <v>1359</v>
      </c>
      <c r="K303" s="84">
        <v>2019</v>
      </c>
      <c r="L303" t="s">
        <v>1291</v>
      </c>
      <c r="M303" t="s">
        <v>1292</v>
      </c>
      <c r="N303" t="s">
        <v>1248</v>
      </c>
      <c r="O303" t="s">
        <v>1249</v>
      </c>
      <c r="P303" t="s">
        <v>997</v>
      </c>
      <c r="Q303" t="s">
        <v>998</v>
      </c>
      <c r="R303">
        <v>2445</v>
      </c>
    </row>
    <row r="304" spans="1:18" x14ac:dyDescent="0.25">
      <c r="A304" t="s">
        <v>629</v>
      </c>
      <c r="B304" t="s">
        <v>628</v>
      </c>
      <c r="C304" t="s">
        <v>750</v>
      </c>
      <c r="D304" t="s">
        <v>751</v>
      </c>
      <c r="E304" t="s">
        <v>988</v>
      </c>
      <c r="F304" t="s">
        <v>881</v>
      </c>
      <c r="G304" t="s">
        <v>989</v>
      </c>
      <c r="H304" t="s">
        <v>990</v>
      </c>
      <c r="I304" t="s">
        <v>1724</v>
      </c>
      <c r="J304" t="s">
        <v>1725</v>
      </c>
      <c r="K304" s="84">
        <v>2019</v>
      </c>
      <c r="L304" t="s">
        <v>1004</v>
      </c>
      <c r="M304" t="s">
        <v>1005</v>
      </c>
      <c r="N304" t="s">
        <v>995</v>
      </c>
      <c r="O304" t="s">
        <v>996</v>
      </c>
      <c r="P304" t="s">
        <v>997</v>
      </c>
      <c r="Q304" t="s">
        <v>1007</v>
      </c>
      <c r="R304">
        <v>9097</v>
      </c>
    </row>
    <row r="305" spans="1:18" x14ac:dyDescent="0.25">
      <c r="A305" t="s">
        <v>719</v>
      </c>
      <c r="B305" t="s">
        <v>718</v>
      </c>
      <c r="C305" t="s">
        <v>768</v>
      </c>
      <c r="D305" t="s">
        <v>769</v>
      </c>
      <c r="E305" t="s">
        <v>999</v>
      </c>
      <c r="F305" t="s">
        <v>884</v>
      </c>
      <c r="G305" t="s">
        <v>1008</v>
      </c>
      <c r="H305" t="s">
        <v>29</v>
      </c>
      <c r="I305" t="s">
        <v>1726</v>
      </c>
      <c r="J305" t="s">
        <v>1727</v>
      </c>
      <c r="K305" s="84">
        <v>2019</v>
      </c>
      <c r="L305" t="s">
        <v>1004</v>
      </c>
      <c r="M305" t="s">
        <v>1005</v>
      </c>
      <c r="N305" t="s">
        <v>995</v>
      </c>
      <c r="O305" t="s">
        <v>996</v>
      </c>
      <c r="P305" t="s">
        <v>997</v>
      </c>
      <c r="Q305" t="s">
        <v>1007</v>
      </c>
      <c r="R305">
        <v>2770</v>
      </c>
    </row>
    <row r="306" spans="1:18" x14ac:dyDescent="0.25">
      <c r="A306" t="s">
        <v>607</v>
      </c>
      <c r="B306" t="s">
        <v>606</v>
      </c>
      <c r="C306" t="s">
        <v>768</v>
      </c>
      <c r="D306" t="s">
        <v>769</v>
      </c>
      <c r="E306" t="s">
        <v>1667</v>
      </c>
      <c r="F306" t="s">
        <v>883</v>
      </c>
      <c r="G306" t="s">
        <v>1694</v>
      </c>
      <c r="H306" t="s">
        <v>1695</v>
      </c>
      <c r="I306" t="s">
        <v>1726</v>
      </c>
      <c r="J306" t="s">
        <v>1727</v>
      </c>
      <c r="K306" s="84">
        <v>2019</v>
      </c>
      <c r="L306" t="s">
        <v>1004</v>
      </c>
      <c r="M306" t="s">
        <v>1005</v>
      </c>
      <c r="N306" t="s">
        <v>995</v>
      </c>
      <c r="O306" t="s">
        <v>996</v>
      </c>
      <c r="P306" t="s">
        <v>997</v>
      </c>
      <c r="Q306" t="s">
        <v>1007</v>
      </c>
      <c r="R306">
        <v>1430</v>
      </c>
    </row>
    <row r="307" spans="1:18" x14ac:dyDescent="0.25">
      <c r="A307" t="s">
        <v>297</v>
      </c>
      <c r="B307" t="s">
        <v>296</v>
      </c>
      <c r="C307" t="s">
        <v>296</v>
      </c>
      <c r="D307" t="s">
        <v>297</v>
      </c>
      <c r="E307" t="s">
        <v>1234</v>
      </c>
      <c r="F307" t="s">
        <v>880</v>
      </c>
      <c r="G307" t="s">
        <v>1242</v>
      </c>
      <c r="H307" t="s">
        <v>1243</v>
      </c>
      <c r="I307" t="s">
        <v>1360</v>
      </c>
      <c r="J307" t="s">
        <v>1361</v>
      </c>
      <c r="K307" s="84">
        <v>2019</v>
      </c>
      <c r="L307" t="s">
        <v>1279</v>
      </c>
      <c r="M307" t="s">
        <v>1280</v>
      </c>
      <c r="N307" t="s">
        <v>1248</v>
      </c>
      <c r="O307" t="s">
        <v>1249</v>
      </c>
      <c r="P307" t="s">
        <v>997</v>
      </c>
      <c r="Q307" t="s">
        <v>998</v>
      </c>
      <c r="R307">
        <v>6970</v>
      </c>
    </row>
    <row r="308" spans="1:18" x14ac:dyDescent="0.25">
      <c r="A308" t="s">
        <v>519</v>
      </c>
      <c r="B308" t="s">
        <v>518</v>
      </c>
      <c r="C308" t="s">
        <v>518</v>
      </c>
      <c r="D308" t="s">
        <v>519</v>
      </c>
      <c r="E308" t="s">
        <v>1561</v>
      </c>
      <c r="F308" t="s">
        <v>879</v>
      </c>
      <c r="G308" t="s">
        <v>1562</v>
      </c>
      <c r="H308" t="s">
        <v>1563</v>
      </c>
      <c r="I308" t="s">
        <v>1646</v>
      </c>
      <c r="J308" t="s">
        <v>1647</v>
      </c>
      <c r="K308" s="84">
        <v>2019</v>
      </c>
      <c r="L308" t="s">
        <v>1476</v>
      </c>
      <c r="M308" t="s">
        <v>1566</v>
      </c>
      <c r="N308" t="s">
        <v>1567</v>
      </c>
      <c r="O308" t="s">
        <v>1568</v>
      </c>
      <c r="P308" t="s">
        <v>997</v>
      </c>
      <c r="Q308" t="s">
        <v>998</v>
      </c>
      <c r="R308">
        <v>1829</v>
      </c>
    </row>
    <row r="309" spans="1:18" x14ac:dyDescent="0.25">
      <c r="A309" t="s">
        <v>609</v>
      </c>
      <c r="B309" t="s">
        <v>608</v>
      </c>
      <c r="C309" t="s">
        <v>764</v>
      </c>
      <c r="D309" t="s">
        <v>765</v>
      </c>
      <c r="E309" t="s">
        <v>1667</v>
      </c>
      <c r="F309" t="s">
        <v>883</v>
      </c>
      <c r="G309" t="s">
        <v>1668</v>
      </c>
      <c r="H309" t="s">
        <v>1669</v>
      </c>
      <c r="I309" t="s">
        <v>1703</v>
      </c>
      <c r="J309" t="s">
        <v>1704</v>
      </c>
      <c r="K309" s="84">
        <v>2019</v>
      </c>
      <c r="L309" t="s">
        <v>1585</v>
      </c>
      <c r="M309" t="s">
        <v>1656</v>
      </c>
      <c r="N309" t="s">
        <v>1588</v>
      </c>
      <c r="O309" t="s">
        <v>1589</v>
      </c>
      <c r="P309" t="s">
        <v>997</v>
      </c>
      <c r="Q309" t="s">
        <v>1007</v>
      </c>
      <c r="R309">
        <v>1561</v>
      </c>
    </row>
    <row r="310" spans="1:18" x14ac:dyDescent="0.25">
      <c r="A310" t="s">
        <v>195</v>
      </c>
      <c r="B310" t="s">
        <v>194</v>
      </c>
      <c r="C310" t="s">
        <v>194</v>
      </c>
      <c r="D310" t="s">
        <v>195</v>
      </c>
      <c r="E310" t="s">
        <v>1034</v>
      </c>
      <c r="F310" t="s">
        <v>878</v>
      </c>
      <c r="G310" t="s">
        <v>1152</v>
      </c>
      <c r="H310" t="s">
        <v>199</v>
      </c>
      <c r="I310" t="s">
        <v>1214</v>
      </c>
      <c r="J310" t="s">
        <v>1215</v>
      </c>
      <c r="K310" s="84">
        <v>2019</v>
      </c>
      <c r="L310" t="s">
        <v>1216</v>
      </c>
      <c r="M310" t="s">
        <v>1217</v>
      </c>
      <c r="N310" t="s">
        <v>1060</v>
      </c>
      <c r="O310" t="s">
        <v>1061</v>
      </c>
      <c r="P310" t="s">
        <v>1006</v>
      </c>
      <c r="Q310" t="s">
        <v>998</v>
      </c>
      <c r="R310">
        <v>7244</v>
      </c>
    </row>
    <row r="311" spans="1:18" x14ac:dyDescent="0.25">
      <c r="A311" t="s">
        <v>439</v>
      </c>
      <c r="B311" t="s">
        <v>438</v>
      </c>
      <c r="C311" t="s">
        <v>834</v>
      </c>
      <c r="D311" t="s">
        <v>835</v>
      </c>
      <c r="E311" t="s">
        <v>1451</v>
      </c>
      <c r="F311" t="s">
        <v>886</v>
      </c>
      <c r="G311" t="s">
        <v>1470</v>
      </c>
      <c r="H311" t="s">
        <v>377</v>
      </c>
      <c r="I311" t="s">
        <v>1539</v>
      </c>
      <c r="J311" t="s">
        <v>1540</v>
      </c>
      <c r="K311" s="84">
        <v>2019</v>
      </c>
      <c r="L311" t="s">
        <v>1330</v>
      </c>
      <c r="M311" t="s">
        <v>1473</v>
      </c>
      <c r="N311" t="s">
        <v>1474</v>
      </c>
      <c r="O311" t="s">
        <v>1475</v>
      </c>
      <c r="P311" t="s">
        <v>997</v>
      </c>
      <c r="Q311" t="s">
        <v>1007</v>
      </c>
      <c r="R311">
        <v>3284</v>
      </c>
    </row>
    <row r="312" spans="1:18" x14ac:dyDescent="0.25">
      <c r="A312" t="s">
        <v>441</v>
      </c>
      <c r="B312" t="s">
        <v>440</v>
      </c>
      <c r="C312" t="s">
        <v>440</v>
      </c>
      <c r="D312" t="s">
        <v>441</v>
      </c>
      <c r="E312" t="s">
        <v>1451</v>
      </c>
      <c r="F312" t="s">
        <v>886</v>
      </c>
      <c r="G312" t="s">
        <v>1464</v>
      </c>
      <c r="H312" t="s">
        <v>387</v>
      </c>
      <c r="I312" t="s">
        <v>1541</v>
      </c>
      <c r="J312" t="s">
        <v>1542</v>
      </c>
      <c r="K312" s="84">
        <v>2019</v>
      </c>
      <c r="L312" t="s">
        <v>1186</v>
      </c>
      <c r="M312" t="s">
        <v>1482</v>
      </c>
      <c r="N312" t="s">
        <v>1468</v>
      </c>
      <c r="O312" t="s">
        <v>1469</v>
      </c>
      <c r="P312" t="s">
        <v>997</v>
      </c>
      <c r="Q312" t="s">
        <v>998</v>
      </c>
      <c r="R312">
        <v>8420</v>
      </c>
    </row>
    <row r="313" spans="1:18" x14ac:dyDescent="0.25">
      <c r="A313" t="s">
        <v>363</v>
      </c>
      <c r="B313" t="s">
        <v>362</v>
      </c>
      <c r="C313" t="s">
        <v>362</v>
      </c>
      <c r="D313" t="s">
        <v>363</v>
      </c>
      <c r="E313" t="s">
        <v>1328</v>
      </c>
      <c r="F313" t="s">
        <v>885</v>
      </c>
      <c r="G313" t="s">
        <v>1424</v>
      </c>
      <c r="H313" t="s">
        <v>795</v>
      </c>
      <c r="I313" t="s">
        <v>1446</v>
      </c>
      <c r="J313" t="s">
        <v>1447</v>
      </c>
      <c r="K313" s="84">
        <v>2019</v>
      </c>
      <c r="L313" t="s">
        <v>1172</v>
      </c>
      <c r="M313" t="s">
        <v>1448</v>
      </c>
      <c r="N313" t="s">
        <v>1399</v>
      </c>
      <c r="O313" t="s">
        <v>1400</v>
      </c>
      <c r="P313" t="s">
        <v>997</v>
      </c>
      <c r="Q313" t="s">
        <v>998</v>
      </c>
      <c r="R313">
        <v>2083</v>
      </c>
    </row>
    <row r="314" spans="1:18" x14ac:dyDescent="0.25">
      <c r="A314" t="s">
        <v>611</v>
      </c>
      <c r="B314" t="s">
        <v>610</v>
      </c>
      <c r="C314" t="s">
        <v>610</v>
      </c>
      <c r="D314" t="s">
        <v>611</v>
      </c>
      <c r="E314" t="s">
        <v>1667</v>
      </c>
      <c r="F314" t="s">
        <v>883</v>
      </c>
      <c r="G314" t="s">
        <v>1674</v>
      </c>
      <c r="H314" t="s">
        <v>1675</v>
      </c>
      <c r="I314" t="s">
        <v>1728</v>
      </c>
      <c r="J314" t="s">
        <v>1729</v>
      </c>
      <c r="K314" s="84">
        <v>2019</v>
      </c>
      <c r="L314" t="s">
        <v>1677</v>
      </c>
      <c r="M314" t="s">
        <v>1678</v>
      </c>
      <c r="N314" t="s">
        <v>1679</v>
      </c>
      <c r="O314" t="s">
        <v>1680</v>
      </c>
      <c r="P314" t="s">
        <v>997</v>
      </c>
      <c r="Q314" t="s">
        <v>998</v>
      </c>
      <c r="R314">
        <v>1107</v>
      </c>
    </row>
    <row r="315" spans="1:18" x14ac:dyDescent="0.25">
      <c r="A315" t="s">
        <v>443</v>
      </c>
      <c r="B315" t="s">
        <v>442</v>
      </c>
      <c r="C315" t="s">
        <v>442</v>
      </c>
      <c r="D315" t="s">
        <v>443</v>
      </c>
      <c r="E315" t="s">
        <v>1451</v>
      </c>
      <c r="F315" t="s">
        <v>886</v>
      </c>
      <c r="G315" t="s">
        <v>1464</v>
      </c>
      <c r="H315" t="s">
        <v>387</v>
      </c>
      <c r="I315" t="s">
        <v>1543</v>
      </c>
      <c r="J315" t="s">
        <v>1544</v>
      </c>
      <c r="K315" s="84">
        <v>2019</v>
      </c>
      <c r="L315" t="s">
        <v>1466</v>
      </c>
      <c r="M315" t="s">
        <v>1467</v>
      </c>
      <c r="N315" t="s">
        <v>1468</v>
      </c>
      <c r="O315" t="s">
        <v>1469</v>
      </c>
      <c r="P315" t="s">
        <v>997</v>
      </c>
      <c r="Q315" t="s">
        <v>998</v>
      </c>
      <c r="R315">
        <v>6727</v>
      </c>
    </row>
    <row r="316" spans="1:18" x14ac:dyDescent="0.25">
      <c r="A316" t="s">
        <v>445</v>
      </c>
      <c r="B316" t="s">
        <v>444</v>
      </c>
      <c r="C316" t="s">
        <v>444</v>
      </c>
      <c r="D316" t="s">
        <v>445</v>
      </c>
      <c r="E316" t="s">
        <v>1451</v>
      </c>
      <c r="F316" t="s">
        <v>886</v>
      </c>
      <c r="G316" t="s">
        <v>1457</v>
      </c>
      <c r="H316" t="s">
        <v>431</v>
      </c>
      <c r="I316" t="s">
        <v>1545</v>
      </c>
      <c r="J316" t="s">
        <v>1546</v>
      </c>
      <c r="K316" s="84">
        <v>2019</v>
      </c>
      <c r="L316" t="s">
        <v>1529</v>
      </c>
      <c r="M316" t="s">
        <v>1530</v>
      </c>
      <c r="N316" t="s">
        <v>1474</v>
      </c>
      <c r="O316" t="s">
        <v>1475</v>
      </c>
      <c r="P316" t="s">
        <v>1006</v>
      </c>
      <c r="Q316" t="s">
        <v>998</v>
      </c>
      <c r="R316">
        <v>5443</v>
      </c>
    </row>
    <row r="317" spans="1:18" x14ac:dyDescent="0.25">
      <c r="A317" t="s">
        <v>813</v>
      </c>
      <c r="B317" t="s">
        <v>812</v>
      </c>
      <c r="C317" t="s">
        <v>812</v>
      </c>
      <c r="D317" t="s">
        <v>813</v>
      </c>
      <c r="E317" t="s">
        <v>1054</v>
      </c>
      <c r="F317" t="s">
        <v>882</v>
      </c>
      <c r="G317" t="s">
        <v>1062</v>
      </c>
      <c r="H317" t="s">
        <v>1063</v>
      </c>
      <c r="I317" t="s">
        <v>1780</v>
      </c>
      <c r="J317" t="s">
        <v>1781</v>
      </c>
      <c r="K317" s="84">
        <v>2019</v>
      </c>
      <c r="L317" t="s">
        <v>1066</v>
      </c>
      <c r="M317" t="s">
        <v>1067</v>
      </c>
      <c r="N317" t="s">
        <v>1068</v>
      </c>
      <c r="O317" t="s">
        <v>1069</v>
      </c>
      <c r="P317" t="s">
        <v>997</v>
      </c>
      <c r="Q317" t="s">
        <v>998</v>
      </c>
      <c r="R317">
        <v>5738</v>
      </c>
    </row>
    <row r="318" spans="1:18" x14ac:dyDescent="0.25">
      <c r="A318" t="s">
        <v>197</v>
      </c>
      <c r="B318" t="s">
        <v>196</v>
      </c>
      <c r="C318" t="s">
        <v>196</v>
      </c>
      <c r="D318" t="s">
        <v>197</v>
      </c>
      <c r="E318" t="s">
        <v>1034</v>
      </c>
      <c r="F318" t="s">
        <v>878</v>
      </c>
      <c r="G318" t="s">
        <v>1145</v>
      </c>
      <c r="H318" t="s">
        <v>165</v>
      </c>
      <c r="I318" t="s">
        <v>1218</v>
      </c>
      <c r="J318" t="s">
        <v>1219</v>
      </c>
      <c r="K318" s="84">
        <v>2019</v>
      </c>
      <c r="L318" t="s">
        <v>1148</v>
      </c>
      <c r="M318" t="s">
        <v>1149</v>
      </c>
      <c r="N318" t="s">
        <v>1123</v>
      </c>
      <c r="O318" t="s">
        <v>1124</v>
      </c>
      <c r="P318" t="s">
        <v>1006</v>
      </c>
      <c r="Q318" t="s">
        <v>998</v>
      </c>
      <c r="R318">
        <v>15298</v>
      </c>
    </row>
    <row r="319" spans="1:18" x14ac:dyDescent="0.25">
      <c r="A319" t="s">
        <v>821</v>
      </c>
      <c r="B319" s="85" t="s">
        <v>820</v>
      </c>
      <c r="C319" s="85" t="s">
        <v>820</v>
      </c>
      <c r="D319" t="s">
        <v>821</v>
      </c>
      <c r="E319" t="s">
        <v>1328</v>
      </c>
      <c r="F319" t="s">
        <v>885</v>
      </c>
      <c r="G319" t="s">
        <v>1329</v>
      </c>
      <c r="H319" t="s">
        <v>269</v>
      </c>
      <c r="I319" t="s">
        <v>1389</v>
      </c>
      <c r="J319" t="s">
        <v>1787</v>
      </c>
      <c r="K319" s="84">
        <v>2019</v>
      </c>
      <c r="L319" t="s">
        <v>1038</v>
      </c>
      <c r="M319" t="s">
        <v>1039</v>
      </c>
      <c r="N319" t="s">
        <v>1040</v>
      </c>
      <c r="O319" t="s">
        <v>1041</v>
      </c>
      <c r="P319" t="s">
        <v>997</v>
      </c>
      <c r="Q319" t="s">
        <v>998</v>
      </c>
      <c r="R319">
        <v>5150</v>
      </c>
    </row>
    <row r="320" spans="1:18" x14ac:dyDescent="0.25">
      <c r="A320" t="s">
        <v>823</v>
      </c>
      <c r="B320" s="85" t="s">
        <v>822</v>
      </c>
      <c r="C320" s="85" t="s">
        <v>822</v>
      </c>
      <c r="D320" t="s">
        <v>823</v>
      </c>
      <c r="E320" t="s">
        <v>1328</v>
      </c>
      <c r="F320" t="s">
        <v>885</v>
      </c>
      <c r="G320" t="s">
        <v>1414</v>
      </c>
      <c r="H320" t="s">
        <v>347</v>
      </c>
      <c r="I320" t="s">
        <v>1788</v>
      </c>
      <c r="J320" t="s">
        <v>1789</v>
      </c>
      <c r="K320" s="84">
        <v>2019</v>
      </c>
      <c r="L320" t="s">
        <v>1417</v>
      </c>
      <c r="M320" t="s">
        <v>1418</v>
      </c>
      <c r="N320" t="s">
        <v>1408</v>
      </c>
      <c r="O320" t="s">
        <v>1409</v>
      </c>
      <c r="P320" t="s">
        <v>997</v>
      </c>
      <c r="Q320" t="s">
        <v>998</v>
      </c>
      <c r="R320">
        <v>8928</v>
      </c>
    </row>
    <row r="321" spans="1:18" x14ac:dyDescent="0.25">
      <c r="A321" t="s">
        <v>299</v>
      </c>
      <c r="B321" t="s">
        <v>298</v>
      </c>
      <c r="C321" t="s">
        <v>298</v>
      </c>
      <c r="D321" t="s">
        <v>299</v>
      </c>
      <c r="E321" t="s">
        <v>1234</v>
      </c>
      <c r="F321" t="s">
        <v>880</v>
      </c>
      <c r="G321" t="s">
        <v>1308</v>
      </c>
      <c r="H321" t="s">
        <v>1309</v>
      </c>
      <c r="I321" t="s">
        <v>1362</v>
      </c>
      <c r="J321" t="s">
        <v>1363</v>
      </c>
      <c r="K321" s="84">
        <v>2019</v>
      </c>
      <c r="L321" t="s">
        <v>1312</v>
      </c>
      <c r="M321" t="s">
        <v>1313</v>
      </c>
      <c r="N321" t="s">
        <v>1240</v>
      </c>
      <c r="O321" t="s">
        <v>1241</v>
      </c>
      <c r="P321" t="s">
        <v>997</v>
      </c>
      <c r="Q321" t="s">
        <v>998</v>
      </c>
      <c r="R321">
        <v>3539</v>
      </c>
    </row>
    <row r="322" spans="1:18" x14ac:dyDescent="0.25">
      <c r="A322" t="s">
        <v>117</v>
      </c>
      <c r="B322" t="s">
        <v>116</v>
      </c>
      <c r="C322" t="s">
        <v>116</v>
      </c>
      <c r="D322" t="s">
        <v>117</v>
      </c>
      <c r="E322" t="s">
        <v>1054</v>
      </c>
      <c r="F322" t="s">
        <v>882</v>
      </c>
      <c r="G322" t="s">
        <v>1086</v>
      </c>
      <c r="H322" t="s">
        <v>87</v>
      </c>
      <c r="I322" t="s">
        <v>1137</v>
      </c>
      <c r="J322" t="s">
        <v>1138</v>
      </c>
      <c r="K322" s="84">
        <v>2019</v>
      </c>
      <c r="L322" t="s">
        <v>1089</v>
      </c>
      <c r="M322" t="s">
        <v>1090</v>
      </c>
      <c r="N322" t="s">
        <v>1060</v>
      </c>
      <c r="O322" t="s">
        <v>1061</v>
      </c>
      <c r="P322" t="s">
        <v>997</v>
      </c>
      <c r="Q322" t="s">
        <v>998</v>
      </c>
      <c r="R322">
        <v>1290</v>
      </c>
    </row>
    <row r="323" spans="1:18" x14ac:dyDescent="0.25">
      <c r="A323" t="s">
        <v>199</v>
      </c>
      <c r="B323" t="s">
        <v>198</v>
      </c>
      <c r="C323" t="s">
        <v>198</v>
      </c>
      <c r="D323" t="s">
        <v>199</v>
      </c>
      <c r="E323" t="s">
        <v>1034</v>
      </c>
      <c r="F323" t="s">
        <v>878</v>
      </c>
      <c r="G323" t="s">
        <v>1152</v>
      </c>
      <c r="H323" t="s">
        <v>199</v>
      </c>
      <c r="I323" t="s">
        <v>1220</v>
      </c>
      <c r="J323" t="s">
        <v>1221</v>
      </c>
      <c r="K323" s="84">
        <v>2019</v>
      </c>
      <c r="L323" t="s">
        <v>1155</v>
      </c>
      <c r="M323" t="s">
        <v>1156</v>
      </c>
      <c r="N323" t="s">
        <v>1157</v>
      </c>
      <c r="O323" t="s">
        <v>1158</v>
      </c>
      <c r="P323" t="s">
        <v>997</v>
      </c>
      <c r="Q323" t="s">
        <v>998</v>
      </c>
      <c r="R323">
        <v>5094</v>
      </c>
    </row>
    <row r="324" spans="1:18" x14ac:dyDescent="0.25">
      <c r="A324" t="s">
        <v>613</v>
      </c>
      <c r="B324" t="s">
        <v>612</v>
      </c>
      <c r="C324" t="s">
        <v>752</v>
      </c>
      <c r="D324" t="s">
        <v>753</v>
      </c>
      <c r="E324" t="s">
        <v>1667</v>
      </c>
      <c r="F324" t="s">
        <v>883</v>
      </c>
      <c r="G324" t="s">
        <v>1681</v>
      </c>
      <c r="H324" t="s">
        <v>1682</v>
      </c>
      <c r="I324" t="s">
        <v>1224</v>
      </c>
      <c r="J324" t="s">
        <v>1225</v>
      </c>
      <c r="K324" s="84">
        <v>2019</v>
      </c>
      <c r="L324" t="s">
        <v>1177</v>
      </c>
      <c r="M324" t="s">
        <v>1178</v>
      </c>
      <c r="N324" t="s">
        <v>1123</v>
      </c>
      <c r="O324" t="s">
        <v>1124</v>
      </c>
      <c r="P324" t="s">
        <v>1006</v>
      </c>
      <c r="Q324" t="s">
        <v>1007</v>
      </c>
      <c r="R324">
        <v>902</v>
      </c>
    </row>
    <row r="325" spans="1:18" x14ac:dyDescent="0.25">
      <c r="A325" t="s">
        <v>801</v>
      </c>
      <c r="B325" t="s">
        <v>800</v>
      </c>
      <c r="C325" t="s">
        <v>752</v>
      </c>
      <c r="D325" t="s">
        <v>753</v>
      </c>
      <c r="E325" t="s">
        <v>1034</v>
      </c>
      <c r="F325" t="s">
        <v>878</v>
      </c>
      <c r="G325" t="s">
        <v>1222</v>
      </c>
      <c r="H325" t="s">
        <v>1223</v>
      </c>
      <c r="I325" t="s">
        <v>1224</v>
      </c>
      <c r="J325" t="s">
        <v>1225</v>
      </c>
      <c r="K325" s="84">
        <v>2019</v>
      </c>
      <c r="L325" t="s">
        <v>1177</v>
      </c>
      <c r="M325" t="s">
        <v>1178</v>
      </c>
      <c r="N325" t="s">
        <v>1123</v>
      </c>
      <c r="O325" t="s">
        <v>1124</v>
      </c>
      <c r="P325" t="s">
        <v>1006</v>
      </c>
      <c r="Q325" t="s">
        <v>1007</v>
      </c>
      <c r="R325">
        <v>35414</v>
      </c>
    </row>
    <row r="326" spans="1:18" x14ac:dyDescent="0.25">
      <c r="A326" t="s">
        <v>201</v>
      </c>
      <c r="B326" t="s">
        <v>200</v>
      </c>
      <c r="C326" t="s">
        <v>752</v>
      </c>
      <c r="D326" t="s">
        <v>753</v>
      </c>
      <c r="E326" t="s">
        <v>1034</v>
      </c>
      <c r="F326" t="s">
        <v>878</v>
      </c>
      <c r="G326" t="s">
        <v>1222</v>
      </c>
      <c r="H326" t="s">
        <v>1223</v>
      </c>
      <c r="I326" t="s">
        <v>1224</v>
      </c>
      <c r="J326" t="s">
        <v>1225</v>
      </c>
      <c r="K326" s="84">
        <v>2019</v>
      </c>
      <c r="L326" t="s">
        <v>1177</v>
      </c>
      <c r="M326" t="s">
        <v>1178</v>
      </c>
      <c r="N326" t="s">
        <v>1123</v>
      </c>
      <c r="O326" t="s">
        <v>1124</v>
      </c>
      <c r="P326" t="s">
        <v>1006</v>
      </c>
      <c r="Q326" t="s">
        <v>1007</v>
      </c>
      <c r="R326">
        <v>30686</v>
      </c>
    </row>
    <row r="327" spans="1:18" x14ac:dyDescent="0.25">
      <c r="A327" t="s">
        <v>799</v>
      </c>
      <c r="B327" t="s">
        <v>798</v>
      </c>
      <c r="C327" t="s">
        <v>752</v>
      </c>
      <c r="D327" t="s">
        <v>753</v>
      </c>
      <c r="E327" t="s">
        <v>1034</v>
      </c>
      <c r="F327" t="s">
        <v>878</v>
      </c>
      <c r="G327" t="s">
        <v>1222</v>
      </c>
      <c r="H327" t="s">
        <v>1223</v>
      </c>
      <c r="I327" t="s">
        <v>1224</v>
      </c>
      <c r="J327" t="s">
        <v>1225</v>
      </c>
      <c r="K327" s="84">
        <v>2019</v>
      </c>
      <c r="L327" t="s">
        <v>1177</v>
      </c>
      <c r="M327" t="s">
        <v>1178</v>
      </c>
      <c r="N327" t="s">
        <v>1123</v>
      </c>
      <c r="O327" t="s">
        <v>1124</v>
      </c>
      <c r="P327" t="s">
        <v>1006</v>
      </c>
      <c r="Q327" t="s">
        <v>1007</v>
      </c>
      <c r="R327">
        <v>38697</v>
      </c>
    </row>
    <row r="328" spans="1:18" x14ac:dyDescent="0.25">
      <c r="A328" t="s">
        <v>15</v>
      </c>
      <c r="B328" t="s">
        <v>14</v>
      </c>
      <c r="C328" t="s">
        <v>720</v>
      </c>
      <c r="D328" t="s">
        <v>721</v>
      </c>
      <c r="E328" t="s">
        <v>999</v>
      </c>
      <c r="F328" t="s">
        <v>884</v>
      </c>
      <c r="G328" t="s">
        <v>1000</v>
      </c>
      <c r="H328" t="s">
        <v>1001</v>
      </c>
      <c r="I328" t="s">
        <v>1002</v>
      </c>
      <c r="J328" t="s">
        <v>1003</v>
      </c>
      <c r="K328" s="84">
        <v>2019</v>
      </c>
      <c r="L328" t="s">
        <v>1004</v>
      </c>
      <c r="M328" t="s">
        <v>1005</v>
      </c>
      <c r="N328" t="s">
        <v>995</v>
      </c>
      <c r="O328" t="s">
        <v>996</v>
      </c>
      <c r="P328" t="s">
        <v>1006</v>
      </c>
      <c r="Q328" t="s">
        <v>1007</v>
      </c>
      <c r="R328">
        <v>22180</v>
      </c>
    </row>
    <row r="329" spans="1:18" x14ac:dyDescent="0.25">
      <c r="A329" t="s">
        <v>615</v>
      </c>
      <c r="B329" t="s">
        <v>614</v>
      </c>
      <c r="C329" t="s">
        <v>732</v>
      </c>
      <c r="D329" t="s">
        <v>733</v>
      </c>
      <c r="E329" t="s">
        <v>1667</v>
      </c>
      <c r="F329" t="s">
        <v>883</v>
      </c>
      <c r="G329" t="s">
        <v>1683</v>
      </c>
      <c r="H329" t="s">
        <v>1684</v>
      </c>
      <c r="I329" t="s">
        <v>1709</v>
      </c>
      <c r="J329" t="s">
        <v>1710</v>
      </c>
      <c r="K329" s="84">
        <v>2019</v>
      </c>
      <c r="L329" t="s">
        <v>1638</v>
      </c>
      <c r="M329" t="s">
        <v>1639</v>
      </c>
      <c r="N329" t="s">
        <v>1588</v>
      </c>
      <c r="O329" t="s">
        <v>1589</v>
      </c>
      <c r="P329" t="s">
        <v>997</v>
      </c>
      <c r="Q329" t="s">
        <v>1007</v>
      </c>
      <c r="R329">
        <v>1849</v>
      </c>
    </row>
    <row r="330" spans="1:18" x14ac:dyDescent="0.25">
      <c r="A330" t="s">
        <v>447</v>
      </c>
      <c r="B330" t="s">
        <v>446</v>
      </c>
      <c r="C330" t="s">
        <v>446</v>
      </c>
      <c r="D330" t="s">
        <v>447</v>
      </c>
      <c r="E330" t="s">
        <v>1451</v>
      </c>
      <c r="F330" t="s">
        <v>886</v>
      </c>
      <c r="G330" t="s">
        <v>1457</v>
      </c>
      <c r="H330" t="s">
        <v>431</v>
      </c>
      <c r="I330" t="s">
        <v>1547</v>
      </c>
      <c r="J330" t="s">
        <v>1548</v>
      </c>
      <c r="K330" s="84">
        <v>2019</v>
      </c>
      <c r="L330" t="s">
        <v>1529</v>
      </c>
      <c r="M330" t="s">
        <v>1530</v>
      </c>
      <c r="N330" t="s">
        <v>1474</v>
      </c>
      <c r="O330" t="s">
        <v>1475</v>
      </c>
      <c r="P330" t="s">
        <v>997</v>
      </c>
      <c r="Q330" t="s">
        <v>998</v>
      </c>
      <c r="R330">
        <v>1215</v>
      </c>
    </row>
    <row r="331" spans="1:18" x14ac:dyDescent="0.25">
      <c r="A331" t="s">
        <v>301</v>
      </c>
      <c r="B331" t="s">
        <v>300</v>
      </c>
      <c r="C331" t="s">
        <v>300</v>
      </c>
      <c r="D331" t="s">
        <v>301</v>
      </c>
      <c r="E331" t="s">
        <v>1234</v>
      </c>
      <c r="F331" t="s">
        <v>880</v>
      </c>
      <c r="G331" t="s">
        <v>1287</v>
      </c>
      <c r="H331" t="s">
        <v>1288</v>
      </c>
      <c r="I331" t="s">
        <v>1364</v>
      </c>
      <c r="J331" t="s">
        <v>1365</v>
      </c>
      <c r="K331" s="84">
        <v>2019</v>
      </c>
      <c r="L331" t="s">
        <v>1291</v>
      </c>
      <c r="M331" t="s">
        <v>1292</v>
      </c>
      <c r="N331" t="s">
        <v>1248</v>
      </c>
      <c r="O331" t="s">
        <v>1249</v>
      </c>
      <c r="P331" t="s">
        <v>997</v>
      </c>
      <c r="Q331" t="s">
        <v>998</v>
      </c>
      <c r="R331">
        <v>2474</v>
      </c>
    </row>
    <row r="332" spans="1:18" x14ac:dyDescent="0.25">
      <c r="A332" t="s">
        <v>521</v>
      </c>
      <c r="B332" t="s">
        <v>520</v>
      </c>
      <c r="C332" t="s">
        <v>520</v>
      </c>
      <c r="D332" t="s">
        <v>521</v>
      </c>
      <c r="E332" t="s">
        <v>1561</v>
      </c>
      <c r="F332" t="s">
        <v>879</v>
      </c>
      <c r="G332" t="s">
        <v>1579</v>
      </c>
      <c r="H332" t="s">
        <v>479</v>
      </c>
      <c r="I332" t="s">
        <v>1648</v>
      </c>
      <c r="J332" t="s">
        <v>1649</v>
      </c>
      <c r="K332" s="84">
        <v>2019</v>
      </c>
      <c r="L332" t="s">
        <v>1582</v>
      </c>
      <c r="M332" t="s">
        <v>1583</v>
      </c>
      <c r="N332" t="s">
        <v>1567</v>
      </c>
      <c r="O332" t="s">
        <v>1568</v>
      </c>
      <c r="P332" t="s">
        <v>997</v>
      </c>
      <c r="Q332" t="s">
        <v>998</v>
      </c>
      <c r="R332">
        <v>4434</v>
      </c>
    </row>
    <row r="333" spans="1:18" x14ac:dyDescent="0.25">
      <c r="A333" t="s">
        <v>19</v>
      </c>
      <c r="B333" t="s">
        <v>18</v>
      </c>
      <c r="C333" t="s">
        <v>758</v>
      </c>
      <c r="D333" t="s">
        <v>759</v>
      </c>
      <c r="E333" t="s">
        <v>988</v>
      </c>
      <c r="F333" t="s">
        <v>881</v>
      </c>
      <c r="G333" t="s">
        <v>1013</v>
      </c>
      <c r="H333" t="s">
        <v>1014</v>
      </c>
      <c r="I333" t="s">
        <v>1015</v>
      </c>
      <c r="J333" t="s">
        <v>1016</v>
      </c>
      <c r="K333" s="84">
        <v>2019</v>
      </c>
      <c r="L333" t="s">
        <v>1004</v>
      </c>
      <c r="M333" t="s">
        <v>1005</v>
      </c>
      <c r="N333" t="s">
        <v>995</v>
      </c>
      <c r="O333" t="s">
        <v>996</v>
      </c>
      <c r="P333" t="s">
        <v>1006</v>
      </c>
      <c r="Q333" t="s">
        <v>1007</v>
      </c>
      <c r="R333">
        <v>38862</v>
      </c>
    </row>
    <row r="334" spans="1:18" x14ac:dyDescent="0.25">
      <c r="A334" t="s">
        <v>365</v>
      </c>
      <c r="B334" t="s">
        <v>364</v>
      </c>
      <c r="C334" t="s">
        <v>364</v>
      </c>
      <c r="D334" t="s">
        <v>365</v>
      </c>
      <c r="E334" t="s">
        <v>1328</v>
      </c>
      <c r="F334" t="s">
        <v>885</v>
      </c>
      <c r="G334" t="s">
        <v>1424</v>
      </c>
      <c r="H334" t="s">
        <v>795</v>
      </c>
      <c r="I334" t="s">
        <v>1449</v>
      </c>
      <c r="J334" t="s">
        <v>1450</v>
      </c>
      <c r="K334" s="84">
        <v>2019</v>
      </c>
      <c r="L334" t="s">
        <v>1427</v>
      </c>
      <c r="M334" t="s">
        <v>1428</v>
      </c>
      <c r="N334" t="s">
        <v>1429</v>
      </c>
      <c r="O334" t="s">
        <v>1430</v>
      </c>
      <c r="P334" t="s">
        <v>997</v>
      </c>
      <c r="Q334" t="s">
        <v>998</v>
      </c>
      <c r="R334">
        <v>3352</v>
      </c>
    </row>
    <row r="335" spans="1:18" x14ac:dyDescent="0.25">
      <c r="A335" t="s">
        <v>303</v>
      </c>
      <c r="B335" t="s">
        <v>302</v>
      </c>
      <c r="C335" t="s">
        <v>302</v>
      </c>
      <c r="D335" t="s">
        <v>303</v>
      </c>
      <c r="E335" t="s">
        <v>1234</v>
      </c>
      <c r="F335" t="s">
        <v>880</v>
      </c>
      <c r="G335" t="s">
        <v>1261</v>
      </c>
      <c r="H335" t="s">
        <v>1262</v>
      </c>
      <c r="I335" t="s">
        <v>1366</v>
      </c>
      <c r="J335" t="s">
        <v>1367</v>
      </c>
      <c r="K335" s="84">
        <v>2019</v>
      </c>
      <c r="L335" t="s">
        <v>1265</v>
      </c>
      <c r="M335" t="s">
        <v>1266</v>
      </c>
      <c r="N335" t="s">
        <v>1267</v>
      </c>
      <c r="O335" t="s">
        <v>1268</v>
      </c>
      <c r="P335" t="s">
        <v>997</v>
      </c>
      <c r="Q335" t="s">
        <v>998</v>
      </c>
      <c r="R335">
        <v>3435</v>
      </c>
    </row>
    <row r="336" spans="1:18" x14ac:dyDescent="0.25">
      <c r="A336" t="s">
        <v>523</v>
      </c>
      <c r="B336" t="s">
        <v>522</v>
      </c>
      <c r="C336" t="s">
        <v>522</v>
      </c>
      <c r="D336" t="s">
        <v>523</v>
      </c>
      <c r="E336" t="s">
        <v>1561</v>
      </c>
      <c r="F336" t="s">
        <v>879</v>
      </c>
      <c r="G336" t="s">
        <v>1605</v>
      </c>
      <c r="H336" t="s">
        <v>773</v>
      </c>
      <c r="I336" t="s">
        <v>1650</v>
      </c>
      <c r="J336" t="s">
        <v>1651</v>
      </c>
      <c r="K336" s="84">
        <v>2019</v>
      </c>
      <c r="L336" t="s">
        <v>1460</v>
      </c>
      <c r="M336" t="s">
        <v>1461</v>
      </c>
      <c r="N336" t="s">
        <v>1190</v>
      </c>
      <c r="O336" t="s">
        <v>1191</v>
      </c>
      <c r="P336" t="s">
        <v>997</v>
      </c>
      <c r="Q336" t="s">
        <v>998</v>
      </c>
      <c r="R336">
        <v>1715</v>
      </c>
    </row>
    <row r="337" spans="1:18" x14ac:dyDescent="0.25">
      <c r="A337" t="s">
        <v>305</v>
      </c>
      <c r="B337" t="s">
        <v>304</v>
      </c>
      <c r="C337" t="s">
        <v>304</v>
      </c>
      <c r="D337" t="s">
        <v>305</v>
      </c>
      <c r="E337" t="s">
        <v>1234</v>
      </c>
      <c r="F337" t="s">
        <v>880</v>
      </c>
      <c r="G337" t="s">
        <v>1287</v>
      </c>
      <c r="H337" t="s">
        <v>1288</v>
      </c>
      <c r="I337" t="s">
        <v>1368</v>
      </c>
      <c r="J337" t="s">
        <v>1369</v>
      </c>
      <c r="K337" s="84">
        <v>2019</v>
      </c>
      <c r="L337" t="s">
        <v>1291</v>
      </c>
      <c r="M337" t="s">
        <v>1292</v>
      </c>
      <c r="N337" t="s">
        <v>1248</v>
      </c>
      <c r="O337" t="s">
        <v>1249</v>
      </c>
      <c r="P337" t="s">
        <v>1006</v>
      </c>
      <c r="Q337" t="s">
        <v>998</v>
      </c>
      <c r="R337">
        <v>16979</v>
      </c>
    </row>
    <row r="338" spans="1:18" x14ac:dyDescent="0.25">
      <c r="A338" t="s">
        <v>663</v>
      </c>
      <c r="B338" t="s">
        <v>662</v>
      </c>
      <c r="C338" t="s">
        <v>740</v>
      </c>
      <c r="D338" t="s">
        <v>741</v>
      </c>
      <c r="E338" t="s">
        <v>1234</v>
      </c>
      <c r="F338" t="s">
        <v>880</v>
      </c>
      <c r="G338" t="s">
        <v>1269</v>
      </c>
      <c r="H338" t="s">
        <v>1270</v>
      </c>
      <c r="I338" t="s">
        <v>1271</v>
      </c>
      <c r="J338" t="s">
        <v>1272</v>
      </c>
      <c r="K338" s="84">
        <v>2019</v>
      </c>
      <c r="L338" t="s">
        <v>1259</v>
      </c>
      <c r="M338" t="s">
        <v>1260</v>
      </c>
      <c r="N338" t="s">
        <v>1240</v>
      </c>
      <c r="O338" t="s">
        <v>1241</v>
      </c>
      <c r="P338" t="s">
        <v>1006</v>
      </c>
      <c r="Q338" t="s">
        <v>1007</v>
      </c>
      <c r="R338">
        <v>39955</v>
      </c>
    </row>
    <row r="339" spans="1:18" x14ac:dyDescent="0.25">
      <c r="A339" t="s">
        <v>125</v>
      </c>
      <c r="B339" t="s">
        <v>124</v>
      </c>
      <c r="C339" t="s">
        <v>754</v>
      </c>
      <c r="D339" t="s">
        <v>755</v>
      </c>
      <c r="E339" t="s">
        <v>1054</v>
      </c>
      <c r="F339" t="s">
        <v>882</v>
      </c>
      <c r="G339" t="s">
        <v>1111</v>
      </c>
      <c r="H339" t="s">
        <v>1112</v>
      </c>
      <c r="I339" t="s">
        <v>1113</v>
      </c>
      <c r="J339" t="s">
        <v>1114</v>
      </c>
      <c r="K339" s="84">
        <v>2019</v>
      </c>
      <c r="L339" t="s">
        <v>1097</v>
      </c>
      <c r="M339" t="s">
        <v>1098</v>
      </c>
      <c r="N339" t="s">
        <v>1060</v>
      </c>
      <c r="O339" t="s">
        <v>1061</v>
      </c>
      <c r="P339" t="s">
        <v>1006</v>
      </c>
      <c r="Q339" t="s">
        <v>1007</v>
      </c>
      <c r="R339">
        <v>14809</v>
      </c>
    </row>
    <row r="340" spans="1:18" x14ac:dyDescent="0.25">
      <c r="A340" t="s">
        <v>127</v>
      </c>
      <c r="B340" t="s">
        <v>126</v>
      </c>
      <c r="C340" t="s">
        <v>754</v>
      </c>
      <c r="D340" t="s">
        <v>755</v>
      </c>
      <c r="E340" t="s">
        <v>1054</v>
      </c>
      <c r="F340" t="s">
        <v>882</v>
      </c>
      <c r="G340" t="s">
        <v>1111</v>
      </c>
      <c r="H340" t="s">
        <v>1112</v>
      </c>
      <c r="I340" t="s">
        <v>1113</v>
      </c>
      <c r="J340" t="s">
        <v>1114</v>
      </c>
      <c r="K340" s="84">
        <v>2019</v>
      </c>
      <c r="L340" t="s">
        <v>1097</v>
      </c>
      <c r="M340" t="s">
        <v>1098</v>
      </c>
      <c r="N340" t="s">
        <v>1060</v>
      </c>
      <c r="O340" t="s">
        <v>1061</v>
      </c>
      <c r="P340" t="s">
        <v>1006</v>
      </c>
      <c r="Q340" t="s">
        <v>1007</v>
      </c>
      <c r="R340">
        <v>15048</v>
      </c>
    </row>
    <row r="341" spans="1:18" x14ac:dyDescent="0.25">
      <c r="A341" t="s">
        <v>121</v>
      </c>
      <c r="B341" t="s">
        <v>120</v>
      </c>
      <c r="C341" t="s">
        <v>754</v>
      </c>
      <c r="D341" t="s">
        <v>755</v>
      </c>
      <c r="E341" t="s">
        <v>1054</v>
      </c>
      <c r="F341" t="s">
        <v>882</v>
      </c>
      <c r="G341" t="s">
        <v>1111</v>
      </c>
      <c r="H341" t="s">
        <v>1112</v>
      </c>
      <c r="I341" t="s">
        <v>1113</v>
      </c>
      <c r="J341" t="s">
        <v>1114</v>
      </c>
      <c r="K341" s="84">
        <v>2019</v>
      </c>
      <c r="L341" t="s">
        <v>1097</v>
      </c>
      <c r="M341" t="s">
        <v>1098</v>
      </c>
      <c r="N341" t="s">
        <v>1060</v>
      </c>
      <c r="O341" t="s">
        <v>1061</v>
      </c>
      <c r="P341" t="s">
        <v>1006</v>
      </c>
      <c r="Q341" t="s">
        <v>1007</v>
      </c>
      <c r="R341">
        <v>19525</v>
      </c>
    </row>
    <row r="342" spans="1:18" x14ac:dyDescent="0.25">
      <c r="A342" t="s">
        <v>123</v>
      </c>
      <c r="B342" t="s">
        <v>122</v>
      </c>
      <c r="C342" t="s">
        <v>754</v>
      </c>
      <c r="D342" t="s">
        <v>755</v>
      </c>
      <c r="E342" t="s">
        <v>1054</v>
      </c>
      <c r="F342" t="s">
        <v>882</v>
      </c>
      <c r="G342" t="s">
        <v>1111</v>
      </c>
      <c r="H342" t="s">
        <v>1112</v>
      </c>
      <c r="I342" t="s">
        <v>1113</v>
      </c>
      <c r="J342" t="s">
        <v>1114</v>
      </c>
      <c r="K342" s="84">
        <v>2019</v>
      </c>
      <c r="L342" t="s">
        <v>1097</v>
      </c>
      <c r="M342" t="s">
        <v>1098</v>
      </c>
      <c r="N342" t="s">
        <v>1060</v>
      </c>
      <c r="O342" t="s">
        <v>1061</v>
      </c>
      <c r="P342" t="s">
        <v>1006</v>
      </c>
      <c r="Q342" t="s">
        <v>1007</v>
      </c>
      <c r="R342">
        <v>20182</v>
      </c>
    </row>
    <row r="343" spans="1:18" x14ac:dyDescent="0.25">
      <c r="A343" t="s">
        <v>119</v>
      </c>
      <c r="B343" t="s">
        <v>118</v>
      </c>
      <c r="C343" t="s">
        <v>754</v>
      </c>
      <c r="D343" t="s">
        <v>755</v>
      </c>
      <c r="E343" t="s">
        <v>1054</v>
      </c>
      <c r="F343" t="s">
        <v>882</v>
      </c>
      <c r="G343" t="s">
        <v>1111</v>
      </c>
      <c r="H343" t="s">
        <v>1112</v>
      </c>
      <c r="I343" t="s">
        <v>1113</v>
      </c>
      <c r="J343" t="s">
        <v>1114</v>
      </c>
      <c r="K343" s="84">
        <v>2019</v>
      </c>
      <c r="L343" t="s">
        <v>1097</v>
      </c>
      <c r="M343" t="s">
        <v>1098</v>
      </c>
      <c r="N343" t="s">
        <v>1060</v>
      </c>
      <c r="O343" t="s">
        <v>1061</v>
      </c>
      <c r="P343" t="s">
        <v>1006</v>
      </c>
      <c r="Q343" t="s">
        <v>1007</v>
      </c>
      <c r="R343">
        <v>13812</v>
      </c>
    </row>
    <row r="344" spans="1:18" x14ac:dyDescent="0.25">
      <c r="A344" t="s">
        <v>47</v>
      </c>
      <c r="B344" t="s">
        <v>46</v>
      </c>
      <c r="C344" t="s">
        <v>46</v>
      </c>
      <c r="D344" t="s">
        <v>47</v>
      </c>
      <c r="E344" t="s">
        <v>999</v>
      </c>
      <c r="F344" t="s">
        <v>884</v>
      </c>
      <c r="G344" t="s">
        <v>1017</v>
      </c>
      <c r="H344" t="s">
        <v>47</v>
      </c>
      <c r="I344" t="s">
        <v>1050</v>
      </c>
      <c r="J344" t="s">
        <v>1051</v>
      </c>
      <c r="K344" s="84">
        <v>2019</v>
      </c>
      <c r="L344" t="s">
        <v>1004</v>
      </c>
      <c r="M344" t="s">
        <v>1005</v>
      </c>
      <c r="N344" t="s">
        <v>995</v>
      </c>
      <c r="O344" t="s">
        <v>996</v>
      </c>
      <c r="P344" t="s">
        <v>997</v>
      </c>
      <c r="Q344" t="s">
        <v>998</v>
      </c>
      <c r="R344">
        <v>26919</v>
      </c>
    </row>
    <row r="345" spans="1:18" x14ac:dyDescent="0.25">
      <c r="A345" t="s">
        <v>309</v>
      </c>
      <c r="B345" t="s">
        <v>308</v>
      </c>
      <c r="C345" t="s">
        <v>308</v>
      </c>
      <c r="D345" t="s">
        <v>309</v>
      </c>
      <c r="E345" t="s">
        <v>1234</v>
      </c>
      <c r="F345" t="s">
        <v>880</v>
      </c>
      <c r="G345" t="s">
        <v>1256</v>
      </c>
      <c r="H345" t="s">
        <v>255</v>
      </c>
      <c r="I345" t="s">
        <v>1374</v>
      </c>
      <c r="J345" t="s">
        <v>1375</v>
      </c>
      <c r="K345" s="84">
        <v>2019</v>
      </c>
      <c r="L345" t="s">
        <v>1259</v>
      </c>
      <c r="M345" t="s">
        <v>1260</v>
      </c>
      <c r="N345" t="s">
        <v>1240</v>
      </c>
      <c r="O345" t="s">
        <v>1241</v>
      </c>
      <c r="P345" t="s">
        <v>997</v>
      </c>
      <c r="Q345" t="s">
        <v>998</v>
      </c>
      <c r="R345">
        <v>5848</v>
      </c>
    </row>
    <row r="346" spans="1:18" x14ac:dyDescent="0.25">
      <c r="A346" t="s">
        <v>623</v>
      </c>
      <c r="B346" t="s">
        <v>622</v>
      </c>
      <c r="C346" t="s">
        <v>622</v>
      </c>
      <c r="D346" t="s">
        <v>623</v>
      </c>
      <c r="E346" t="s">
        <v>1667</v>
      </c>
      <c r="F346" t="s">
        <v>883</v>
      </c>
      <c r="G346" t="s">
        <v>1734</v>
      </c>
      <c r="H346" t="s">
        <v>1735</v>
      </c>
      <c r="I346" t="s">
        <v>1417</v>
      </c>
      <c r="J346" t="s">
        <v>1736</v>
      </c>
      <c r="K346" s="84">
        <v>2019</v>
      </c>
      <c r="L346" t="s">
        <v>1004</v>
      </c>
      <c r="M346" t="s">
        <v>1005</v>
      </c>
      <c r="N346" t="s">
        <v>995</v>
      </c>
      <c r="O346" t="s">
        <v>996</v>
      </c>
      <c r="P346" t="s">
        <v>1006</v>
      </c>
      <c r="Q346" t="s">
        <v>998</v>
      </c>
      <c r="R346">
        <v>2550</v>
      </c>
    </row>
    <row r="347" spans="1:18" x14ac:dyDescent="0.25">
      <c r="A347" t="s">
        <v>701</v>
      </c>
      <c r="B347" t="s">
        <v>700</v>
      </c>
      <c r="C347" t="s">
        <v>724</v>
      </c>
      <c r="D347" t="s">
        <v>725</v>
      </c>
      <c r="E347" t="s">
        <v>988</v>
      </c>
      <c r="F347" t="s">
        <v>881</v>
      </c>
      <c r="G347" t="s">
        <v>1746</v>
      </c>
      <c r="H347" t="s">
        <v>1747</v>
      </c>
      <c r="I347" t="s">
        <v>1417</v>
      </c>
      <c r="J347" t="s">
        <v>1736</v>
      </c>
      <c r="K347" s="84">
        <v>2019</v>
      </c>
      <c r="L347" t="s">
        <v>1004</v>
      </c>
      <c r="M347" t="s">
        <v>1005</v>
      </c>
      <c r="N347" t="s">
        <v>995</v>
      </c>
      <c r="O347" t="s">
        <v>996</v>
      </c>
      <c r="P347" t="s">
        <v>1006</v>
      </c>
      <c r="Q347" t="s">
        <v>1007</v>
      </c>
      <c r="R347">
        <v>27766</v>
      </c>
    </row>
    <row r="348" spans="1:18" x14ac:dyDescent="0.25">
      <c r="A348" t="s">
        <v>131</v>
      </c>
      <c r="B348" t="s">
        <v>130</v>
      </c>
      <c r="C348" t="s">
        <v>130</v>
      </c>
      <c r="D348" t="s">
        <v>131</v>
      </c>
      <c r="E348" t="s">
        <v>1054</v>
      </c>
      <c r="F348" t="s">
        <v>882</v>
      </c>
      <c r="G348" t="s">
        <v>1078</v>
      </c>
      <c r="H348" t="s">
        <v>1079</v>
      </c>
      <c r="I348" t="s">
        <v>1139</v>
      </c>
      <c r="J348" t="s">
        <v>1140</v>
      </c>
      <c r="K348" s="84">
        <v>2019</v>
      </c>
      <c r="L348" t="s">
        <v>1074</v>
      </c>
      <c r="M348" t="s">
        <v>1075</v>
      </c>
      <c r="N348" t="s">
        <v>1068</v>
      </c>
      <c r="O348" t="s">
        <v>1069</v>
      </c>
      <c r="P348" t="s">
        <v>1006</v>
      </c>
      <c r="Q348" t="s">
        <v>998</v>
      </c>
      <c r="R348">
        <v>10372</v>
      </c>
    </row>
    <row r="349" spans="1:18" x14ac:dyDescent="0.25">
      <c r="A349" t="s">
        <v>203</v>
      </c>
      <c r="B349" t="s">
        <v>202</v>
      </c>
      <c r="C349" t="s">
        <v>202</v>
      </c>
      <c r="D349" t="s">
        <v>203</v>
      </c>
      <c r="E349" t="s">
        <v>1034</v>
      </c>
      <c r="F349" t="s">
        <v>878</v>
      </c>
      <c r="G349" t="s">
        <v>1145</v>
      </c>
      <c r="H349" t="s">
        <v>165</v>
      </c>
      <c r="I349" t="s">
        <v>1226</v>
      </c>
      <c r="J349" t="s">
        <v>1227</v>
      </c>
      <c r="K349" s="84">
        <v>2019</v>
      </c>
      <c r="L349" t="s">
        <v>1148</v>
      </c>
      <c r="M349" t="s">
        <v>1149</v>
      </c>
      <c r="N349" t="s">
        <v>1123</v>
      </c>
      <c r="O349" t="s">
        <v>1124</v>
      </c>
      <c r="P349" t="s">
        <v>997</v>
      </c>
      <c r="Q349" t="s">
        <v>998</v>
      </c>
      <c r="R349">
        <v>3855</v>
      </c>
    </row>
    <row r="350" spans="1:18" x14ac:dyDescent="0.25">
      <c r="A350" t="s">
        <v>311</v>
      </c>
      <c r="B350" t="s">
        <v>310</v>
      </c>
      <c r="C350" t="s">
        <v>310</v>
      </c>
      <c r="D350" t="s">
        <v>311</v>
      </c>
      <c r="E350" t="s">
        <v>1234</v>
      </c>
      <c r="F350" t="s">
        <v>880</v>
      </c>
      <c r="G350" t="s">
        <v>1256</v>
      </c>
      <c r="H350" t="s">
        <v>255</v>
      </c>
      <c r="I350" t="s">
        <v>1376</v>
      </c>
      <c r="J350" t="s">
        <v>1377</v>
      </c>
      <c r="K350" s="84">
        <v>2019</v>
      </c>
      <c r="L350" t="s">
        <v>1275</v>
      </c>
      <c r="M350" t="s">
        <v>1276</v>
      </c>
      <c r="N350" t="s">
        <v>1240</v>
      </c>
      <c r="O350" t="s">
        <v>1241</v>
      </c>
      <c r="P350" t="s">
        <v>997</v>
      </c>
      <c r="Q350" t="s">
        <v>998</v>
      </c>
      <c r="R350">
        <v>2325</v>
      </c>
    </row>
    <row r="351" spans="1:18" x14ac:dyDescent="0.25">
      <c r="A351" t="s">
        <v>313</v>
      </c>
      <c r="B351" t="s">
        <v>312</v>
      </c>
      <c r="C351" t="s">
        <v>836</v>
      </c>
      <c r="D351" t="s">
        <v>837</v>
      </c>
      <c r="E351" t="s">
        <v>1234</v>
      </c>
      <c r="F351" t="s">
        <v>880</v>
      </c>
      <c r="G351" t="s">
        <v>1242</v>
      </c>
      <c r="H351" t="s">
        <v>1243</v>
      </c>
      <c r="I351" t="s">
        <v>1378</v>
      </c>
      <c r="J351" t="s">
        <v>1379</v>
      </c>
      <c r="K351" s="84">
        <v>2019</v>
      </c>
      <c r="L351" t="s">
        <v>1279</v>
      </c>
      <c r="M351" t="s">
        <v>1280</v>
      </c>
      <c r="N351" t="s">
        <v>1248</v>
      </c>
      <c r="O351" t="s">
        <v>1249</v>
      </c>
      <c r="P351" t="s">
        <v>997</v>
      </c>
      <c r="Q351" t="s">
        <v>1007</v>
      </c>
      <c r="R351">
        <v>903</v>
      </c>
    </row>
    <row r="352" spans="1:18" x14ac:dyDescent="0.25">
      <c r="A352" t="s">
        <v>525</v>
      </c>
      <c r="B352" t="s">
        <v>524</v>
      </c>
      <c r="C352" t="s">
        <v>524</v>
      </c>
      <c r="D352" t="s">
        <v>525</v>
      </c>
      <c r="E352" t="s">
        <v>1561</v>
      </c>
      <c r="F352" t="s">
        <v>879</v>
      </c>
      <c r="G352" t="s">
        <v>1605</v>
      </c>
      <c r="H352" t="s">
        <v>773</v>
      </c>
      <c r="I352" t="s">
        <v>1652</v>
      </c>
      <c r="J352" t="s">
        <v>1653</v>
      </c>
      <c r="K352" s="84">
        <v>2019</v>
      </c>
      <c r="L352" t="s">
        <v>1460</v>
      </c>
      <c r="M352" t="s">
        <v>1461</v>
      </c>
      <c r="N352" t="s">
        <v>1190</v>
      </c>
      <c r="O352" t="s">
        <v>1191</v>
      </c>
      <c r="P352" t="s">
        <v>997</v>
      </c>
      <c r="Q352" t="s">
        <v>998</v>
      </c>
      <c r="R352">
        <v>2777</v>
      </c>
    </row>
    <row r="353" spans="1:18" x14ac:dyDescent="0.25">
      <c r="A353" t="s">
        <v>133</v>
      </c>
      <c r="B353" t="s">
        <v>132</v>
      </c>
      <c r="C353" t="s">
        <v>132</v>
      </c>
      <c r="D353" t="s">
        <v>133</v>
      </c>
      <c r="E353" t="s">
        <v>1054</v>
      </c>
      <c r="F353" t="s">
        <v>882</v>
      </c>
      <c r="G353" t="s">
        <v>1086</v>
      </c>
      <c r="H353" t="s">
        <v>87</v>
      </c>
      <c r="I353" t="s">
        <v>1141</v>
      </c>
      <c r="J353" t="s">
        <v>1142</v>
      </c>
      <c r="K353" s="84">
        <v>2019</v>
      </c>
      <c r="L353" t="s">
        <v>1089</v>
      </c>
      <c r="M353" t="s">
        <v>1090</v>
      </c>
      <c r="N353" t="s">
        <v>1060</v>
      </c>
      <c r="O353" t="s">
        <v>1061</v>
      </c>
      <c r="P353" t="s">
        <v>1006</v>
      </c>
      <c r="Q353" t="s">
        <v>998</v>
      </c>
      <c r="R353">
        <v>11924</v>
      </c>
    </row>
    <row r="354" spans="1:18" x14ac:dyDescent="0.25">
      <c r="A354" t="s">
        <v>449</v>
      </c>
      <c r="B354" t="s">
        <v>448</v>
      </c>
      <c r="C354" t="s">
        <v>448</v>
      </c>
      <c r="D354" t="s">
        <v>449</v>
      </c>
      <c r="E354" t="s">
        <v>1451</v>
      </c>
      <c r="F354" t="s">
        <v>886</v>
      </c>
      <c r="G354" t="s">
        <v>1464</v>
      </c>
      <c r="H354" t="s">
        <v>387</v>
      </c>
      <c r="I354" t="s">
        <v>1549</v>
      </c>
      <c r="J354" t="s">
        <v>1550</v>
      </c>
      <c r="K354" s="84">
        <v>2019</v>
      </c>
      <c r="L354" t="s">
        <v>1551</v>
      </c>
      <c r="M354" t="s">
        <v>1276</v>
      </c>
      <c r="N354" t="s">
        <v>1552</v>
      </c>
      <c r="O354" t="s">
        <v>1241</v>
      </c>
      <c r="P354" t="s">
        <v>997</v>
      </c>
      <c r="Q354" t="s">
        <v>998</v>
      </c>
      <c r="R354">
        <v>2340</v>
      </c>
    </row>
    <row r="355" spans="1:18" x14ac:dyDescent="0.25">
      <c r="A355" t="s">
        <v>673</v>
      </c>
      <c r="B355" t="s">
        <v>672</v>
      </c>
      <c r="C355" t="s">
        <v>726</v>
      </c>
      <c r="D355" t="s">
        <v>727</v>
      </c>
      <c r="E355" t="s">
        <v>1451</v>
      </c>
      <c r="F355" t="s">
        <v>886</v>
      </c>
      <c r="G355" t="s">
        <v>1452</v>
      </c>
      <c r="H355" t="s">
        <v>381</v>
      </c>
      <c r="I355" t="s">
        <v>1453</v>
      </c>
      <c r="J355" t="s">
        <v>1454</v>
      </c>
      <c r="K355" s="84">
        <v>2019</v>
      </c>
      <c r="L355" t="s">
        <v>1455</v>
      </c>
      <c r="M355" t="s">
        <v>1456</v>
      </c>
      <c r="N355" t="s">
        <v>1429</v>
      </c>
      <c r="O355" t="s">
        <v>1430</v>
      </c>
      <c r="P355" t="s">
        <v>1006</v>
      </c>
      <c r="Q355" t="s">
        <v>1007</v>
      </c>
      <c r="R355">
        <v>2923</v>
      </c>
    </row>
    <row r="356" spans="1:18" x14ac:dyDescent="0.25">
      <c r="A356" t="s">
        <v>527</v>
      </c>
      <c r="B356" t="s">
        <v>526</v>
      </c>
      <c r="C356" t="s">
        <v>756</v>
      </c>
      <c r="D356" t="s">
        <v>757</v>
      </c>
      <c r="E356" t="s">
        <v>1561</v>
      </c>
      <c r="F356" t="s">
        <v>879</v>
      </c>
      <c r="G356" t="s">
        <v>1584</v>
      </c>
      <c r="H356" t="s">
        <v>471</v>
      </c>
      <c r="I356" t="s">
        <v>1654</v>
      </c>
      <c r="J356" t="s">
        <v>1655</v>
      </c>
      <c r="K356" s="84">
        <v>2019</v>
      </c>
      <c r="L356" t="s">
        <v>1585</v>
      </c>
      <c r="M356" t="s">
        <v>1656</v>
      </c>
      <c r="N356" t="s">
        <v>1588</v>
      </c>
      <c r="O356" t="s">
        <v>1589</v>
      </c>
      <c r="P356" t="s">
        <v>1006</v>
      </c>
      <c r="Q356" t="s">
        <v>1007</v>
      </c>
      <c r="R356">
        <v>31485</v>
      </c>
    </row>
    <row r="357" spans="1:18" x14ac:dyDescent="0.25">
      <c r="A357" t="s">
        <v>367</v>
      </c>
      <c r="B357" t="s">
        <v>366</v>
      </c>
      <c r="C357" t="s">
        <v>888</v>
      </c>
      <c r="D357" t="s">
        <v>887</v>
      </c>
      <c r="E357" t="s">
        <v>1328</v>
      </c>
      <c r="F357" t="s">
        <v>885</v>
      </c>
      <c r="G357" t="s">
        <v>1386</v>
      </c>
      <c r="H357" t="s">
        <v>341</v>
      </c>
      <c r="I357" t="s">
        <v>1387</v>
      </c>
      <c r="J357" t="s">
        <v>1388</v>
      </c>
      <c r="K357" s="84">
        <v>2019</v>
      </c>
      <c r="L357" t="s">
        <v>1389</v>
      </c>
      <c r="M357" t="s">
        <v>1390</v>
      </c>
      <c r="N357" t="s">
        <v>1391</v>
      </c>
      <c r="O357" t="s">
        <v>1392</v>
      </c>
      <c r="P357" t="s">
        <v>1006</v>
      </c>
      <c r="Q357" t="s">
        <v>1007</v>
      </c>
      <c r="R357">
        <v>8821</v>
      </c>
    </row>
    <row r="358" spans="1:18" x14ac:dyDescent="0.25">
      <c r="A358" t="s">
        <v>451</v>
      </c>
      <c r="B358" t="s">
        <v>450</v>
      </c>
      <c r="C358" t="s">
        <v>450</v>
      </c>
      <c r="D358" t="s">
        <v>451</v>
      </c>
      <c r="E358" t="s">
        <v>1451</v>
      </c>
      <c r="F358" t="s">
        <v>886</v>
      </c>
      <c r="G358" t="s">
        <v>1452</v>
      </c>
      <c r="H358" t="s">
        <v>381</v>
      </c>
      <c r="I358" t="s">
        <v>1553</v>
      </c>
      <c r="J358" t="s">
        <v>1554</v>
      </c>
      <c r="K358" s="84">
        <v>2019</v>
      </c>
      <c r="L358" t="s">
        <v>1513</v>
      </c>
      <c r="M358" t="s">
        <v>1514</v>
      </c>
      <c r="N358" t="s">
        <v>1429</v>
      </c>
      <c r="O358" t="s">
        <v>1430</v>
      </c>
      <c r="P358" t="s">
        <v>997</v>
      </c>
      <c r="Q358" t="s">
        <v>998</v>
      </c>
      <c r="R358">
        <v>1687</v>
      </c>
    </row>
    <row r="359" spans="1:18" x14ac:dyDescent="0.25">
      <c r="A359" t="s">
        <v>559</v>
      </c>
      <c r="B359" t="s">
        <v>558</v>
      </c>
      <c r="C359" t="s">
        <v>758</v>
      </c>
      <c r="D359" t="s">
        <v>759</v>
      </c>
      <c r="E359" t="s">
        <v>1667</v>
      </c>
      <c r="F359" t="s">
        <v>883</v>
      </c>
      <c r="G359" t="s">
        <v>1681</v>
      </c>
      <c r="H359" t="s">
        <v>1682</v>
      </c>
      <c r="I359" t="s">
        <v>1015</v>
      </c>
      <c r="J359" t="s">
        <v>1016</v>
      </c>
      <c r="K359" s="84">
        <v>2019</v>
      </c>
      <c r="L359" t="s">
        <v>1004</v>
      </c>
      <c r="M359" t="s">
        <v>1005</v>
      </c>
      <c r="N359" t="s">
        <v>995</v>
      </c>
      <c r="O359" t="s">
        <v>996</v>
      </c>
      <c r="P359" t="s">
        <v>1006</v>
      </c>
      <c r="Q359" t="s">
        <v>1007</v>
      </c>
      <c r="R359">
        <v>4278</v>
      </c>
    </row>
    <row r="360" spans="1:18" x14ac:dyDescent="0.25">
      <c r="A360" t="s">
        <v>627</v>
      </c>
      <c r="B360" t="s">
        <v>626</v>
      </c>
      <c r="C360" t="s">
        <v>758</v>
      </c>
      <c r="D360" t="s">
        <v>759</v>
      </c>
      <c r="E360" t="s">
        <v>988</v>
      </c>
      <c r="F360" t="s">
        <v>881</v>
      </c>
      <c r="G360" t="s">
        <v>1013</v>
      </c>
      <c r="H360" t="s">
        <v>1014</v>
      </c>
      <c r="I360" t="s">
        <v>1015</v>
      </c>
      <c r="J360" t="s">
        <v>1016</v>
      </c>
      <c r="K360" s="84">
        <v>2019</v>
      </c>
      <c r="L360" t="s">
        <v>1004</v>
      </c>
      <c r="M360" t="s">
        <v>1005</v>
      </c>
      <c r="N360" t="s">
        <v>995</v>
      </c>
      <c r="O360" t="s">
        <v>996</v>
      </c>
      <c r="P360" t="s">
        <v>1006</v>
      </c>
      <c r="Q360" t="s">
        <v>1007</v>
      </c>
      <c r="R360">
        <v>28436</v>
      </c>
    </row>
    <row r="361" spans="1:18" x14ac:dyDescent="0.25">
      <c r="A361" t="s">
        <v>453</v>
      </c>
      <c r="B361" t="s">
        <v>452</v>
      </c>
      <c r="C361" t="s">
        <v>452</v>
      </c>
      <c r="D361" t="s">
        <v>453</v>
      </c>
      <c r="E361" t="s">
        <v>1451</v>
      </c>
      <c r="F361" t="s">
        <v>886</v>
      </c>
      <c r="G361" t="s">
        <v>1457</v>
      </c>
      <c r="H361" t="s">
        <v>431</v>
      </c>
      <c r="I361" t="s">
        <v>1555</v>
      </c>
      <c r="J361" t="s">
        <v>1556</v>
      </c>
      <c r="K361" s="84">
        <v>2019</v>
      </c>
      <c r="L361" t="s">
        <v>1507</v>
      </c>
      <c r="M361" t="s">
        <v>1508</v>
      </c>
      <c r="N361" t="s">
        <v>1474</v>
      </c>
      <c r="O361" t="s">
        <v>1475</v>
      </c>
      <c r="P361" t="s">
        <v>1006</v>
      </c>
      <c r="Q361" t="s">
        <v>998</v>
      </c>
      <c r="R361">
        <v>15280</v>
      </c>
    </row>
    <row r="362" spans="1:18" x14ac:dyDescent="0.25">
      <c r="A362" t="s">
        <v>455</v>
      </c>
      <c r="B362" t="s">
        <v>454</v>
      </c>
      <c r="C362" t="s">
        <v>834</v>
      </c>
      <c r="D362" t="s">
        <v>835</v>
      </c>
      <c r="E362" t="s">
        <v>1451</v>
      </c>
      <c r="F362" t="s">
        <v>886</v>
      </c>
      <c r="G362" t="s">
        <v>1470</v>
      </c>
      <c r="H362" t="s">
        <v>377</v>
      </c>
      <c r="I362" t="s">
        <v>1503</v>
      </c>
      <c r="J362" t="s">
        <v>1504</v>
      </c>
      <c r="K362" s="84">
        <v>2019</v>
      </c>
      <c r="L362" t="s">
        <v>1330</v>
      </c>
      <c r="M362" t="s">
        <v>1473</v>
      </c>
      <c r="N362" t="s">
        <v>1474</v>
      </c>
      <c r="O362" t="s">
        <v>1475</v>
      </c>
      <c r="P362" t="s">
        <v>997</v>
      </c>
      <c r="Q362" t="s">
        <v>1007</v>
      </c>
      <c r="R362">
        <v>2075</v>
      </c>
    </row>
    <row r="363" spans="1:18" x14ac:dyDescent="0.25">
      <c r="A363" t="s">
        <v>703</v>
      </c>
      <c r="B363" t="s">
        <v>702</v>
      </c>
      <c r="C363" t="s">
        <v>724</v>
      </c>
      <c r="D363" t="s">
        <v>725</v>
      </c>
      <c r="E363" t="s">
        <v>988</v>
      </c>
      <c r="F363" t="s">
        <v>881</v>
      </c>
      <c r="G363" t="s">
        <v>1745</v>
      </c>
      <c r="H363" t="s">
        <v>703</v>
      </c>
      <c r="I363" t="s">
        <v>1417</v>
      </c>
      <c r="J363" t="s">
        <v>1736</v>
      </c>
      <c r="K363" s="84">
        <v>2019</v>
      </c>
      <c r="L363" t="s">
        <v>1004</v>
      </c>
      <c r="M363" t="s">
        <v>1005</v>
      </c>
      <c r="N363" t="s">
        <v>995</v>
      </c>
      <c r="O363" t="s">
        <v>996</v>
      </c>
      <c r="P363" t="s">
        <v>1006</v>
      </c>
      <c r="Q363" t="s">
        <v>1007</v>
      </c>
      <c r="R363">
        <v>8754</v>
      </c>
    </row>
    <row r="364" spans="1:18" x14ac:dyDescent="0.25">
      <c r="A364" t="s">
        <v>617</v>
      </c>
      <c r="B364" t="s">
        <v>616</v>
      </c>
      <c r="C364" t="s">
        <v>756</v>
      </c>
      <c r="D364" t="s">
        <v>757</v>
      </c>
      <c r="E364" t="s">
        <v>1667</v>
      </c>
      <c r="F364" t="s">
        <v>883</v>
      </c>
      <c r="G364" t="s">
        <v>1668</v>
      </c>
      <c r="H364" t="s">
        <v>1669</v>
      </c>
      <c r="I364" t="s">
        <v>1654</v>
      </c>
      <c r="J364" t="s">
        <v>1655</v>
      </c>
      <c r="K364" s="84">
        <v>2019</v>
      </c>
      <c r="L364" t="s">
        <v>1585</v>
      </c>
      <c r="M364" t="s">
        <v>1656</v>
      </c>
      <c r="N364" t="s">
        <v>1588</v>
      </c>
      <c r="O364" t="s">
        <v>1589</v>
      </c>
      <c r="P364" t="s">
        <v>1006</v>
      </c>
      <c r="Q364" t="s">
        <v>1007</v>
      </c>
      <c r="R364">
        <v>12531</v>
      </c>
    </row>
    <row r="365" spans="1:18" x14ac:dyDescent="0.25">
      <c r="A365" t="s">
        <v>135</v>
      </c>
      <c r="B365" t="s">
        <v>134</v>
      </c>
      <c r="C365" t="s">
        <v>134</v>
      </c>
      <c r="D365" t="s">
        <v>135</v>
      </c>
      <c r="E365" t="s">
        <v>1054</v>
      </c>
      <c r="F365" t="s">
        <v>882</v>
      </c>
      <c r="G365" t="s">
        <v>1086</v>
      </c>
      <c r="H365" t="s">
        <v>87</v>
      </c>
      <c r="I365" t="s">
        <v>1143</v>
      </c>
      <c r="J365" t="s">
        <v>1144</v>
      </c>
      <c r="K365" s="84">
        <v>2019</v>
      </c>
      <c r="L365" t="s">
        <v>1089</v>
      </c>
      <c r="M365" t="s">
        <v>1090</v>
      </c>
      <c r="N365" t="s">
        <v>1060</v>
      </c>
      <c r="O365" t="s">
        <v>1061</v>
      </c>
      <c r="P365" t="s">
        <v>997</v>
      </c>
      <c r="Q365" t="s">
        <v>998</v>
      </c>
      <c r="R365">
        <v>1868</v>
      </c>
    </row>
    <row r="366" spans="1:18" x14ac:dyDescent="0.25">
      <c r="A366" t="s">
        <v>457</v>
      </c>
      <c r="B366" t="s">
        <v>456</v>
      </c>
      <c r="C366" t="s">
        <v>456</v>
      </c>
      <c r="D366" t="s">
        <v>457</v>
      </c>
      <c r="E366" t="s">
        <v>1451</v>
      </c>
      <c r="F366" t="s">
        <v>886</v>
      </c>
      <c r="G366" t="s">
        <v>1457</v>
      </c>
      <c r="H366" t="s">
        <v>431</v>
      </c>
      <c r="I366" t="s">
        <v>1557</v>
      </c>
      <c r="J366" t="s">
        <v>1558</v>
      </c>
      <c r="K366" s="84">
        <v>2019</v>
      </c>
      <c r="L366" t="s">
        <v>1529</v>
      </c>
      <c r="M366" t="s">
        <v>1530</v>
      </c>
      <c r="N366" t="s">
        <v>1474</v>
      </c>
      <c r="O366" t="s">
        <v>1475</v>
      </c>
      <c r="P366" t="s">
        <v>997</v>
      </c>
      <c r="Q366" t="s">
        <v>998</v>
      </c>
      <c r="R366">
        <v>1718</v>
      </c>
    </row>
    <row r="367" spans="1:18" x14ac:dyDescent="0.25">
      <c r="A367" t="s">
        <v>205</v>
      </c>
      <c r="B367" t="s">
        <v>204</v>
      </c>
      <c r="C367" t="s">
        <v>204</v>
      </c>
      <c r="D367" t="s">
        <v>205</v>
      </c>
      <c r="E367" t="s">
        <v>1034</v>
      </c>
      <c r="F367" t="s">
        <v>878</v>
      </c>
      <c r="G367" t="s">
        <v>1145</v>
      </c>
      <c r="H367" t="s">
        <v>165</v>
      </c>
      <c r="I367" t="s">
        <v>1228</v>
      </c>
      <c r="J367" t="s">
        <v>1229</v>
      </c>
      <c r="K367" s="84">
        <v>2019</v>
      </c>
      <c r="L367" t="s">
        <v>1177</v>
      </c>
      <c r="M367" t="s">
        <v>1178</v>
      </c>
      <c r="N367" t="s">
        <v>1123</v>
      </c>
      <c r="O367" t="s">
        <v>1124</v>
      </c>
      <c r="P367" t="s">
        <v>997</v>
      </c>
      <c r="Q367" t="s">
        <v>998</v>
      </c>
      <c r="R367">
        <v>3353</v>
      </c>
    </row>
    <row r="368" spans="1:18" x14ac:dyDescent="0.25">
      <c r="A368" t="s">
        <v>315</v>
      </c>
      <c r="B368" t="s">
        <v>314</v>
      </c>
      <c r="C368" t="s">
        <v>314</v>
      </c>
      <c r="D368" t="s">
        <v>315</v>
      </c>
      <c r="E368" t="s">
        <v>1234</v>
      </c>
      <c r="F368" t="s">
        <v>880</v>
      </c>
      <c r="G368" t="s">
        <v>1261</v>
      </c>
      <c r="H368" t="s">
        <v>1262</v>
      </c>
      <c r="I368" t="s">
        <v>1380</v>
      </c>
      <c r="J368" t="s">
        <v>1381</v>
      </c>
      <c r="K368" s="84">
        <v>2019</v>
      </c>
      <c r="L368" t="s">
        <v>1265</v>
      </c>
      <c r="M368" t="s">
        <v>1266</v>
      </c>
      <c r="N368" t="s">
        <v>1267</v>
      </c>
      <c r="O368" t="s">
        <v>1268</v>
      </c>
      <c r="P368" t="s">
        <v>997</v>
      </c>
      <c r="Q368" t="s">
        <v>998</v>
      </c>
      <c r="R368">
        <v>2789</v>
      </c>
    </row>
    <row r="369" spans="1:18" x14ac:dyDescent="0.25">
      <c r="A369" t="s">
        <v>459</v>
      </c>
      <c r="B369" t="s">
        <v>458</v>
      </c>
      <c r="C369" t="s">
        <v>458</v>
      </c>
      <c r="D369" t="s">
        <v>459</v>
      </c>
      <c r="E369" t="s">
        <v>1451</v>
      </c>
      <c r="F369" t="s">
        <v>886</v>
      </c>
      <c r="G369" t="s">
        <v>1470</v>
      </c>
      <c r="H369" t="s">
        <v>377</v>
      </c>
      <c r="I369" t="s">
        <v>1559</v>
      </c>
      <c r="J369" t="s">
        <v>1560</v>
      </c>
      <c r="K369" s="84">
        <v>2019</v>
      </c>
      <c r="L369" t="s">
        <v>1330</v>
      </c>
      <c r="M369" t="s">
        <v>1473</v>
      </c>
      <c r="N369" t="s">
        <v>1474</v>
      </c>
      <c r="O369" t="s">
        <v>1475</v>
      </c>
      <c r="P369" t="s">
        <v>997</v>
      </c>
      <c r="Q369" t="s">
        <v>998</v>
      </c>
      <c r="R369">
        <v>3032</v>
      </c>
    </row>
    <row r="370" spans="1:18" x14ac:dyDescent="0.25">
      <c r="A370" t="s">
        <v>49</v>
      </c>
      <c r="B370" t="s">
        <v>48</v>
      </c>
      <c r="C370" t="s">
        <v>48</v>
      </c>
      <c r="D370" t="s">
        <v>49</v>
      </c>
      <c r="E370" t="s">
        <v>999</v>
      </c>
      <c r="F370" t="s">
        <v>884</v>
      </c>
      <c r="G370" t="s">
        <v>1008</v>
      </c>
      <c r="H370" t="s">
        <v>29</v>
      </c>
      <c r="I370" t="s">
        <v>1052</v>
      </c>
      <c r="J370" t="s">
        <v>1053</v>
      </c>
      <c r="K370" s="84">
        <v>2019</v>
      </c>
      <c r="L370" t="s">
        <v>1004</v>
      </c>
      <c r="M370" t="s">
        <v>1005</v>
      </c>
      <c r="N370" t="s">
        <v>995</v>
      </c>
      <c r="O370" t="s">
        <v>996</v>
      </c>
      <c r="P370" t="s">
        <v>997</v>
      </c>
      <c r="Q370" t="s">
        <v>998</v>
      </c>
      <c r="R370">
        <v>20054</v>
      </c>
    </row>
    <row r="371" spans="1:18" x14ac:dyDescent="0.25">
      <c r="A371" t="s">
        <v>529</v>
      </c>
      <c r="B371" t="s">
        <v>528</v>
      </c>
      <c r="C371" t="s">
        <v>528</v>
      </c>
      <c r="D371" t="s">
        <v>529</v>
      </c>
      <c r="E371" t="s">
        <v>1561</v>
      </c>
      <c r="F371" t="s">
        <v>879</v>
      </c>
      <c r="G371" t="s">
        <v>1592</v>
      </c>
      <c r="H371" t="s">
        <v>1593</v>
      </c>
      <c r="I371" t="s">
        <v>1657</v>
      </c>
      <c r="J371" t="s">
        <v>1658</v>
      </c>
      <c r="K371" s="84">
        <v>2019</v>
      </c>
      <c r="L371" t="s">
        <v>1596</v>
      </c>
      <c r="M371" t="s">
        <v>1597</v>
      </c>
      <c r="N371" t="s">
        <v>1190</v>
      </c>
      <c r="O371" t="s">
        <v>1191</v>
      </c>
      <c r="P371" t="s">
        <v>1006</v>
      </c>
      <c r="Q371" t="s">
        <v>998</v>
      </c>
      <c r="R371">
        <v>5025</v>
      </c>
    </row>
    <row r="372" spans="1:18" x14ac:dyDescent="0.25">
      <c r="A372" t="s">
        <v>531</v>
      </c>
      <c r="B372" t="s">
        <v>530</v>
      </c>
      <c r="C372" t="s">
        <v>530</v>
      </c>
      <c r="D372" t="s">
        <v>531</v>
      </c>
      <c r="E372" t="s">
        <v>1561</v>
      </c>
      <c r="F372" t="s">
        <v>879</v>
      </c>
      <c r="G372" t="s">
        <v>1562</v>
      </c>
      <c r="H372" t="s">
        <v>1563</v>
      </c>
      <c r="I372" t="s">
        <v>1659</v>
      </c>
      <c r="J372" t="s">
        <v>1660</v>
      </c>
      <c r="K372" s="84">
        <v>2019</v>
      </c>
      <c r="L372" t="s">
        <v>1476</v>
      </c>
      <c r="M372" t="s">
        <v>1566</v>
      </c>
      <c r="N372" t="s">
        <v>1567</v>
      </c>
      <c r="O372" t="s">
        <v>1568</v>
      </c>
      <c r="P372" t="s">
        <v>997</v>
      </c>
      <c r="Q372" t="s">
        <v>998</v>
      </c>
      <c r="R372">
        <v>2476</v>
      </c>
    </row>
    <row r="373" spans="1:18" x14ac:dyDescent="0.25">
      <c r="A373" t="s">
        <v>533</v>
      </c>
      <c r="B373" t="s">
        <v>532</v>
      </c>
      <c r="C373" t="s">
        <v>532</v>
      </c>
      <c r="D373" t="s">
        <v>533</v>
      </c>
      <c r="E373" t="s">
        <v>1561</v>
      </c>
      <c r="F373" t="s">
        <v>879</v>
      </c>
      <c r="G373" t="s">
        <v>1598</v>
      </c>
      <c r="H373" t="s">
        <v>507</v>
      </c>
      <c r="I373" t="s">
        <v>1661</v>
      </c>
      <c r="J373" t="s">
        <v>1662</v>
      </c>
      <c r="K373" s="84">
        <v>2019</v>
      </c>
      <c r="L373" t="s">
        <v>1212</v>
      </c>
      <c r="M373" t="s">
        <v>1213</v>
      </c>
      <c r="N373" t="s">
        <v>1123</v>
      </c>
      <c r="O373" t="s">
        <v>1124</v>
      </c>
      <c r="P373" t="s">
        <v>1006</v>
      </c>
      <c r="Q373" t="s">
        <v>998</v>
      </c>
      <c r="R373">
        <v>5505</v>
      </c>
    </row>
    <row r="374" spans="1:18" x14ac:dyDescent="0.25">
      <c r="A374" t="s">
        <v>705</v>
      </c>
      <c r="B374" t="s">
        <v>704</v>
      </c>
      <c r="C374" t="s">
        <v>724</v>
      </c>
      <c r="D374" t="s">
        <v>725</v>
      </c>
      <c r="E374" t="s">
        <v>988</v>
      </c>
      <c r="F374" t="s">
        <v>881</v>
      </c>
      <c r="G374" t="s">
        <v>1745</v>
      </c>
      <c r="H374" t="s">
        <v>703</v>
      </c>
      <c r="I374" t="s">
        <v>1417</v>
      </c>
      <c r="J374" t="s">
        <v>1736</v>
      </c>
      <c r="K374" s="84">
        <v>2019</v>
      </c>
      <c r="L374" t="s">
        <v>1004</v>
      </c>
      <c r="M374" t="s">
        <v>1005</v>
      </c>
      <c r="N374" t="s">
        <v>995</v>
      </c>
      <c r="O374" t="s">
        <v>996</v>
      </c>
      <c r="P374" t="s">
        <v>1006</v>
      </c>
      <c r="Q374" t="s">
        <v>1007</v>
      </c>
      <c r="R374">
        <v>17778</v>
      </c>
    </row>
    <row r="375" spans="1:18" x14ac:dyDescent="0.25">
      <c r="A375" t="s">
        <v>535</v>
      </c>
      <c r="B375" t="s">
        <v>534</v>
      </c>
      <c r="C375" t="s">
        <v>756</v>
      </c>
      <c r="D375" t="s">
        <v>757</v>
      </c>
      <c r="E375" t="s">
        <v>1561</v>
      </c>
      <c r="F375" t="s">
        <v>879</v>
      </c>
      <c r="G375" t="s">
        <v>1584</v>
      </c>
      <c r="H375" t="s">
        <v>471</v>
      </c>
      <c r="I375" t="s">
        <v>1654</v>
      </c>
      <c r="J375" t="s">
        <v>1655</v>
      </c>
      <c r="K375" s="84">
        <v>2019</v>
      </c>
      <c r="L375" t="s">
        <v>1585</v>
      </c>
      <c r="M375" t="s">
        <v>1656</v>
      </c>
      <c r="N375" t="s">
        <v>1588</v>
      </c>
      <c r="O375" t="s">
        <v>1589</v>
      </c>
      <c r="P375" t="s">
        <v>1006</v>
      </c>
      <c r="Q375" t="s">
        <v>1007</v>
      </c>
      <c r="R375">
        <v>3793</v>
      </c>
    </row>
    <row r="376" spans="1:18" x14ac:dyDescent="0.25">
      <c r="A376" t="s">
        <v>785</v>
      </c>
      <c r="B376" t="s">
        <v>784</v>
      </c>
      <c r="C376" t="s">
        <v>742</v>
      </c>
      <c r="D376" t="s">
        <v>743</v>
      </c>
      <c r="E376" t="s">
        <v>1667</v>
      </c>
      <c r="F376" t="s">
        <v>883</v>
      </c>
      <c r="G376" t="s">
        <v>1732</v>
      </c>
      <c r="H376" t="s">
        <v>1733</v>
      </c>
      <c r="I376" t="s">
        <v>1757</v>
      </c>
      <c r="J376" t="s">
        <v>1758</v>
      </c>
      <c r="K376" s="84">
        <v>2019</v>
      </c>
      <c r="L376" t="s">
        <v>1759</v>
      </c>
      <c r="M376" t="s">
        <v>1760</v>
      </c>
      <c r="N376" t="s">
        <v>1060</v>
      </c>
      <c r="O376" t="s">
        <v>1061</v>
      </c>
      <c r="P376" t="s">
        <v>1006</v>
      </c>
      <c r="Q376" t="s">
        <v>1007</v>
      </c>
      <c r="R376">
        <v>7891</v>
      </c>
    </row>
    <row r="377" spans="1:18" x14ac:dyDescent="0.25">
      <c r="A377" t="s">
        <v>619</v>
      </c>
      <c r="B377" t="s">
        <v>618</v>
      </c>
      <c r="C377" t="s">
        <v>618</v>
      </c>
      <c r="D377" t="s">
        <v>619</v>
      </c>
      <c r="E377" t="s">
        <v>1667</v>
      </c>
      <c r="F377" t="s">
        <v>883</v>
      </c>
      <c r="G377" t="s">
        <v>1668</v>
      </c>
      <c r="H377" t="s">
        <v>1669</v>
      </c>
      <c r="I377" t="s">
        <v>1730</v>
      </c>
      <c r="J377" t="s">
        <v>1731</v>
      </c>
      <c r="K377" s="84">
        <v>2019</v>
      </c>
      <c r="L377" t="s">
        <v>1585</v>
      </c>
      <c r="M377" t="s">
        <v>1656</v>
      </c>
      <c r="N377" t="s">
        <v>1588</v>
      </c>
      <c r="O377" t="s">
        <v>1589</v>
      </c>
      <c r="P377" t="s">
        <v>997</v>
      </c>
      <c r="Q377" t="s">
        <v>998</v>
      </c>
      <c r="R377">
        <v>5381</v>
      </c>
    </row>
    <row r="378" spans="1:18" x14ac:dyDescent="0.25">
      <c r="A378" t="s">
        <v>317</v>
      </c>
      <c r="B378" t="s">
        <v>316</v>
      </c>
      <c r="C378" t="s">
        <v>316</v>
      </c>
      <c r="D378" t="s">
        <v>317</v>
      </c>
      <c r="E378" t="s">
        <v>1234</v>
      </c>
      <c r="F378" t="s">
        <v>880</v>
      </c>
      <c r="G378" t="s">
        <v>1287</v>
      </c>
      <c r="H378" t="s">
        <v>1288</v>
      </c>
      <c r="I378" t="s">
        <v>1382</v>
      </c>
      <c r="J378" t="s">
        <v>1383</v>
      </c>
      <c r="K378" s="84">
        <v>2019</v>
      </c>
      <c r="L378" t="s">
        <v>1372</v>
      </c>
      <c r="M378" t="s">
        <v>1373</v>
      </c>
      <c r="N378" t="s">
        <v>1248</v>
      </c>
      <c r="O378" t="s">
        <v>1249</v>
      </c>
      <c r="P378" t="s">
        <v>997</v>
      </c>
      <c r="Q378" t="s">
        <v>998</v>
      </c>
      <c r="R378">
        <v>3426</v>
      </c>
    </row>
    <row r="379" spans="1:18" x14ac:dyDescent="0.25">
      <c r="A379" t="s">
        <v>319</v>
      </c>
      <c r="B379" t="s">
        <v>318</v>
      </c>
      <c r="C379" t="s">
        <v>318</v>
      </c>
      <c r="D379" t="s">
        <v>319</v>
      </c>
      <c r="E379" t="s">
        <v>1234</v>
      </c>
      <c r="F379" t="s">
        <v>880</v>
      </c>
      <c r="G379" t="s">
        <v>1235</v>
      </c>
      <c r="H379" t="s">
        <v>229</v>
      </c>
      <c r="I379" t="s">
        <v>1384</v>
      </c>
      <c r="J379" t="s">
        <v>1385</v>
      </c>
      <c r="K379" s="84">
        <v>2019</v>
      </c>
      <c r="L379" t="s">
        <v>1238</v>
      </c>
      <c r="M379" t="s">
        <v>1239</v>
      </c>
      <c r="N379" t="s">
        <v>1240</v>
      </c>
      <c r="O379" t="s">
        <v>1241</v>
      </c>
      <c r="P379" t="s">
        <v>1006</v>
      </c>
      <c r="Q379" t="s">
        <v>998</v>
      </c>
      <c r="R379">
        <v>14112</v>
      </c>
    </row>
    <row r="380" spans="1:18" x14ac:dyDescent="0.25">
      <c r="A380" t="s">
        <v>207</v>
      </c>
      <c r="B380" t="s">
        <v>206</v>
      </c>
      <c r="C380" t="s">
        <v>206</v>
      </c>
      <c r="D380" t="s">
        <v>207</v>
      </c>
      <c r="E380" t="s">
        <v>1034</v>
      </c>
      <c r="F380" t="s">
        <v>878</v>
      </c>
      <c r="G380" t="s">
        <v>1174</v>
      </c>
      <c r="H380" t="s">
        <v>153</v>
      </c>
      <c r="I380" t="s">
        <v>1230</v>
      </c>
      <c r="J380" t="s">
        <v>1231</v>
      </c>
      <c r="K380" s="84">
        <v>2019</v>
      </c>
      <c r="L380" t="s">
        <v>1177</v>
      </c>
      <c r="M380" t="s">
        <v>1178</v>
      </c>
      <c r="N380" t="s">
        <v>1123</v>
      </c>
      <c r="O380" t="s">
        <v>1124</v>
      </c>
      <c r="P380" t="s">
        <v>1006</v>
      </c>
      <c r="Q380" t="s">
        <v>998</v>
      </c>
      <c r="R380">
        <v>24119</v>
      </c>
    </row>
    <row r="381" spans="1:18" x14ac:dyDescent="0.25">
      <c r="A381" t="s">
        <v>209</v>
      </c>
      <c r="B381" t="s">
        <v>208</v>
      </c>
      <c r="C381" t="s">
        <v>208</v>
      </c>
      <c r="D381" t="s">
        <v>209</v>
      </c>
      <c r="E381" t="s">
        <v>1034</v>
      </c>
      <c r="F381" t="s">
        <v>878</v>
      </c>
      <c r="G381" t="s">
        <v>1152</v>
      </c>
      <c r="H381" t="s">
        <v>199</v>
      </c>
      <c r="I381" t="s">
        <v>1232</v>
      </c>
      <c r="J381" t="s">
        <v>1233</v>
      </c>
      <c r="K381" s="84">
        <v>2019</v>
      </c>
      <c r="L381" t="s">
        <v>1155</v>
      </c>
      <c r="M381" t="s">
        <v>1156</v>
      </c>
      <c r="N381" t="s">
        <v>1157</v>
      </c>
      <c r="O381" t="s">
        <v>1158</v>
      </c>
      <c r="P381" t="s">
        <v>997</v>
      </c>
      <c r="Q381" t="s">
        <v>998</v>
      </c>
      <c r="R381">
        <v>1922</v>
      </c>
    </row>
    <row r="382" spans="1:18" x14ac:dyDescent="0.25">
      <c r="A382" t="s">
        <v>621</v>
      </c>
      <c r="B382" t="s">
        <v>620</v>
      </c>
      <c r="C382" t="s">
        <v>754</v>
      </c>
      <c r="D382" t="s">
        <v>755</v>
      </c>
      <c r="E382" t="s">
        <v>1667</v>
      </c>
      <c r="F382" t="s">
        <v>883</v>
      </c>
      <c r="G382" t="s">
        <v>1732</v>
      </c>
      <c r="H382" t="s">
        <v>1733</v>
      </c>
      <c r="I382" t="s">
        <v>1113</v>
      </c>
      <c r="J382" t="s">
        <v>1114</v>
      </c>
      <c r="K382" s="84">
        <v>2019</v>
      </c>
      <c r="L382" t="s">
        <v>1097</v>
      </c>
      <c r="M382" t="s">
        <v>1098</v>
      </c>
      <c r="N382" t="s">
        <v>1060</v>
      </c>
      <c r="O382" t="s">
        <v>1061</v>
      </c>
      <c r="P382" t="s">
        <v>1006</v>
      </c>
      <c r="Q382" t="s">
        <v>1007</v>
      </c>
      <c r="R382">
        <v>9134</v>
      </c>
    </row>
    <row r="383" spans="1:18" x14ac:dyDescent="0.25">
      <c r="A383" t="s">
        <v>555</v>
      </c>
      <c r="B383" t="s">
        <v>554</v>
      </c>
      <c r="C383" t="s">
        <v>554</v>
      </c>
      <c r="D383" t="s">
        <v>555</v>
      </c>
      <c r="E383" t="s">
        <v>1667</v>
      </c>
      <c r="F383" t="s">
        <v>883</v>
      </c>
      <c r="G383" t="s">
        <v>1674</v>
      </c>
      <c r="H383" t="s">
        <v>1675</v>
      </c>
      <c r="I383" t="s">
        <v>1691</v>
      </c>
      <c r="J383" t="s">
        <v>1692</v>
      </c>
      <c r="K383" s="84">
        <v>2019</v>
      </c>
      <c r="L383" t="s">
        <v>1422</v>
      </c>
      <c r="M383" t="s">
        <v>1693</v>
      </c>
      <c r="N383" t="s">
        <v>1679</v>
      </c>
      <c r="O383" t="s">
        <v>1680</v>
      </c>
      <c r="P383" t="s">
        <v>997</v>
      </c>
      <c r="Q383" t="s">
        <v>998</v>
      </c>
      <c r="R383">
        <v>622</v>
      </c>
    </row>
    <row r="384" spans="1:18" x14ac:dyDescent="0.25">
      <c r="A384" t="s">
        <v>537</v>
      </c>
      <c r="B384" t="s">
        <v>536</v>
      </c>
      <c r="C384" t="s">
        <v>536</v>
      </c>
      <c r="D384" t="s">
        <v>537</v>
      </c>
      <c r="E384" t="s">
        <v>1561</v>
      </c>
      <c r="F384" t="s">
        <v>879</v>
      </c>
      <c r="G384" t="s">
        <v>1562</v>
      </c>
      <c r="H384" t="s">
        <v>1563</v>
      </c>
      <c r="I384" t="s">
        <v>1663</v>
      </c>
      <c r="J384" t="s">
        <v>1664</v>
      </c>
      <c r="K384" s="84">
        <v>2019</v>
      </c>
      <c r="L384" t="s">
        <v>1573</v>
      </c>
      <c r="M384" t="s">
        <v>1574</v>
      </c>
      <c r="N384" t="s">
        <v>1567</v>
      </c>
      <c r="O384" t="s">
        <v>1568</v>
      </c>
      <c r="P384" t="s">
        <v>1006</v>
      </c>
      <c r="Q384" t="s">
        <v>998</v>
      </c>
      <c r="R384">
        <v>4714</v>
      </c>
    </row>
    <row r="385" spans="1:18" x14ac:dyDescent="0.25">
      <c r="A385" t="s">
        <v>539</v>
      </c>
      <c r="B385" t="s">
        <v>538</v>
      </c>
      <c r="C385" t="s">
        <v>538</v>
      </c>
      <c r="D385" t="s">
        <v>539</v>
      </c>
      <c r="E385" t="s">
        <v>1561</v>
      </c>
      <c r="F385" t="s">
        <v>879</v>
      </c>
      <c r="G385" t="s">
        <v>1592</v>
      </c>
      <c r="H385" t="s">
        <v>1593</v>
      </c>
      <c r="I385" t="s">
        <v>1665</v>
      </c>
      <c r="J385" t="s">
        <v>1666</v>
      </c>
      <c r="K385" s="84">
        <v>2019</v>
      </c>
      <c r="L385" t="s">
        <v>1489</v>
      </c>
      <c r="M385" t="s">
        <v>1490</v>
      </c>
      <c r="N385" t="s">
        <v>1190</v>
      </c>
      <c r="O385" t="s">
        <v>1191</v>
      </c>
      <c r="P385" t="s">
        <v>1006</v>
      </c>
      <c r="Q385" t="s">
        <v>998</v>
      </c>
      <c r="R385">
        <v>13791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DDF6-E6E9-47C8-A5D2-5A3FB5D3DFA9}">
  <dimension ref="A1:AP420"/>
  <sheetViews>
    <sheetView topLeftCell="AE1" workbookViewId="0"/>
  </sheetViews>
  <sheetFormatPr defaultRowHeight="15" x14ac:dyDescent="0.25"/>
  <cols>
    <col min="1" max="1" width="15.140625" customWidth="1"/>
    <col min="2" max="2" width="37.42578125" customWidth="1"/>
    <col min="3" max="37" width="15.140625" customWidth="1"/>
    <col min="38" max="38" width="14.42578125" customWidth="1"/>
    <col min="39" max="39" width="15.140625" customWidth="1"/>
    <col min="40" max="42" width="13.5703125" customWidth="1"/>
  </cols>
  <sheetData>
    <row r="1" spans="1:42" s="18" customFormat="1" ht="63.75" x14ac:dyDescent="0.25">
      <c r="A1" s="16" t="s">
        <v>0</v>
      </c>
      <c r="B1" s="17" t="s">
        <v>1</v>
      </c>
      <c r="C1" s="9" t="s">
        <v>872</v>
      </c>
      <c r="D1" s="9" t="s">
        <v>2</v>
      </c>
      <c r="E1" s="9" t="s">
        <v>865</v>
      </c>
      <c r="F1" s="9" t="s">
        <v>3</v>
      </c>
      <c r="G1" s="9" t="s">
        <v>873</v>
      </c>
      <c r="H1" s="9" t="s">
        <v>845</v>
      </c>
      <c r="I1" s="9" t="s">
        <v>846</v>
      </c>
      <c r="J1" s="9" t="s">
        <v>866</v>
      </c>
      <c r="K1" s="9" t="s">
        <v>847</v>
      </c>
      <c r="L1" s="9" t="s">
        <v>874</v>
      </c>
      <c r="M1" s="12" t="s">
        <v>848</v>
      </c>
      <c r="N1" s="12" t="s">
        <v>849</v>
      </c>
      <c r="O1" s="12" t="s">
        <v>867</v>
      </c>
      <c r="P1" s="12" t="s">
        <v>850</v>
      </c>
      <c r="Q1" s="13" t="s">
        <v>875</v>
      </c>
      <c r="R1" s="14" t="s">
        <v>851</v>
      </c>
      <c r="S1" s="14" t="s">
        <v>852</v>
      </c>
      <c r="T1" s="14" t="s">
        <v>868</v>
      </c>
      <c r="U1" s="14" t="s">
        <v>853</v>
      </c>
      <c r="V1" s="15" t="s">
        <v>854</v>
      </c>
      <c r="W1" s="14" t="s">
        <v>855</v>
      </c>
      <c r="X1" s="14" t="s">
        <v>856</v>
      </c>
      <c r="Y1" s="14" t="s">
        <v>869</v>
      </c>
      <c r="Z1" s="14" t="s">
        <v>857</v>
      </c>
      <c r="AA1" s="15" t="s">
        <v>876</v>
      </c>
      <c r="AB1" s="14" t="s">
        <v>858</v>
      </c>
      <c r="AC1" s="14" t="s">
        <v>859</v>
      </c>
      <c r="AD1" s="14" t="s">
        <v>870</v>
      </c>
      <c r="AE1" s="14" t="s">
        <v>860</v>
      </c>
      <c r="AF1" s="15" t="s">
        <v>877</v>
      </c>
      <c r="AG1" s="9" t="s">
        <v>861</v>
      </c>
      <c r="AH1" s="9" t="s">
        <v>862</v>
      </c>
      <c r="AI1" s="9" t="s">
        <v>871</v>
      </c>
      <c r="AJ1" s="9" t="s">
        <v>863</v>
      </c>
      <c r="AK1" s="9" t="s">
        <v>864</v>
      </c>
      <c r="AL1" s="93" t="s">
        <v>2256</v>
      </c>
      <c r="AM1" s="93" t="s">
        <v>2257</v>
      </c>
      <c r="AN1" s="93" t="s">
        <v>2260</v>
      </c>
      <c r="AO1" s="93" t="s">
        <v>2258</v>
      </c>
      <c r="AP1" s="94" t="s">
        <v>2259</v>
      </c>
    </row>
    <row r="2" spans="1:42" x14ac:dyDescent="0.25">
      <c r="A2" s="1" t="s">
        <v>5</v>
      </c>
      <c r="B2" s="2" t="s">
        <v>6</v>
      </c>
      <c r="C2" s="3">
        <v>809.65</v>
      </c>
      <c r="D2" s="3">
        <v>3385</v>
      </c>
      <c r="E2" s="3">
        <v>9700</v>
      </c>
      <c r="F2" s="3">
        <v>0</v>
      </c>
      <c r="G2" s="4">
        <f t="shared" ref="G2:G65" si="0">SUM(C2:F2)</f>
        <v>13894.65</v>
      </c>
      <c r="H2" s="5">
        <v>0</v>
      </c>
      <c r="I2" s="5">
        <v>51.4</v>
      </c>
      <c r="J2" s="5">
        <v>0</v>
      </c>
      <c r="K2" s="5">
        <v>0</v>
      </c>
      <c r="L2" s="11">
        <f t="shared" ref="L2:L65" si="1">SUM(H2:K2)</f>
        <v>51.4</v>
      </c>
      <c r="M2" s="5"/>
      <c r="N2" s="5"/>
      <c r="O2" s="5"/>
      <c r="P2" s="5"/>
      <c r="Q2" s="11">
        <f t="shared" ref="Q2:Q65" si="2">SUM(M2:P2)</f>
        <v>0</v>
      </c>
      <c r="R2" s="5">
        <v>0</v>
      </c>
      <c r="S2" s="5">
        <v>278.14999999999998</v>
      </c>
      <c r="T2" s="5">
        <v>2500</v>
      </c>
      <c r="U2" s="5"/>
      <c r="V2" s="11">
        <f t="shared" ref="V2:V65" si="3">SUM(R2:U2)</f>
        <v>2778.15</v>
      </c>
      <c r="W2" s="5"/>
      <c r="X2" s="5">
        <v>95.6</v>
      </c>
      <c r="Y2" s="5"/>
      <c r="Z2" s="5"/>
      <c r="AA2" s="11">
        <f t="shared" ref="AA2:AA65" si="4">SUM(W2:Z2)</f>
        <v>95.6</v>
      </c>
      <c r="AB2" s="5">
        <v>430.97</v>
      </c>
      <c r="AC2" s="5"/>
      <c r="AD2" s="5"/>
      <c r="AE2" s="5"/>
      <c r="AF2" s="11">
        <f t="shared" ref="AF2:AF65" si="5">SUM(AB2:AE2)</f>
        <v>430.97</v>
      </c>
      <c r="AG2" s="5">
        <v>0</v>
      </c>
      <c r="AH2" s="5">
        <v>80.05</v>
      </c>
      <c r="AI2" s="5">
        <v>0</v>
      </c>
      <c r="AJ2" s="5"/>
      <c r="AK2" s="11">
        <f t="shared" ref="AK2:AK65" si="6">SUM(AG2:AJ2)</f>
        <v>80.05</v>
      </c>
      <c r="AL2" s="95">
        <v>1922</v>
      </c>
      <c r="AM2" s="95">
        <v>3047.7591356571829</v>
      </c>
      <c r="AN2" s="95">
        <v>10400</v>
      </c>
      <c r="AO2" s="95">
        <v>0</v>
      </c>
      <c r="AP2" s="11">
        <f>SUM(AL2:AO2)</f>
        <v>15369.759135657183</v>
      </c>
    </row>
    <row r="3" spans="1:42" x14ac:dyDescent="0.25">
      <c r="A3" s="1" t="s">
        <v>8</v>
      </c>
      <c r="B3" s="2" t="s">
        <v>9</v>
      </c>
      <c r="C3" s="3">
        <v>40791.9</v>
      </c>
      <c r="D3" s="3">
        <v>36961.21</v>
      </c>
      <c r="E3" s="3">
        <v>157248.82</v>
      </c>
      <c r="F3" s="3">
        <v>0</v>
      </c>
      <c r="G3" s="4">
        <f t="shared" si="0"/>
        <v>235001.93</v>
      </c>
      <c r="H3" s="5">
        <v>6258</v>
      </c>
      <c r="I3" s="5">
        <v>621.97</v>
      </c>
      <c r="J3" s="5">
        <v>31326.44</v>
      </c>
      <c r="K3" s="5">
        <v>0</v>
      </c>
      <c r="L3" s="11">
        <f t="shared" si="1"/>
        <v>38206.409999999996</v>
      </c>
      <c r="M3" s="5"/>
      <c r="N3" s="5"/>
      <c r="O3" s="5"/>
      <c r="P3" s="5"/>
      <c r="Q3" s="11">
        <f t="shared" si="2"/>
        <v>0</v>
      </c>
      <c r="R3" s="5">
        <v>53821.43</v>
      </c>
      <c r="S3" s="5">
        <v>3472.45</v>
      </c>
      <c r="T3" s="5">
        <v>15903.81</v>
      </c>
      <c r="U3" s="5"/>
      <c r="V3" s="11">
        <f t="shared" si="3"/>
        <v>73197.69</v>
      </c>
      <c r="W3" s="5">
        <v>15741.25</v>
      </c>
      <c r="X3" s="5">
        <v>43862.400000000001</v>
      </c>
      <c r="Y3" s="5">
        <v>28000</v>
      </c>
      <c r="Z3" s="5"/>
      <c r="AA3" s="11">
        <f t="shared" si="4"/>
        <v>87603.65</v>
      </c>
      <c r="AB3" s="5">
        <v>16225</v>
      </c>
      <c r="AC3" s="5">
        <v>7209.77</v>
      </c>
      <c r="AD3" s="5">
        <v>25687.1</v>
      </c>
      <c r="AE3" s="5"/>
      <c r="AF3" s="11">
        <f t="shared" si="5"/>
        <v>49121.869999999995</v>
      </c>
      <c r="AG3" s="5">
        <v>15385.3</v>
      </c>
      <c r="AH3" s="5">
        <v>6323.25</v>
      </c>
      <c r="AI3" s="5">
        <v>29921</v>
      </c>
      <c r="AJ3" s="5"/>
      <c r="AK3" s="11">
        <f t="shared" si="6"/>
        <v>51629.55</v>
      </c>
      <c r="AL3" s="95">
        <v>147444.56</v>
      </c>
      <c r="AM3" s="95">
        <v>25442.621983818859</v>
      </c>
      <c r="AN3" s="95">
        <v>155723.21</v>
      </c>
      <c r="AO3" s="95">
        <v>0</v>
      </c>
      <c r="AP3" s="11">
        <f t="shared" ref="AP3:AP66" si="7">SUM(AL3:AO3)</f>
        <v>328610.39198381884</v>
      </c>
    </row>
    <row r="4" spans="1:42" x14ac:dyDescent="0.25">
      <c r="A4" s="1" t="s">
        <v>11</v>
      </c>
      <c r="B4" s="2" t="s">
        <v>12</v>
      </c>
      <c r="C4" s="3">
        <v>21574.43</v>
      </c>
      <c r="D4" s="3">
        <v>10446.93</v>
      </c>
      <c r="E4" s="3">
        <v>81947.66</v>
      </c>
      <c r="F4" s="3">
        <v>0</v>
      </c>
      <c r="G4" s="4">
        <f t="shared" si="0"/>
        <v>113969.02</v>
      </c>
      <c r="H4" s="5">
        <v>9967</v>
      </c>
      <c r="I4" s="5">
        <v>1728.96</v>
      </c>
      <c r="J4" s="5">
        <v>16315.85</v>
      </c>
      <c r="K4" s="5">
        <v>0</v>
      </c>
      <c r="L4" s="11">
        <f t="shared" si="1"/>
        <v>28011.809999999998</v>
      </c>
      <c r="M4" s="5"/>
      <c r="N4" s="5"/>
      <c r="O4" s="5"/>
      <c r="P4" s="5"/>
      <c r="Q4" s="11">
        <f t="shared" si="2"/>
        <v>0</v>
      </c>
      <c r="R4" s="5">
        <v>2295</v>
      </c>
      <c r="S4" s="5">
        <v>1268.93</v>
      </c>
      <c r="T4" s="5">
        <v>8446.18</v>
      </c>
      <c r="U4" s="5"/>
      <c r="V4" s="11">
        <f t="shared" si="3"/>
        <v>12010.11</v>
      </c>
      <c r="W4" s="5">
        <v>5640</v>
      </c>
      <c r="X4" s="5">
        <v>32382.48</v>
      </c>
      <c r="Y4" s="5">
        <v>30000</v>
      </c>
      <c r="Z4" s="5"/>
      <c r="AA4" s="11">
        <f t="shared" si="4"/>
        <v>68022.48</v>
      </c>
      <c r="AB4" s="5">
        <v>8050</v>
      </c>
      <c r="AC4" s="5">
        <v>850.8</v>
      </c>
      <c r="AD4" s="5">
        <v>13048.86</v>
      </c>
      <c r="AE4" s="5"/>
      <c r="AF4" s="11">
        <f t="shared" si="5"/>
        <v>21949.66</v>
      </c>
      <c r="AG4" s="5">
        <v>19573.189999999999</v>
      </c>
      <c r="AH4" s="5">
        <v>1681.15</v>
      </c>
      <c r="AI4" s="5">
        <v>15593</v>
      </c>
      <c r="AJ4" s="5"/>
      <c r="AK4" s="11">
        <f t="shared" si="6"/>
        <v>36847.339999999997</v>
      </c>
      <c r="AL4" s="95">
        <v>87761.5</v>
      </c>
      <c r="AM4" s="95">
        <v>14436.650689506836</v>
      </c>
      <c r="AN4" s="95">
        <v>94082.79</v>
      </c>
      <c r="AO4" s="95">
        <v>0</v>
      </c>
      <c r="AP4" s="11">
        <f t="shared" si="7"/>
        <v>196280.94068950682</v>
      </c>
    </row>
    <row r="5" spans="1:42" x14ac:dyDescent="0.25">
      <c r="A5" s="1" t="s">
        <v>14</v>
      </c>
      <c r="B5" s="2" t="s">
        <v>15</v>
      </c>
      <c r="C5" s="3">
        <v>41305.769999999997</v>
      </c>
      <c r="D5" s="3">
        <v>36096.99</v>
      </c>
      <c r="E5" s="3">
        <v>74832.19</v>
      </c>
      <c r="F5" s="3">
        <v>0</v>
      </c>
      <c r="G5" s="4">
        <f t="shared" si="0"/>
        <v>152234.95000000001</v>
      </c>
      <c r="H5" s="5">
        <v>9312</v>
      </c>
      <c r="I5" s="5">
        <v>6324.21</v>
      </c>
      <c r="J5" s="5">
        <v>15010.58</v>
      </c>
      <c r="K5" s="5">
        <v>0</v>
      </c>
      <c r="L5" s="11">
        <f t="shared" si="1"/>
        <v>30646.79</v>
      </c>
      <c r="M5" s="5"/>
      <c r="N5" s="5"/>
      <c r="O5" s="5"/>
      <c r="P5" s="5"/>
      <c r="Q5" s="11">
        <f t="shared" si="2"/>
        <v>0</v>
      </c>
      <c r="R5" s="5">
        <v>3432.76</v>
      </c>
      <c r="S5" s="5">
        <v>5153.26</v>
      </c>
      <c r="T5" s="5">
        <v>7657.68</v>
      </c>
      <c r="U5" s="5"/>
      <c r="V5" s="11">
        <f t="shared" si="3"/>
        <v>16243.7</v>
      </c>
      <c r="W5" s="5">
        <v>4740</v>
      </c>
      <c r="X5" s="5">
        <v>13227</v>
      </c>
      <c r="Y5" s="5">
        <v>10000</v>
      </c>
      <c r="Z5" s="5"/>
      <c r="AA5" s="11">
        <f t="shared" si="4"/>
        <v>27967</v>
      </c>
      <c r="AB5" s="5">
        <v>11559</v>
      </c>
      <c r="AC5" s="5">
        <v>3926.37</v>
      </c>
      <c r="AD5" s="5">
        <v>12227.6</v>
      </c>
      <c r="AE5" s="5"/>
      <c r="AF5" s="11">
        <f t="shared" si="5"/>
        <v>27712.97</v>
      </c>
      <c r="AG5" s="5">
        <v>32865.68</v>
      </c>
      <c r="AH5" s="5">
        <v>10826.99</v>
      </c>
      <c r="AI5" s="5">
        <v>14239</v>
      </c>
      <c r="AJ5" s="5"/>
      <c r="AK5" s="11">
        <f t="shared" si="6"/>
        <v>57931.67</v>
      </c>
      <c r="AL5" s="95">
        <v>116912.15</v>
      </c>
      <c r="AM5" s="95">
        <v>22877.221473640104</v>
      </c>
      <c r="AN5" s="95">
        <v>93836.5</v>
      </c>
      <c r="AO5" s="95">
        <v>0</v>
      </c>
      <c r="AP5" s="11">
        <f t="shared" si="7"/>
        <v>233625.87147364009</v>
      </c>
    </row>
    <row r="6" spans="1:42" x14ac:dyDescent="0.25">
      <c r="A6" s="1" t="s">
        <v>16</v>
      </c>
      <c r="B6" s="2" t="s">
        <v>17</v>
      </c>
      <c r="C6" s="3">
        <v>1952.28</v>
      </c>
      <c r="D6" s="3">
        <v>1488.13</v>
      </c>
      <c r="E6" s="3">
        <v>600</v>
      </c>
      <c r="F6" s="3">
        <v>97.87</v>
      </c>
      <c r="G6" s="4">
        <f t="shared" si="0"/>
        <v>4138.28</v>
      </c>
      <c r="H6" s="5">
        <v>0</v>
      </c>
      <c r="I6" s="5">
        <v>90.7</v>
      </c>
      <c r="J6" s="10">
        <v>0</v>
      </c>
      <c r="K6" s="5">
        <v>0</v>
      </c>
      <c r="L6" s="11">
        <f t="shared" si="1"/>
        <v>90.7</v>
      </c>
      <c r="M6" s="5"/>
      <c r="N6" s="5"/>
      <c r="O6" s="10"/>
      <c r="P6" s="5"/>
      <c r="Q6" s="11">
        <f t="shared" si="2"/>
        <v>0</v>
      </c>
      <c r="R6" s="5">
        <v>50</v>
      </c>
      <c r="S6" s="5">
        <v>118.55</v>
      </c>
      <c r="T6" s="5">
        <v>0</v>
      </c>
      <c r="U6" s="5"/>
      <c r="V6" s="11">
        <f t="shared" si="3"/>
        <v>168.55</v>
      </c>
      <c r="W6" s="5">
        <v>210</v>
      </c>
      <c r="X6" s="5"/>
      <c r="Y6" s="10"/>
      <c r="Z6" s="5"/>
      <c r="AA6" s="11">
        <f t="shared" si="4"/>
        <v>210</v>
      </c>
      <c r="AB6" s="5">
        <v>700</v>
      </c>
      <c r="AC6" s="5">
        <v>146.75</v>
      </c>
      <c r="AD6" s="10"/>
      <c r="AE6" s="5"/>
      <c r="AF6" s="11">
        <f t="shared" si="5"/>
        <v>846.75</v>
      </c>
      <c r="AG6" s="5">
        <v>917</v>
      </c>
      <c r="AH6" s="5">
        <v>130.85</v>
      </c>
      <c r="AI6" s="10">
        <v>0</v>
      </c>
      <c r="AJ6" s="5"/>
      <c r="AK6" s="11">
        <f t="shared" si="6"/>
        <v>1047.8499999999999</v>
      </c>
      <c r="AL6" s="95">
        <v>3875</v>
      </c>
      <c r="AM6" s="95">
        <v>3082.036796973628</v>
      </c>
      <c r="AN6" s="95">
        <v>0</v>
      </c>
      <c r="AO6" s="95">
        <v>0</v>
      </c>
      <c r="AP6" s="11">
        <f t="shared" si="7"/>
        <v>6957.036796973628</v>
      </c>
    </row>
    <row r="7" spans="1:42" x14ac:dyDescent="0.25">
      <c r="A7" s="1" t="s">
        <v>18</v>
      </c>
      <c r="B7" s="2" t="s">
        <v>19</v>
      </c>
      <c r="C7" s="3">
        <v>12501.28</v>
      </c>
      <c r="D7" s="3">
        <v>16345.43</v>
      </c>
      <c r="E7" s="3">
        <v>44826.19</v>
      </c>
      <c r="F7" s="3">
        <v>182.55</v>
      </c>
      <c r="G7" s="4">
        <f t="shared" si="0"/>
        <v>73855.45</v>
      </c>
      <c r="H7" s="5">
        <v>964.56</v>
      </c>
      <c r="I7" s="5">
        <v>883.87</v>
      </c>
      <c r="J7" s="5">
        <v>1601</v>
      </c>
      <c r="K7" s="5">
        <v>0</v>
      </c>
      <c r="L7" s="11">
        <f t="shared" si="1"/>
        <v>3449.43</v>
      </c>
      <c r="M7" s="5"/>
      <c r="N7" s="5"/>
      <c r="O7" s="5"/>
      <c r="P7" s="5"/>
      <c r="Q7" s="11">
        <f t="shared" si="2"/>
        <v>0</v>
      </c>
      <c r="R7" s="5">
        <v>418</v>
      </c>
      <c r="S7" s="5">
        <v>1213.3399999999999</v>
      </c>
      <c r="T7" s="5">
        <v>8883.81</v>
      </c>
      <c r="U7" s="5"/>
      <c r="V7" s="11">
        <f t="shared" si="3"/>
        <v>10515.15</v>
      </c>
      <c r="W7" s="5">
        <v>25509</v>
      </c>
      <c r="X7" s="5">
        <v>1373.32</v>
      </c>
      <c r="Y7" s="5">
        <v>32260.020000000004</v>
      </c>
      <c r="Z7" s="5"/>
      <c r="AA7" s="11">
        <f t="shared" si="4"/>
        <v>59142.340000000004</v>
      </c>
      <c r="AB7" s="5">
        <v>8070</v>
      </c>
      <c r="AC7" s="5">
        <v>7391.05</v>
      </c>
      <c r="AD7" s="5">
        <v>22050.3</v>
      </c>
      <c r="AE7" s="5"/>
      <c r="AF7" s="11">
        <f t="shared" si="5"/>
        <v>37511.35</v>
      </c>
      <c r="AG7" s="5">
        <v>36469.71</v>
      </c>
      <c r="AH7" s="5">
        <v>2747.28</v>
      </c>
      <c r="AI7" s="5">
        <v>59902</v>
      </c>
      <c r="AJ7" s="5">
        <v>6862.31</v>
      </c>
      <c r="AK7" s="11">
        <f t="shared" si="6"/>
        <v>105981.29999999999</v>
      </c>
      <c r="AL7" s="95">
        <v>77619.39</v>
      </c>
      <c r="AM7" s="95">
        <v>10964.314439459027</v>
      </c>
      <c r="AN7" s="95">
        <v>19013</v>
      </c>
      <c r="AO7" s="95">
        <v>0</v>
      </c>
      <c r="AP7" s="11">
        <f t="shared" si="7"/>
        <v>107596.70443945902</v>
      </c>
    </row>
    <row r="8" spans="1:42" x14ac:dyDescent="0.25">
      <c r="A8" s="1" t="s">
        <v>20</v>
      </c>
      <c r="B8" s="2" t="s">
        <v>19</v>
      </c>
      <c r="C8" s="3">
        <v>19674.29</v>
      </c>
      <c r="D8" s="3">
        <v>25857.32</v>
      </c>
      <c r="E8" s="3">
        <v>37330.01</v>
      </c>
      <c r="F8" s="3">
        <v>0</v>
      </c>
      <c r="G8" s="4">
        <f t="shared" si="0"/>
        <v>82861.62</v>
      </c>
      <c r="H8" s="5">
        <v>15630.45</v>
      </c>
      <c r="I8" s="5">
        <v>12771.83</v>
      </c>
      <c r="J8" s="5">
        <v>26171</v>
      </c>
      <c r="K8" s="5">
        <v>0</v>
      </c>
      <c r="L8" s="11">
        <f t="shared" si="1"/>
        <v>54573.279999999999</v>
      </c>
      <c r="M8" s="5"/>
      <c r="N8" s="5"/>
      <c r="O8" s="5"/>
      <c r="P8" s="5"/>
      <c r="Q8" s="11">
        <f t="shared" si="2"/>
        <v>0</v>
      </c>
      <c r="R8" s="5">
        <v>8176.51</v>
      </c>
      <c r="S8" s="5">
        <v>4575.88</v>
      </c>
      <c r="T8" s="5">
        <v>8924</v>
      </c>
      <c r="U8" s="5"/>
      <c r="V8" s="11">
        <f t="shared" si="3"/>
        <v>21676.39</v>
      </c>
      <c r="W8" s="5">
        <v>12161.74</v>
      </c>
      <c r="X8" s="5">
        <v>18746.53</v>
      </c>
      <c r="Y8" s="5">
        <v>33560</v>
      </c>
      <c r="Z8" s="5"/>
      <c r="AA8" s="11">
        <f t="shared" si="4"/>
        <v>64468.27</v>
      </c>
      <c r="AB8" s="5">
        <v>24509.25</v>
      </c>
      <c r="AC8" s="5">
        <v>6270.07</v>
      </c>
      <c r="AD8" s="5">
        <v>38998</v>
      </c>
      <c r="AE8" s="5"/>
      <c r="AF8" s="11">
        <f t="shared" si="5"/>
        <v>69777.320000000007</v>
      </c>
      <c r="AG8" s="5">
        <v>21225.759999999998</v>
      </c>
      <c r="AH8" s="5">
        <v>29226.71</v>
      </c>
      <c r="AI8" s="5">
        <v>21817</v>
      </c>
      <c r="AJ8" s="5"/>
      <c r="AK8" s="11">
        <f t="shared" si="6"/>
        <v>72269.47</v>
      </c>
      <c r="AL8" s="95">
        <v>58639</v>
      </c>
      <c r="AM8" s="95">
        <v>11370.66995375917</v>
      </c>
      <c r="AN8" s="95">
        <v>27800</v>
      </c>
      <c r="AO8" s="95">
        <v>0</v>
      </c>
      <c r="AP8" s="11">
        <f t="shared" si="7"/>
        <v>97809.669953759178</v>
      </c>
    </row>
    <row r="9" spans="1:42" x14ac:dyDescent="0.25">
      <c r="A9" s="1" t="s">
        <v>22</v>
      </c>
      <c r="B9" s="2" t="s">
        <v>23</v>
      </c>
      <c r="C9" s="3">
        <v>22250.02</v>
      </c>
      <c r="D9" s="3">
        <v>68734.34</v>
      </c>
      <c r="E9" s="3">
        <v>110000</v>
      </c>
      <c r="F9" s="3">
        <v>75385.48</v>
      </c>
      <c r="G9" s="4">
        <f t="shared" si="0"/>
        <v>276369.83999999997</v>
      </c>
      <c r="H9" s="5">
        <v>2660</v>
      </c>
      <c r="I9" s="5">
        <v>460.9</v>
      </c>
      <c r="J9" s="5">
        <v>0</v>
      </c>
      <c r="K9" s="5">
        <v>0</v>
      </c>
      <c r="L9" s="11">
        <f t="shared" si="1"/>
        <v>3120.9</v>
      </c>
      <c r="M9" s="5"/>
      <c r="N9" s="5"/>
      <c r="O9" s="5"/>
      <c r="P9" s="5"/>
      <c r="Q9" s="11">
        <f t="shared" si="2"/>
        <v>0</v>
      </c>
      <c r="R9" s="5">
        <v>2940</v>
      </c>
      <c r="S9" s="5">
        <v>1021.41</v>
      </c>
      <c r="T9" s="5">
        <v>10000</v>
      </c>
      <c r="U9" s="5"/>
      <c r="V9" s="11">
        <f t="shared" si="3"/>
        <v>13961.41</v>
      </c>
      <c r="W9" s="5">
        <v>6575</v>
      </c>
      <c r="X9" s="5">
        <v>909.7</v>
      </c>
      <c r="Y9" s="5">
        <v>5000</v>
      </c>
      <c r="Z9" s="5"/>
      <c r="AA9" s="11">
        <f t="shared" si="4"/>
        <v>12484.7</v>
      </c>
      <c r="AB9" s="5">
        <v>10084.11</v>
      </c>
      <c r="AC9" s="5">
        <v>7172.44</v>
      </c>
      <c r="AD9" s="5">
        <v>11000</v>
      </c>
      <c r="AE9" s="5"/>
      <c r="AF9" s="11">
        <f t="shared" si="5"/>
        <v>28256.55</v>
      </c>
      <c r="AG9" s="5">
        <v>10745.48</v>
      </c>
      <c r="AH9" s="5">
        <v>1729.76</v>
      </c>
      <c r="AI9" s="5">
        <v>11000</v>
      </c>
      <c r="AJ9" s="5"/>
      <c r="AK9" s="11">
        <f t="shared" si="6"/>
        <v>23475.239999999998</v>
      </c>
      <c r="AL9" s="95">
        <v>68904.679999999993</v>
      </c>
      <c r="AM9" s="95">
        <v>15337.310230217761</v>
      </c>
      <c r="AN9" s="95">
        <v>53000</v>
      </c>
      <c r="AO9" s="95">
        <v>0</v>
      </c>
      <c r="AP9" s="11">
        <f t="shared" si="7"/>
        <v>137241.99023021775</v>
      </c>
    </row>
    <row r="10" spans="1:42" x14ac:dyDescent="0.25">
      <c r="A10" s="1" t="s">
        <v>24</v>
      </c>
      <c r="B10" s="2" t="s">
        <v>25</v>
      </c>
      <c r="C10" s="3">
        <v>12901.32</v>
      </c>
      <c r="D10" s="3">
        <v>13180.99</v>
      </c>
      <c r="E10" s="3">
        <v>74600</v>
      </c>
      <c r="F10" s="3">
        <v>0</v>
      </c>
      <c r="G10" s="4">
        <f t="shared" si="0"/>
        <v>100682.31</v>
      </c>
      <c r="H10" s="5">
        <v>25</v>
      </c>
      <c r="I10" s="5">
        <v>1016.72</v>
      </c>
      <c r="J10" s="5">
        <v>10000</v>
      </c>
      <c r="K10" s="5">
        <v>0</v>
      </c>
      <c r="L10" s="11">
        <f t="shared" si="1"/>
        <v>11041.72</v>
      </c>
      <c r="M10" s="5"/>
      <c r="N10" s="5"/>
      <c r="O10" s="5"/>
      <c r="P10" s="5"/>
      <c r="Q10" s="11">
        <f t="shared" si="2"/>
        <v>0</v>
      </c>
      <c r="R10" s="5">
        <v>2039</v>
      </c>
      <c r="S10" s="5">
        <v>1361.79</v>
      </c>
      <c r="T10" s="5">
        <v>25000</v>
      </c>
      <c r="U10" s="5"/>
      <c r="V10" s="11">
        <f t="shared" si="3"/>
        <v>28400.79</v>
      </c>
      <c r="W10" s="5">
        <v>5125.5</v>
      </c>
      <c r="X10" s="5">
        <v>1799.47</v>
      </c>
      <c r="Y10" s="5">
        <v>36000</v>
      </c>
      <c r="Z10" s="5"/>
      <c r="AA10" s="11">
        <f t="shared" si="4"/>
        <v>42924.97</v>
      </c>
      <c r="AB10" s="5">
        <v>11029.06</v>
      </c>
      <c r="AC10" s="5">
        <v>857.76</v>
      </c>
      <c r="AD10" s="5">
        <v>5000</v>
      </c>
      <c r="AE10" s="5"/>
      <c r="AF10" s="11">
        <f t="shared" si="5"/>
        <v>16886.82</v>
      </c>
      <c r="AG10" s="5">
        <v>10792.42</v>
      </c>
      <c r="AH10" s="5">
        <v>800.82</v>
      </c>
      <c r="AI10" s="5">
        <v>18000</v>
      </c>
      <c r="AJ10" s="5"/>
      <c r="AK10" s="11">
        <f t="shared" si="6"/>
        <v>29593.239999999998</v>
      </c>
      <c r="AL10" s="95">
        <v>52629.599999999999</v>
      </c>
      <c r="AM10" s="95">
        <v>11650.186980591872</v>
      </c>
      <c r="AN10" s="95">
        <v>30500</v>
      </c>
      <c r="AO10" s="95">
        <v>0</v>
      </c>
      <c r="AP10" s="11">
        <f t="shared" si="7"/>
        <v>94779.786980591874</v>
      </c>
    </row>
    <row r="11" spans="1:42" x14ac:dyDescent="0.25">
      <c r="A11" s="1" t="s">
        <v>26</v>
      </c>
      <c r="B11" s="2" t="s">
        <v>27</v>
      </c>
      <c r="C11" s="3">
        <v>9569.7800000000007</v>
      </c>
      <c r="D11" s="3">
        <v>8265.24</v>
      </c>
      <c r="E11" s="3">
        <v>50600</v>
      </c>
      <c r="F11" s="3">
        <v>0</v>
      </c>
      <c r="G11" s="4">
        <f t="shared" si="0"/>
        <v>68435.02</v>
      </c>
      <c r="H11" s="5">
        <v>1009</v>
      </c>
      <c r="I11" s="5">
        <v>1432.19</v>
      </c>
      <c r="J11" s="5">
        <v>9560</v>
      </c>
      <c r="K11" s="5">
        <v>0</v>
      </c>
      <c r="L11" s="11">
        <f t="shared" si="1"/>
        <v>12001.19</v>
      </c>
      <c r="M11" s="5"/>
      <c r="N11" s="5"/>
      <c r="O11" s="5"/>
      <c r="P11" s="5"/>
      <c r="Q11" s="11">
        <f t="shared" si="2"/>
        <v>0</v>
      </c>
      <c r="R11" s="5">
        <v>1396.1</v>
      </c>
      <c r="S11" s="5">
        <v>1236.77</v>
      </c>
      <c r="T11" s="5">
        <v>7000</v>
      </c>
      <c r="U11" s="5"/>
      <c r="V11" s="11">
        <f t="shared" si="3"/>
        <v>9632.869999999999</v>
      </c>
      <c r="W11" s="5">
        <v>7160</v>
      </c>
      <c r="X11" s="5">
        <v>725.88</v>
      </c>
      <c r="Y11" s="5">
        <v>35540</v>
      </c>
      <c r="Z11" s="5"/>
      <c r="AA11" s="11">
        <f t="shared" si="4"/>
        <v>43425.88</v>
      </c>
      <c r="AB11" s="5">
        <v>14206</v>
      </c>
      <c r="AC11" s="5">
        <v>1755.15</v>
      </c>
      <c r="AD11" s="5">
        <v>13538.9</v>
      </c>
      <c r="AE11" s="5"/>
      <c r="AF11" s="11">
        <f t="shared" si="5"/>
        <v>29500.05</v>
      </c>
      <c r="AG11" s="5">
        <v>3412</v>
      </c>
      <c r="AH11" s="5">
        <v>974.56</v>
      </c>
      <c r="AI11" s="5">
        <v>18400</v>
      </c>
      <c r="AJ11" s="5"/>
      <c r="AK11" s="11">
        <f t="shared" si="6"/>
        <v>22786.559999999998</v>
      </c>
      <c r="AL11" s="95">
        <v>166878</v>
      </c>
      <c r="AM11" s="95">
        <v>10748.257641624075</v>
      </c>
      <c r="AN11" s="95">
        <v>23000</v>
      </c>
      <c r="AO11" s="95">
        <v>0</v>
      </c>
      <c r="AP11" s="11">
        <f t="shared" si="7"/>
        <v>200626.25764162408</v>
      </c>
    </row>
    <row r="12" spans="1:42" x14ac:dyDescent="0.25">
      <c r="A12" s="1" t="s">
        <v>28</v>
      </c>
      <c r="B12" s="2" t="s">
        <v>29</v>
      </c>
      <c r="C12" s="3">
        <v>20209.91</v>
      </c>
      <c r="D12" s="3">
        <v>18416.300000000003</v>
      </c>
      <c r="E12" s="3">
        <v>43006.77</v>
      </c>
      <c r="F12" s="3">
        <v>0</v>
      </c>
      <c r="G12" s="4">
        <f t="shared" si="0"/>
        <v>81632.98000000001</v>
      </c>
      <c r="H12" s="5">
        <v>1105</v>
      </c>
      <c r="I12" s="5">
        <v>2000</v>
      </c>
      <c r="J12" s="5">
        <v>8281.67</v>
      </c>
      <c r="K12" s="5">
        <v>0</v>
      </c>
      <c r="L12" s="11">
        <f t="shared" si="1"/>
        <v>11386.67</v>
      </c>
      <c r="M12" s="5">
        <v>0</v>
      </c>
      <c r="N12" s="5">
        <v>0</v>
      </c>
      <c r="O12" s="5">
        <v>843.27</v>
      </c>
      <c r="P12" s="5">
        <v>0</v>
      </c>
      <c r="Q12" s="11">
        <f t="shared" si="2"/>
        <v>843.27</v>
      </c>
      <c r="R12" s="5">
        <v>3640</v>
      </c>
      <c r="S12" s="5">
        <v>1970.29</v>
      </c>
      <c r="T12" s="5">
        <v>8432.7000000000007</v>
      </c>
      <c r="U12" s="5"/>
      <c r="V12" s="11">
        <f t="shared" si="3"/>
        <v>14042.990000000002</v>
      </c>
      <c r="W12" s="5">
        <v>4645</v>
      </c>
      <c r="X12" s="5">
        <v>6903.84</v>
      </c>
      <c r="Y12" s="5">
        <v>12649.05</v>
      </c>
      <c r="Z12" s="5"/>
      <c r="AA12" s="11">
        <f t="shared" si="4"/>
        <v>24197.89</v>
      </c>
      <c r="AB12" s="5">
        <v>8518.8799999999992</v>
      </c>
      <c r="AC12" s="5">
        <v>2021.58</v>
      </c>
      <c r="AD12" s="5">
        <v>4216.3500000000004</v>
      </c>
      <c r="AE12" s="5"/>
      <c r="AF12" s="11">
        <f t="shared" si="5"/>
        <v>14756.81</v>
      </c>
      <c r="AG12" s="5">
        <v>4582</v>
      </c>
      <c r="AH12" s="5">
        <v>508.35</v>
      </c>
      <c r="AI12" s="5">
        <v>2529.81</v>
      </c>
      <c r="AJ12" s="5"/>
      <c r="AK12" s="11">
        <f t="shared" si="6"/>
        <v>7620.16</v>
      </c>
      <c r="AL12" s="95">
        <v>53057.73</v>
      </c>
      <c r="AM12" s="95">
        <v>8712.0227648541422</v>
      </c>
      <c r="AN12" s="95">
        <v>61000</v>
      </c>
      <c r="AO12" s="95">
        <v>0</v>
      </c>
      <c r="AP12" s="11">
        <f t="shared" si="7"/>
        <v>122769.75276485414</v>
      </c>
    </row>
    <row r="13" spans="1:42" x14ac:dyDescent="0.25">
      <c r="A13" s="1" t="s">
        <v>30</v>
      </c>
      <c r="B13" s="2" t="s">
        <v>31</v>
      </c>
      <c r="C13" s="3">
        <v>508.74</v>
      </c>
      <c r="D13" s="3">
        <v>1864.05</v>
      </c>
      <c r="E13" s="3">
        <v>1000</v>
      </c>
      <c r="F13" s="3">
        <v>0</v>
      </c>
      <c r="G13" s="4">
        <f t="shared" si="0"/>
        <v>3372.79</v>
      </c>
      <c r="H13" s="5">
        <v>900</v>
      </c>
      <c r="I13" s="5">
        <v>544.15</v>
      </c>
      <c r="J13" s="5">
        <v>0</v>
      </c>
      <c r="K13" s="5">
        <v>0</v>
      </c>
      <c r="L13" s="11">
        <f t="shared" si="1"/>
        <v>1444.15</v>
      </c>
      <c r="M13" s="5"/>
      <c r="N13" s="5"/>
      <c r="O13" s="5"/>
      <c r="P13" s="5"/>
      <c r="Q13" s="11">
        <f t="shared" si="2"/>
        <v>0</v>
      </c>
      <c r="R13" s="5">
        <v>100</v>
      </c>
      <c r="S13" s="5">
        <v>27.65</v>
      </c>
      <c r="T13" s="5">
        <v>0</v>
      </c>
      <c r="U13" s="5"/>
      <c r="V13" s="11">
        <f t="shared" si="3"/>
        <v>127.65</v>
      </c>
      <c r="W13" s="5"/>
      <c r="X13" s="5">
        <v>380</v>
      </c>
      <c r="Y13" s="5"/>
      <c r="Z13" s="5"/>
      <c r="AA13" s="11">
        <f t="shared" si="4"/>
        <v>380</v>
      </c>
      <c r="AB13" s="5">
        <v>255</v>
      </c>
      <c r="AC13" s="5">
        <v>47.45</v>
      </c>
      <c r="AD13" s="5"/>
      <c r="AE13" s="5"/>
      <c r="AF13" s="11">
        <f t="shared" si="5"/>
        <v>302.45</v>
      </c>
      <c r="AG13" s="5">
        <v>10</v>
      </c>
      <c r="AH13" s="5">
        <v>18.649999999999999</v>
      </c>
      <c r="AI13" s="5">
        <v>0</v>
      </c>
      <c r="AJ13" s="5"/>
      <c r="AK13" s="11">
        <f t="shared" si="6"/>
        <v>28.65</v>
      </c>
      <c r="AL13" s="95">
        <v>1561</v>
      </c>
      <c r="AM13" s="95">
        <v>1611.4914144765721</v>
      </c>
      <c r="AN13" s="95">
        <v>0</v>
      </c>
      <c r="AO13" s="95">
        <v>0</v>
      </c>
      <c r="AP13" s="11">
        <f t="shared" si="7"/>
        <v>3172.4914144765721</v>
      </c>
    </row>
    <row r="14" spans="1:42" x14ac:dyDescent="0.25">
      <c r="A14" s="1" t="s">
        <v>32</v>
      </c>
      <c r="B14" s="2" t="s">
        <v>33</v>
      </c>
      <c r="C14" s="3">
        <v>7591.74</v>
      </c>
      <c r="D14" s="3">
        <v>8308.7900000000009</v>
      </c>
      <c r="E14" s="3">
        <v>31550</v>
      </c>
      <c r="F14" s="3">
        <v>0</v>
      </c>
      <c r="G14" s="4">
        <f t="shared" si="0"/>
        <v>47450.53</v>
      </c>
      <c r="H14" s="5">
        <v>150</v>
      </c>
      <c r="I14" s="5">
        <v>102.45</v>
      </c>
      <c r="J14" s="5">
        <v>0</v>
      </c>
      <c r="K14" s="5">
        <v>0</v>
      </c>
      <c r="L14" s="11">
        <f t="shared" si="1"/>
        <v>252.45</v>
      </c>
      <c r="M14" s="5"/>
      <c r="N14" s="5"/>
      <c r="O14" s="5"/>
      <c r="P14" s="5"/>
      <c r="Q14" s="11">
        <f t="shared" si="2"/>
        <v>0</v>
      </c>
      <c r="R14" s="5">
        <v>650</v>
      </c>
      <c r="S14" s="5">
        <v>1062.1199999999999</v>
      </c>
      <c r="T14" s="5">
        <v>9100</v>
      </c>
      <c r="U14" s="5"/>
      <c r="V14" s="11">
        <f t="shared" si="3"/>
        <v>10812.119999999999</v>
      </c>
      <c r="W14" s="5">
        <v>3605</v>
      </c>
      <c r="X14" s="5">
        <v>1279.3699999999999</v>
      </c>
      <c r="Y14" s="5">
        <v>13350</v>
      </c>
      <c r="Z14" s="5"/>
      <c r="AA14" s="11">
        <f t="shared" si="4"/>
        <v>18234.37</v>
      </c>
      <c r="AB14" s="5">
        <v>904</v>
      </c>
      <c r="AC14" s="5">
        <v>361.3</v>
      </c>
      <c r="AD14" s="5">
        <v>1650</v>
      </c>
      <c r="AE14" s="5"/>
      <c r="AF14" s="11">
        <f t="shared" si="5"/>
        <v>2915.3</v>
      </c>
      <c r="AG14" s="5">
        <v>1445</v>
      </c>
      <c r="AH14" s="5">
        <v>349.57</v>
      </c>
      <c r="AI14" s="5">
        <v>1650</v>
      </c>
      <c r="AJ14" s="5"/>
      <c r="AK14" s="11">
        <f t="shared" si="6"/>
        <v>3444.5699999999997</v>
      </c>
      <c r="AL14" s="95">
        <v>14985</v>
      </c>
      <c r="AM14" s="95">
        <v>3946.8977060161196</v>
      </c>
      <c r="AN14" s="95">
        <v>9100</v>
      </c>
      <c r="AO14" s="95">
        <v>0</v>
      </c>
      <c r="AP14" s="11">
        <f t="shared" si="7"/>
        <v>28031.89770601612</v>
      </c>
    </row>
    <row r="15" spans="1:42" x14ac:dyDescent="0.25">
      <c r="A15" s="1" t="s">
        <v>34</v>
      </c>
      <c r="B15" s="2" t="s">
        <v>35</v>
      </c>
      <c r="C15" s="3">
        <v>13215.02</v>
      </c>
      <c r="D15" s="3">
        <v>15209.51</v>
      </c>
      <c r="E15" s="3">
        <v>45594.2</v>
      </c>
      <c r="F15" s="3">
        <v>0</v>
      </c>
      <c r="G15" s="4">
        <f t="shared" si="0"/>
        <v>74018.73</v>
      </c>
      <c r="H15" s="5">
        <v>4519.1099999999997</v>
      </c>
      <c r="I15" s="5">
        <v>3063.64</v>
      </c>
      <c r="J15" s="5">
        <v>12716.72</v>
      </c>
      <c r="K15" s="5">
        <v>0</v>
      </c>
      <c r="L15" s="11">
        <f t="shared" si="1"/>
        <v>20299.47</v>
      </c>
      <c r="M15" s="5"/>
      <c r="N15" s="5"/>
      <c r="O15" s="5"/>
      <c r="P15" s="5"/>
      <c r="Q15" s="11">
        <f t="shared" si="2"/>
        <v>0</v>
      </c>
      <c r="R15" s="5">
        <v>3110</v>
      </c>
      <c r="S15" s="5">
        <v>1315.07</v>
      </c>
      <c r="T15" s="5">
        <v>9559.91</v>
      </c>
      <c r="U15" s="5"/>
      <c r="V15" s="11">
        <f t="shared" si="3"/>
        <v>13984.98</v>
      </c>
      <c r="W15" s="5">
        <v>4685</v>
      </c>
      <c r="X15" s="5">
        <v>682.65</v>
      </c>
      <c r="Y15" s="5"/>
      <c r="Z15" s="5"/>
      <c r="AA15" s="11">
        <f t="shared" si="4"/>
        <v>5367.65</v>
      </c>
      <c r="AB15" s="5">
        <v>9749</v>
      </c>
      <c r="AC15" s="5">
        <v>4740.58</v>
      </c>
      <c r="AD15" s="5">
        <v>13591.32</v>
      </c>
      <c r="AE15" s="5"/>
      <c r="AF15" s="11">
        <f t="shared" si="5"/>
        <v>28080.9</v>
      </c>
      <c r="AG15" s="5">
        <v>14096</v>
      </c>
      <c r="AH15" s="5">
        <v>3974.17</v>
      </c>
      <c r="AI15" s="5">
        <v>20200.169999999998</v>
      </c>
      <c r="AJ15" s="5"/>
      <c r="AK15" s="11">
        <f t="shared" si="6"/>
        <v>38270.339999999997</v>
      </c>
      <c r="AL15" s="95">
        <v>42927.5</v>
      </c>
      <c r="AM15" s="95">
        <v>14085.409706035945</v>
      </c>
      <c r="AN15" s="95">
        <v>15000</v>
      </c>
      <c r="AO15" s="95">
        <v>0</v>
      </c>
      <c r="AP15" s="11">
        <f t="shared" si="7"/>
        <v>72012.909706035949</v>
      </c>
    </row>
    <row r="16" spans="1:42" x14ac:dyDescent="0.25">
      <c r="A16" s="1" t="s">
        <v>36</v>
      </c>
      <c r="B16" s="2" t="s">
        <v>37</v>
      </c>
      <c r="C16" s="3">
        <v>5165.25</v>
      </c>
      <c r="D16" s="3">
        <v>17019.400000000001</v>
      </c>
      <c r="E16" s="3">
        <v>31000</v>
      </c>
      <c r="F16" s="3">
        <v>0</v>
      </c>
      <c r="G16" s="4">
        <f t="shared" si="0"/>
        <v>53184.65</v>
      </c>
      <c r="H16" s="5">
        <v>2510</v>
      </c>
      <c r="I16" s="5">
        <v>4835.75</v>
      </c>
      <c r="J16" s="5">
        <v>11500</v>
      </c>
      <c r="K16" s="5">
        <v>0</v>
      </c>
      <c r="L16" s="11">
        <f t="shared" si="1"/>
        <v>18845.75</v>
      </c>
      <c r="M16" s="5"/>
      <c r="N16" s="5"/>
      <c r="O16" s="5"/>
      <c r="P16" s="5"/>
      <c r="Q16" s="11">
        <f t="shared" si="2"/>
        <v>0</v>
      </c>
      <c r="R16" s="5">
        <v>1005</v>
      </c>
      <c r="S16" s="5">
        <v>1213.01</v>
      </c>
      <c r="T16" s="5">
        <v>3015</v>
      </c>
      <c r="U16" s="5"/>
      <c r="V16" s="11">
        <f t="shared" si="3"/>
        <v>5233.01</v>
      </c>
      <c r="W16" s="5">
        <v>3257</v>
      </c>
      <c r="X16" s="5">
        <v>4664.67</v>
      </c>
      <c r="Y16" s="5">
        <v>3200</v>
      </c>
      <c r="Z16" s="5"/>
      <c r="AA16" s="11">
        <f t="shared" si="4"/>
        <v>11121.67</v>
      </c>
      <c r="AB16" s="5">
        <v>3003</v>
      </c>
      <c r="AC16" s="5">
        <v>1330.97</v>
      </c>
      <c r="AD16" s="5">
        <v>2500</v>
      </c>
      <c r="AE16" s="5"/>
      <c r="AF16" s="11">
        <f t="shared" si="5"/>
        <v>6833.97</v>
      </c>
      <c r="AG16" s="5">
        <v>1420</v>
      </c>
      <c r="AH16" s="5">
        <v>891.04</v>
      </c>
      <c r="AI16" s="5">
        <v>1000</v>
      </c>
      <c r="AJ16" s="5"/>
      <c r="AK16" s="11">
        <f t="shared" si="6"/>
        <v>3311.04</v>
      </c>
      <c r="AL16" s="95">
        <v>12396.08</v>
      </c>
      <c r="AM16" s="95">
        <v>12824.735063462067</v>
      </c>
      <c r="AN16" s="95">
        <v>6000</v>
      </c>
      <c r="AO16" s="95">
        <v>0</v>
      </c>
      <c r="AP16" s="11">
        <f t="shared" si="7"/>
        <v>31220.815063462069</v>
      </c>
    </row>
    <row r="17" spans="1:42" x14ac:dyDescent="0.25">
      <c r="A17" s="1" t="s">
        <v>38</v>
      </c>
      <c r="B17" s="2" t="s">
        <v>39</v>
      </c>
      <c r="C17" s="3">
        <v>842.6</v>
      </c>
      <c r="D17" s="3">
        <v>2639</v>
      </c>
      <c r="E17" s="3">
        <v>8000</v>
      </c>
      <c r="F17" s="3">
        <v>0</v>
      </c>
      <c r="G17" s="4">
        <f t="shared" si="0"/>
        <v>11481.6</v>
      </c>
      <c r="H17" s="5">
        <v>0</v>
      </c>
      <c r="I17" s="5">
        <v>35.5</v>
      </c>
      <c r="J17" s="5">
        <v>0</v>
      </c>
      <c r="K17" s="5">
        <v>0</v>
      </c>
      <c r="L17" s="11">
        <f t="shared" si="1"/>
        <v>35.5</v>
      </c>
      <c r="M17" s="5"/>
      <c r="N17" s="5"/>
      <c r="O17" s="5"/>
      <c r="P17" s="5"/>
      <c r="Q17" s="11">
        <f t="shared" si="2"/>
        <v>0</v>
      </c>
      <c r="R17" s="5">
        <v>3498</v>
      </c>
      <c r="S17" s="5">
        <v>250.35</v>
      </c>
      <c r="T17" s="5">
        <v>1000</v>
      </c>
      <c r="U17" s="5"/>
      <c r="V17" s="11">
        <f t="shared" si="3"/>
        <v>4748.3500000000004</v>
      </c>
      <c r="W17" s="5">
        <v>30</v>
      </c>
      <c r="X17" s="5">
        <v>636.70000000000005</v>
      </c>
      <c r="Y17" s="5"/>
      <c r="Z17" s="5"/>
      <c r="AA17" s="11">
        <f t="shared" si="4"/>
        <v>666.7</v>
      </c>
      <c r="AB17" s="5"/>
      <c r="AC17" s="5">
        <v>59.2</v>
      </c>
      <c r="AD17" s="5">
        <v>500</v>
      </c>
      <c r="AE17" s="5"/>
      <c r="AF17" s="11">
        <f t="shared" si="5"/>
        <v>559.20000000000005</v>
      </c>
      <c r="AG17" s="5">
        <v>495</v>
      </c>
      <c r="AH17" s="5">
        <v>31.85</v>
      </c>
      <c r="AI17" s="5">
        <v>0</v>
      </c>
      <c r="AJ17" s="5"/>
      <c r="AK17" s="11">
        <f t="shared" si="6"/>
        <v>526.85</v>
      </c>
      <c r="AL17" s="95">
        <v>2222</v>
      </c>
      <c r="AM17" s="95">
        <v>3373.9319900960754</v>
      </c>
      <c r="AN17" s="95">
        <v>5000</v>
      </c>
      <c r="AO17" s="95">
        <v>0</v>
      </c>
      <c r="AP17" s="11">
        <f t="shared" si="7"/>
        <v>10595.931990096076</v>
      </c>
    </row>
    <row r="18" spans="1:42" x14ac:dyDescent="0.25">
      <c r="A18" s="1" t="s">
        <v>40</v>
      </c>
      <c r="B18" s="2" t="s">
        <v>41</v>
      </c>
      <c r="C18" s="3">
        <v>17987.439999999999</v>
      </c>
      <c r="D18" s="3">
        <v>17137.620000000003</v>
      </c>
      <c r="E18" s="3">
        <v>42941.5</v>
      </c>
      <c r="F18" s="3">
        <v>0</v>
      </c>
      <c r="G18" s="4">
        <f t="shared" si="0"/>
        <v>78066.559999999998</v>
      </c>
      <c r="H18" s="5">
        <v>880</v>
      </c>
      <c r="I18" s="5">
        <v>28458.11</v>
      </c>
      <c r="J18" s="5">
        <v>0</v>
      </c>
      <c r="K18" s="5">
        <v>0</v>
      </c>
      <c r="L18" s="11">
        <f t="shared" si="1"/>
        <v>29338.11</v>
      </c>
      <c r="M18" s="5"/>
      <c r="N18" s="5"/>
      <c r="O18" s="5"/>
      <c r="P18" s="5"/>
      <c r="Q18" s="11">
        <f t="shared" si="2"/>
        <v>0</v>
      </c>
      <c r="R18" s="5">
        <v>1414</v>
      </c>
      <c r="S18" s="5">
        <v>612.52</v>
      </c>
      <c r="T18" s="5">
        <v>0</v>
      </c>
      <c r="U18" s="5"/>
      <c r="V18" s="11">
        <f t="shared" si="3"/>
        <v>2026.52</v>
      </c>
      <c r="W18" s="5">
        <v>3090</v>
      </c>
      <c r="X18" s="5">
        <v>1184.1400000000001</v>
      </c>
      <c r="Y18" s="5">
        <v>8588.2999999999993</v>
      </c>
      <c r="Z18" s="5"/>
      <c r="AA18" s="11">
        <f t="shared" si="4"/>
        <v>12862.439999999999</v>
      </c>
      <c r="AB18" s="5">
        <v>3046.5</v>
      </c>
      <c r="AC18" s="5">
        <v>5296.51</v>
      </c>
      <c r="AD18" s="5">
        <v>17176.599999999999</v>
      </c>
      <c r="AE18" s="5"/>
      <c r="AF18" s="11">
        <f t="shared" si="5"/>
        <v>25519.61</v>
      </c>
      <c r="AG18" s="5">
        <v>8905</v>
      </c>
      <c r="AH18" s="5">
        <v>10061.94</v>
      </c>
      <c r="AI18" s="5">
        <v>33126.300000000003</v>
      </c>
      <c r="AJ18" s="5"/>
      <c r="AK18" s="11">
        <f t="shared" si="6"/>
        <v>52093.240000000005</v>
      </c>
      <c r="AL18" s="95">
        <v>48484.39</v>
      </c>
      <c r="AM18" s="95">
        <v>8973.7535407922041</v>
      </c>
      <c r="AN18" s="95">
        <v>34980</v>
      </c>
      <c r="AO18" s="95">
        <v>0</v>
      </c>
      <c r="AP18" s="11">
        <f t="shared" si="7"/>
        <v>92438.143540792196</v>
      </c>
    </row>
    <row r="19" spans="1:42" x14ac:dyDescent="0.25">
      <c r="A19" s="1" t="s">
        <v>42</v>
      </c>
      <c r="B19" s="2" t="s">
        <v>43</v>
      </c>
      <c r="C19" s="3">
        <v>247.76</v>
      </c>
      <c r="D19" s="3">
        <v>2088.4899999999998</v>
      </c>
      <c r="E19" s="3">
        <v>2000</v>
      </c>
      <c r="F19" s="3">
        <v>0</v>
      </c>
      <c r="G19" s="4">
        <f t="shared" si="0"/>
        <v>4336.25</v>
      </c>
      <c r="H19" s="5">
        <v>0</v>
      </c>
      <c r="I19" s="5">
        <v>80.22</v>
      </c>
      <c r="J19" s="5">
        <v>0</v>
      </c>
      <c r="K19" s="5">
        <v>0</v>
      </c>
      <c r="L19" s="11">
        <f t="shared" si="1"/>
        <v>80.22</v>
      </c>
      <c r="M19" s="5"/>
      <c r="N19" s="5"/>
      <c r="O19" s="5"/>
      <c r="P19" s="5"/>
      <c r="Q19" s="11">
        <f t="shared" si="2"/>
        <v>0</v>
      </c>
      <c r="R19" s="5">
        <v>200</v>
      </c>
      <c r="S19" s="5">
        <v>83.05</v>
      </c>
      <c r="T19" s="5">
        <v>0</v>
      </c>
      <c r="U19" s="5"/>
      <c r="V19" s="11">
        <f t="shared" si="3"/>
        <v>283.05</v>
      </c>
      <c r="W19" s="5"/>
      <c r="X19" s="5"/>
      <c r="Y19" s="5"/>
      <c r="Z19" s="5"/>
      <c r="AA19" s="11">
        <f t="shared" si="4"/>
        <v>0</v>
      </c>
      <c r="AB19" s="5">
        <v>950</v>
      </c>
      <c r="AC19" s="5">
        <v>54.65</v>
      </c>
      <c r="AD19" s="5"/>
      <c r="AE19" s="5"/>
      <c r="AF19" s="11">
        <f t="shared" si="5"/>
        <v>1004.65</v>
      </c>
      <c r="AG19" s="5">
        <v>0</v>
      </c>
      <c r="AH19" s="5">
        <v>48.87</v>
      </c>
      <c r="AI19" s="5">
        <v>0</v>
      </c>
      <c r="AJ19" s="5"/>
      <c r="AK19" s="11">
        <f t="shared" si="6"/>
        <v>48.87</v>
      </c>
      <c r="AL19" s="95">
        <v>1553</v>
      </c>
      <c r="AM19" s="95">
        <v>3132.1636538326552</v>
      </c>
      <c r="AN19" s="95">
        <v>1000</v>
      </c>
      <c r="AO19" s="95">
        <v>0</v>
      </c>
      <c r="AP19" s="11">
        <f t="shared" si="7"/>
        <v>5685.1636538326547</v>
      </c>
    </row>
    <row r="20" spans="1:42" x14ac:dyDescent="0.25">
      <c r="A20" s="1" t="s">
        <v>44</v>
      </c>
      <c r="B20" s="2" t="s">
        <v>45</v>
      </c>
      <c r="C20" s="3">
        <v>1701.76</v>
      </c>
      <c r="D20" s="3">
        <v>4897.4399999999996</v>
      </c>
      <c r="E20" s="3">
        <v>10899.34</v>
      </c>
      <c r="F20" s="3">
        <v>0</v>
      </c>
      <c r="G20" s="4">
        <f t="shared" si="0"/>
        <v>17498.54</v>
      </c>
      <c r="H20" s="5">
        <v>0</v>
      </c>
      <c r="I20" s="5">
        <v>112.95</v>
      </c>
      <c r="J20" s="5">
        <v>0</v>
      </c>
      <c r="K20" s="5">
        <v>0</v>
      </c>
      <c r="L20" s="11">
        <f t="shared" si="1"/>
        <v>112.95</v>
      </c>
      <c r="M20" s="5"/>
      <c r="N20" s="5"/>
      <c r="O20" s="5"/>
      <c r="P20" s="5"/>
      <c r="Q20" s="11">
        <f t="shared" si="2"/>
        <v>0</v>
      </c>
      <c r="R20" s="5">
        <v>706.84</v>
      </c>
      <c r="S20" s="5">
        <v>156.44999999999999</v>
      </c>
      <c r="T20" s="5">
        <v>2926</v>
      </c>
      <c r="U20" s="5"/>
      <c r="V20" s="11">
        <f t="shared" si="3"/>
        <v>3789.29</v>
      </c>
      <c r="W20" s="5"/>
      <c r="X20" s="5">
        <v>140.83000000000001</v>
      </c>
      <c r="Y20" s="5"/>
      <c r="Z20" s="5"/>
      <c r="AA20" s="11">
        <f t="shared" si="4"/>
        <v>140.83000000000001</v>
      </c>
      <c r="AB20" s="5">
        <v>329.3</v>
      </c>
      <c r="AC20" s="5">
        <v>310.5</v>
      </c>
      <c r="AD20" s="5"/>
      <c r="AE20" s="5"/>
      <c r="AF20" s="11">
        <f t="shared" si="5"/>
        <v>639.79999999999995</v>
      </c>
      <c r="AG20" s="5">
        <v>0</v>
      </c>
      <c r="AH20" s="5">
        <v>58.9</v>
      </c>
      <c r="AI20" s="5">
        <v>0</v>
      </c>
      <c r="AJ20" s="5"/>
      <c r="AK20" s="11">
        <f t="shared" si="6"/>
        <v>58.9</v>
      </c>
      <c r="AL20" s="95">
        <v>9945.32</v>
      </c>
      <c r="AM20" s="95">
        <v>3216.4829451630867</v>
      </c>
      <c r="AN20" s="95">
        <v>763</v>
      </c>
      <c r="AO20" s="95">
        <v>0</v>
      </c>
      <c r="AP20" s="11">
        <f t="shared" si="7"/>
        <v>13924.802945163086</v>
      </c>
    </row>
    <row r="21" spans="1:42" x14ac:dyDescent="0.25">
      <c r="A21" s="1" t="s">
        <v>46</v>
      </c>
      <c r="B21" s="2" t="s">
        <v>47</v>
      </c>
      <c r="C21" s="3">
        <v>11858.26</v>
      </c>
      <c r="D21" s="3">
        <v>23731.14</v>
      </c>
      <c r="E21" s="3">
        <v>81577</v>
      </c>
      <c r="F21" s="3">
        <v>0</v>
      </c>
      <c r="G21" s="4">
        <f t="shared" si="0"/>
        <v>117166.39999999999</v>
      </c>
      <c r="H21" s="5">
        <v>4467.6499999999996</v>
      </c>
      <c r="I21" s="5">
        <v>698.89</v>
      </c>
      <c r="J21" s="5">
        <v>3984</v>
      </c>
      <c r="K21" s="5">
        <v>0</v>
      </c>
      <c r="L21" s="11">
        <f t="shared" si="1"/>
        <v>9150.5400000000009</v>
      </c>
      <c r="M21" s="5"/>
      <c r="N21" s="5"/>
      <c r="O21" s="5"/>
      <c r="P21" s="5"/>
      <c r="Q21" s="11">
        <f t="shared" si="2"/>
        <v>0</v>
      </c>
      <c r="R21" s="5">
        <v>2890</v>
      </c>
      <c r="S21" s="5">
        <v>2190.42</v>
      </c>
      <c r="T21" s="5">
        <v>16466</v>
      </c>
      <c r="U21" s="5"/>
      <c r="V21" s="11">
        <f t="shared" si="3"/>
        <v>21546.42</v>
      </c>
      <c r="W21" s="5">
        <v>14438.550000000001</v>
      </c>
      <c r="X21" s="5">
        <v>13325.169999999998</v>
      </c>
      <c r="Y21" s="5">
        <v>42668</v>
      </c>
      <c r="Z21" s="5"/>
      <c r="AA21" s="11">
        <f t="shared" si="4"/>
        <v>70431.72</v>
      </c>
      <c r="AB21" s="5">
        <v>9755</v>
      </c>
      <c r="AC21" s="5">
        <v>1982.61</v>
      </c>
      <c r="AD21" s="5">
        <v>20117</v>
      </c>
      <c r="AE21" s="5"/>
      <c r="AF21" s="11">
        <f t="shared" si="5"/>
        <v>31854.61</v>
      </c>
      <c r="AG21" s="5">
        <v>2501</v>
      </c>
      <c r="AH21" s="5">
        <v>1144.08</v>
      </c>
      <c r="AI21" s="5">
        <v>2735</v>
      </c>
      <c r="AJ21" s="5"/>
      <c r="AK21" s="11">
        <f t="shared" si="6"/>
        <v>6380.08</v>
      </c>
      <c r="AL21" s="95">
        <v>48765.5</v>
      </c>
      <c r="AM21" s="95">
        <v>9319.4055433706326</v>
      </c>
      <c r="AN21" s="95">
        <v>41420</v>
      </c>
      <c r="AO21" s="95">
        <v>0</v>
      </c>
      <c r="AP21" s="11">
        <f t="shared" si="7"/>
        <v>99504.905543370638</v>
      </c>
    </row>
    <row r="22" spans="1:42" x14ac:dyDescent="0.25">
      <c r="A22" s="1" t="s">
        <v>48</v>
      </c>
      <c r="B22" s="2" t="s">
        <v>49</v>
      </c>
      <c r="C22" s="3">
        <v>11959.19</v>
      </c>
      <c r="D22" s="3">
        <v>7008.37</v>
      </c>
      <c r="E22" s="3">
        <v>39000</v>
      </c>
      <c r="F22" s="3">
        <v>0</v>
      </c>
      <c r="G22" s="4">
        <f t="shared" si="0"/>
        <v>57967.56</v>
      </c>
      <c r="H22" s="5">
        <v>845</v>
      </c>
      <c r="I22" s="5">
        <v>513.65</v>
      </c>
      <c r="J22" s="5">
        <v>9000</v>
      </c>
      <c r="K22" s="5">
        <v>0</v>
      </c>
      <c r="L22" s="11">
        <f t="shared" si="1"/>
        <v>10358.65</v>
      </c>
      <c r="M22" s="5"/>
      <c r="N22" s="5"/>
      <c r="O22" s="5"/>
      <c r="P22" s="5"/>
      <c r="Q22" s="11">
        <f t="shared" si="2"/>
        <v>0</v>
      </c>
      <c r="R22" s="5">
        <v>875</v>
      </c>
      <c r="S22" s="5">
        <v>734.73</v>
      </c>
      <c r="T22" s="5">
        <v>9000</v>
      </c>
      <c r="U22" s="5"/>
      <c r="V22" s="11">
        <f t="shared" si="3"/>
        <v>10609.73</v>
      </c>
      <c r="W22" s="5">
        <v>3112</v>
      </c>
      <c r="X22" s="5">
        <v>936.06999999999994</v>
      </c>
      <c r="Y22" s="5">
        <v>4000</v>
      </c>
      <c r="Z22" s="5"/>
      <c r="AA22" s="11">
        <f t="shared" si="4"/>
        <v>8048.07</v>
      </c>
      <c r="AB22" s="5">
        <v>4663.8999999999996</v>
      </c>
      <c r="AC22" s="5">
        <v>1745.41</v>
      </c>
      <c r="AD22" s="5">
        <v>15000</v>
      </c>
      <c r="AE22" s="5"/>
      <c r="AF22" s="11">
        <f t="shared" si="5"/>
        <v>21409.309999999998</v>
      </c>
      <c r="AG22" s="5">
        <v>6901</v>
      </c>
      <c r="AH22" s="5">
        <v>897.89</v>
      </c>
      <c r="AI22" s="5">
        <v>19000</v>
      </c>
      <c r="AJ22" s="5"/>
      <c r="AK22" s="11">
        <f t="shared" si="6"/>
        <v>26798.89</v>
      </c>
      <c r="AL22" s="95">
        <v>35369.919999999998</v>
      </c>
      <c r="AM22" s="95">
        <v>11414.802493896626</v>
      </c>
      <c r="AN22" s="95">
        <v>0</v>
      </c>
      <c r="AO22" s="95">
        <v>0</v>
      </c>
      <c r="AP22" s="11">
        <f t="shared" si="7"/>
        <v>46784.722493896625</v>
      </c>
    </row>
    <row r="23" spans="1:42" x14ac:dyDescent="0.25">
      <c r="A23" s="1" t="s">
        <v>50</v>
      </c>
      <c r="B23" s="2" t="s">
        <v>51</v>
      </c>
      <c r="C23" s="3">
        <v>1163.6099999999999</v>
      </c>
      <c r="D23" s="3">
        <v>1684.23</v>
      </c>
      <c r="E23" s="3">
        <v>0</v>
      </c>
      <c r="F23" s="3">
        <v>0</v>
      </c>
      <c r="G23" s="4">
        <f t="shared" si="0"/>
        <v>2847.84</v>
      </c>
      <c r="H23" s="5">
        <v>360</v>
      </c>
      <c r="I23" s="5">
        <v>869.45</v>
      </c>
      <c r="J23" s="5">
        <v>0</v>
      </c>
      <c r="K23" s="5">
        <v>0</v>
      </c>
      <c r="L23" s="11">
        <f t="shared" si="1"/>
        <v>1229.45</v>
      </c>
      <c r="M23" s="5"/>
      <c r="N23" s="5"/>
      <c r="O23" s="5"/>
      <c r="P23" s="5"/>
      <c r="Q23" s="11">
        <f t="shared" si="2"/>
        <v>0</v>
      </c>
      <c r="R23" s="5">
        <v>73</v>
      </c>
      <c r="S23" s="5">
        <v>300.95</v>
      </c>
      <c r="T23" s="5">
        <v>0</v>
      </c>
      <c r="U23" s="5"/>
      <c r="V23" s="11">
        <f t="shared" si="3"/>
        <v>373.95</v>
      </c>
      <c r="W23" s="5">
        <v>793</v>
      </c>
      <c r="X23" s="5">
        <v>22</v>
      </c>
      <c r="Y23" s="5"/>
      <c r="Z23" s="5"/>
      <c r="AA23" s="11">
        <f t="shared" si="4"/>
        <v>815</v>
      </c>
      <c r="AB23" s="5">
        <v>393.95</v>
      </c>
      <c r="AC23" s="5">
        <v>759.27</v>
      </c>
      <c r="AD23" s="5"/>
      <c r="AE23" s="5"/>
      <c r="AF23" s="11">
        <f t="shared" si="5"/>
        <v>1153.22</v>
      </c>
      <c r="AG23" s="5">
        <v>388</v>
      </c>
      <c r="AH23" s="5">
        <v>481.2</v>
      </c>
      <c r="AI23" s="5">
        <v>0</v>
      </c>
      <c r="AJ23" s="5"/>
      <c r="AK23" s="11">
        <f t="shared" si="6"/>
        <v>869.2</v>
      </c>
      <c r="AL23" s="95">
        <v>2197</v>
      </c>
      <c r="AM23" s="95">
        <v>1499.4325807600642</v>
      </c>
      <c r="AN23" s="95">
        <v>0</v>
      </c>
      <c r="AO23" s="95">
        <v>0</v>
      </c>
      <c r="AP23" s="11">
        <f t="shared" si="7"/>
        <v>3696.4325807600644</v>
      </c>
    </row>
    <row r="24" spans="1:42" x14ac:dyDescent="0.25">
      <c r="A24" s="1" t="s">
        <v>52</v>
      </c>
      <c r="B24" s="2" t="s">
        <v>53</v>
      </c>
      <c r="C24" s="3">
        <v>12225.58</v>
      </c>
      <c r="D24" s="3">
        <v>16844.510000000002</v>
      </c>
      <c r="E24" s="3">
        <v>6600</v>
      </c>
      <c r="F24" s="3">
        <v>0</v>
      </c>
      <c r="G24" s="4">
        <f t="shared" si="0"/>
        <v>35670.090000000004</v>
      </c>
      <c r="H24" s="5">
        <v>1090</v>
      </c>
      <c r="I24" s="5">
        <v>2964.72</v>
      </c>
      <c r="J24" s="5">
        <v>1600</v>
      </c>
      <c r="K24" s="5">
        <v>0</v>
      </c>
      <c r="L24" s="11">
        <f t="shared" si="1"/>
        <v>5654.7199999999993</v>
      </c>
      <c r="M24" s="5"/>
      <c r="N24" s="5"/>
      <c r="O24" s="5"/>
      <c r="P24" s="5"/>
      <c r="Q24" s="11">
        <f t="shared" si="2"/>
        <v>0</v>
      </c>
      <c r="R24" s="5">
        <v>610</v>
      </c>
      <c r="S24" s="5">
        <v>535.70000000000005</v>
      </c>
      <c r="T24" s="5">
        <v>1043.94</v>
      </c>
      <c r="U24" s="5"/>
      <c r="V24" s="11">
        <f t="shared" si="3"/>
        <v>2189.6400000000003</v>
      </c>
      <c r="W24" s="5">
        <v>13410</v>
      </c>
      <c r="X24" s="5">
        <v>15844</v>
      </c>
      <c r="Y24" s="5"/>
      <c r="Z24" s="5"/>
      <c r="AA24" s="11">
        <f t="shared" si="4"/>
        <v>29254</v>
      </c>
      <c r="AB24" s="5">
        <v>3068.5</v>
      </c>
      <c r="AC24" s="5">
        <v>2440.36</v>
      </c>
      <c r="AD24" s="5">
        <v>1200</v>
      </c>
      <c r="AE24" s="5"/>
      <c r="AF24" s="11">
        <f t="shared" si="5"/>
        <v>6708.8600000000006</v>
      </c>
      <c r="AG24" s="5">
        <v>1060</v>
      </c>
      <c r="AH24" s="5">
        <v>3583.72</v>
      </c>
      <c r="AI24" s="5">
        <v>1200</v>
      </c>
      <c r="AJ24" s="5"/>
      <c r="AK24" s="11">
        <f t="shared" si="6"/>
        <v>5843.7199999999993</v>
      </c>
      <c r="AL24" s="95">
        <v>8975.7999999999993</v>
      </c>
      <c r="AM24" s="95">
        <v>3457.0284903064007</v>
      </c>
      <c r="AN24" s="95">
        <v>800</v>
      </c>
      <c r="AO24" s="95">
        <v>0</v>
      </c>
      <c r="AP24" s="11">
        <f t="shared" si="7"/>
        <v>13232.8284903064</v>
      </c>
    </row>
    <row r="25" spans="1:42" x14ac:dyDescent="0.25">
      <c r="A25" s="1" t="s">
        <v>54</v>
      </c>
      <c r="B25" s="2" t="s">
        <v>55</v>
      </c>
      <c r="C25" s="3">
        <v>4160.6499999999996</v>
      </c>
      <c r="D25" s="3">
        <v>7607.4500000000007</v>
      </c>
      <c r="E25" s="3">
        <v>9460</v>
      </c>
      <c r="F25" s="3">
        <v>0</v>
      </c>
      <c r="G25" s="4">
        <f t="shared" si="0"/>
        <v>21228.1</v>
      </c>
      <c r="H25" s="5">
        <v>1325</v>
      </c>
      <c r="I25" s="5">
        <v>1108.06</v>
      </c>
      <c r="J25" s="5">
        <v>1610</v>
      </c>
      <c r="K25" s="5">
        <v>0</v>
      </c>
      <c r="L25" s="11">
        <f t="shared" si="1"/>
        <v>4043.06</v>
      </c>
      <c r="M25" s="5"/>
      <c r="N25" s="5"/>
      <c r="O25" s="5"/>
      <c r="P25" s="5"/>
      <c r="Q25" s="11">
        <f t="shared" si="2"/>
        <v>0</v>
      </c>
      <c r="R25" s="5">
        <v>716.36</v>
      </c>
      <c r="S25" s="5">
        <v>708.46</v>
      </c>
      <c r="T25" s="5">
        <v>740</v>
      </c>
      <c r="U25" s="5"/>
      <c r="V25" s="11">
        <f t="shared" si="3"/>
        <v>2164.8200000000002</v>
      </c>
      <c r="W25" s="5">
        <v>5040</v>
      </c>
      <c r="X25" s="5">
        <v>7552.8899999999994</v>
      </c>
      <c r="Y25" s="5">
        <v>5200</v>
      </c>
      <c r="Z25" s="5"/>
      <c r="AA25" s="11">
        <f t="shared" si="4"/>
        <v>17792.89</v>
      </c>
      <c r="AB25" s="5">
        <v>2430</v>
      </c>
      <c r="AC25" s="5">
        <v>1345.46</v>
      </c>
      <c r="AD25" s="5">
        <v>2010</v>
      </c>
      <c r="AE25" s="5"/>
      <c r="AF25" s="11">
        <f t="shared" si="5"/>
        <v>5785.46</v>
      </c>
      <c r="AG25" s="5">
        <v>3393</v>
      </c>
      <c r="AH25" s="5">
        <v>4651.79</v>
      </c>
      <c r="AI25" s="5">
        <v>3850</v>
      </c>
      <c r="AJ25" s="5"/>
      <c r="AK25" s="11">
        <f t="shared" si="6"/>
        <v>11894.79</v>
      </c>
      <c r="AL25" s="95">
        <v>8632</v>
      </c>
      <c r="AM25" s="95">
        <v>4101.9478282672026</v>
      </c>
      <c r="AN25" s="95">
        <v>4820</v>
      </c>
      <c r="AO25" s="95">
        <v>5000</v>
      </c>
      <c r="AP25" s="11">
        <f t="shared" si="7"/>
        <v>22553.947828267203</v>
      </c>
    </row>
    <row r="26" spans="1:42" x14ac:dyDescent="0.25">
      <c r="A26" s="1" t="s">
        <v>56</v>
      </c>
      <c r="B26" s="2" t="s">
        <v>57</v>
      </c>
      <c r="C26" s="3">
        <v>1395.98</v>
      </c>
      <c r="D26" s="3">
        <v>3147.38</v>
      </c>
      <c r="E26" s="3">
        <v>0</v>
      </c>
      <c r="F26" s="3">
        <v>0</v>
      </c>
      <c r="G26" s="4">
        <f t="shared" si="0"/>
        <v>4543.3600000000006</v>
      </c>
      <c r="H26" s="5">
        <v>2135</v>
      </c>
      <c r="I26" s="5">
        <v>5700.62</v>
      </c>
      <c r="J26" s="5">
        <v>10625</v>
      </c>
      <c r="K26" s="5">
        <v>0</v>
      </c>
      <c r="L26" s="11">
        <f t="shared" si="1"/>
        <v>18460.62</v>
      </c>
      <c r="M26" s="5"/>
      <c r="N26" s="5"/>
      <c r="O26" s="5"/>
      <c r="P26" s="5"/>
      <c r="Q26" s="11">
        <f t="shared" si="2"/>
        <v>0</v>
      </c>
      <c r="R26" s="5">
        <v>330</v>
      </c>
      <c r="S26" s="5">
        <v>321.7</v>
      </c>
      <c r="T26" s="5">
        <v>0</v>
      </c>
      <c r="U26" s="5"/>
      <c r="V26" s="11">
        <f t="shared" si="3"/>
        <v>651.70000000000005</v>
      </c>
      <c r="W26" s="5">
        <v>19068.650000000001</v>
      </c>
      <c r="X26" s="5">
        <v>4703.1499999999996</v>
      </c>
      <c r="Y26" s="5">
        <v>10625</v>
      </c>
      <c r="Z26" s="5"/>
      <c r="AA26" s="11">
        <f t="shared" si="4"/>
        <v>34396.800000000003</v>
      </c>
      <c r="AB26" s="5">
        <v>630</v>
      </c>
      <c r="AC26" s="5">
        <v>4437.96</v>
      </c>
      <c r="AD26" s="5">
        <v>10625</v>
      </c>
      <c r="AE26" s="5"/>
      <c r="AF26" s="11">
        <f t="shared" si="5"/>
        <v>15692.96</v>
      </c>
      <c r="AG26" s="5">
        <v>985</v>
      </c>
      <c r="AH26" s="5">
        <v>4028.7</v>
      </c>
      <c r="AI26" s="5">
        <v>10625</v>
      </c>
      <c r="AJ26" s="5"/>
      <c r="AK26" s="11">
        <f t="shared" si="6"/>
        <v>15638.7</v>
      </c>
      <c r="AL26" s="95">
        <v>4974</v>
      </c>
      <c r="AM26" s="95">
        <v>2546.2020895450482</v>
      </c>
      <c r="AN26" s="95">
        <v>0</v>
      </c>
      <c r="AO26" s="95">
        <v>0</v>
      </c>
      <c r="AP26" s="11">
        <f t="shared" si="7"/>
        <v>7520.2020895450478</v>
      </c>
    </row>
    <row r="27" spans="1:42" x14ac:dyDescent="0.25">
      <c r="A27" s="1" t="s">
        <v>58</v>
      </c>
      <c r="B27" s="2" t="s">
        <v>59</v>
      </c>
      <c r="C27" s="3">
        <v>6396.71</v>
      </c>
      <c r="D27" s="3">
        <v>5511.3499999999995</v>
      </c>
      <c r="E27" s="3">
        <v>5000</v>
      </c>
      <c r="F27" s="3">
        <v>0</v>
      </c>
      <c r="G27" s="4">
        <f t="shared" si="0"/>
        <v>16908.059999999998</v>
      </c>
      <c r="H27" s="5">
        <v>7973</v>
      </c>
      <c r="I27" s="5">
        <v>4439.58</v>
      </c>
      <c r="J27" s="5">
        <v>8000</v>
      </c>
      <c r="K27" s="5">
        <v>0</v>
      </c>
      <c r="L27" s="11">
        <f t="shared" si="1"/>
        <v>20412.580000000002</v>
      </c>
      <c r="M27" s="5"/>
      <c r="N27" s="5"/>
      <c r="O27" s="5"/>
      <c r="P27" s="5"/>
      <c r="Q27" s="11">
        <f t="shared" si="2"/>
        <v>0</v>
      </c>
      <c r="R27" s="5">
        <v>2225</v>
      </c>
      <c r="S27" s="5">
        <v>897.46</v>
      </c>
      <c r="T27" s="5">
        <v>0</v>
      </c>
      <c r="U27" s="5"/>
      <c r="V27" s="11">
        <f t="shared" si="3"/>
        <v>3122.46</v>
      </c>
      <c r="W27" s="5">
        <v>6629.1</v>
      </c>
      <c r="X27" s="5">
        <v>2033.1000000000001</v>
      </c>
      <c r="Y27" s="5">
        <v>10000</v>
      </c>
      <c r="Z27" s="5"/>
      <c r="AA27" s="11">
        <f t="shared" si="4"/>
        <v>18662.2</v>
      </c>
      <c r="AB27" s="5">
        <v>1708</v>
      </c>
      <c r="AC27" s="5">
        <v>2165.5</v>
      </c>
      <c r="AD27" s="5">
        <v>1000</v>
      </c>
      <c r="AE27" s="5"/>
      <c r="AF27" s="11">
        <f t="shared" si="5"/>
        <v>4873.5</v>
      </c>
      <c r="AG27" s="5">
        <v>2925</v>
      </c>
      <c r="AH27" s="5">
        <v>295.45</v>
      </c>
      <c r="AI27" s="5">
        <v>5000</v>
      </c>
      <c r="AJ27" s="5"/>
      <c r="AK27" s="11">
        <f t="shared" si="6"/>
        <v>8220.4500000000007</v>
      </c>
      <c r="AL27" s="95">
        <v>6625</v>
      </c>
      <c r="AM27" s="95">
        <v>4942.4240422973189</v>
      </c>
      <c r="AN27" s="95">
        <v>1000</v>
      </c>
      <c r="AO27" s="95">
        <v>0</v>
      </c>
      <c r="AP27" s="11">
        <f t="shared" si="7"/>
        <v>12567.42404229732</v>
      </c>
    </row>
    <row r="28" spans="1:42" x14ac:dyDescent="0.25">
      <c r="A28" s="1" t="s">
        <v>60</v>
      </c>
      <c r="B28" s="2" t="s">
        <v>61</v>
      </c>
      <c r="C28" s="3">
        <v>4557.67</v>
      </c>
      <c r="D28" s="3">
        <v>12986.39</v>
      </c>
      <c r="E28" s="3">
        <v>14557.9</v>
      </c>
      <c r="F28" s="3">
        <v>0</v>
      </c>
      <c r="G28" s="4">
        <f t="shared" si="0"/>
        <v>32101.96</v>
      </c>
      <c r="H28" s="5">
        <v>22520.17</v>
      </c>
      <c r="I28" s="5">
        <v>15390.7</v>
      </c>
      <c r="J28" s="5">
        <v>14500</v>
      </c>
      <c r="K28" s="5">
        <v>0</v>
      </c>
      <c r="L28" s="11">
        <f t="shared" si="1"/>
        <v>52410.869999999995</v>
      </c>
      <c r="M28" s="5"/>
      <c r="N28" s="5"/>
      <c r="O28" s="5"/>
      <c r="P28" s="5"/>
      <c r="Q28" s="11">
        <f t="shared" si="2"/>
        <v>0</v>
      </c>
      <c r="R28" s="5">
        <v>415</v>
      </c>
      <c r="S28" s="5">
        <v>1216</v>
      </c>
      <c r="T28" s="5">
        <v>3833</v>
      </c>
      <c r="U28" s="5"/>
      <c r="V28" s="11">
        <f t="shared" si="3"/>
        <v>5464</v>
      </c>
      <c r="W28" s="5">
        <v>7983</v>
      </c>
      <c r="X28" s="5">
        <v>7720.29</v>
      </c>
      <c r="Y28" s="5">
        <v>12500</v>
      </c>
      <c r="Z28" s="5"/>
      <c r="AA28" s="11">
        <f t="shared" si="4"/>
        <v>28203.29</v>
      </c>
      <c r="AB28" s="5">
        <v>2961</v>
      </c>
      <c r="AC28" s="5">
        <v>4302.76</v>
      </c>
      <c r="AD28" s="5">
        <v>3500</v>
      </c>
      <c r="AE28" s="5"/>
      <c r="AF28" s="11">
        <f t="shared" si="5"/>
        <v>10763.76</v>
      </c>
      <c r="AG28" s="5">
        <v>2794</v>
      </c>
      <c r="AH28" s="5">
        <v>6162.59</v>
      </c>
      <c r="AI28" s="5">
        <v>3500</v>
      </c>
      <c r="AJ28" s="5"/>
      <c r="AK28" s="11">
        <f t="shared" si="6"/>
        <v>12456.59</v>
      </c>
      <c r="AL28" s="95">
        <v>12569.81</v>
      </c>
      <c r="AM28" s="95">
        <v>7417.7369515216815</v>
      </c>
      <c r="AN28" s="95">
        <v>6700</v>
      </c>
      <c r="AO28" s="95">
        <v>0</v>
      </c>
      <c r="AP28" s="11">
        <f t="shared" si="7"/>
        <v>26687.546951521683</v>
      </c>
    </row>
    <row r="29" spans="1:42" x14ac:dyDescent="0.25">
      <c r="A29" s="1" t="s">
        <v>62</v>
      </c>
      <c r="B29" s="2" t="s">
        <v>63</v>
      </c>
      <c r="C29" s="3">
        <v>1965.92</v>
      </c>
      <c r="D29" s="3">
        <v>6959.58</v>
      </c>
      <c r="E29" s="3">
        <v>5984</v>
      </c>
      <c r="F29" s="3">
        <v>0</v>
      </c>
      <c r="G29" s="4">
        <f t="shared" si="0"/>
        <v>14909.5</v>
      </c>
      <c r="H29" s="5">
        <v>4270</v>
      </c>
      <c r="I29" s="5">
        <v>4233.1400000000003</v>
      </c>
      <c r="J29" s="5">
        <v>7293</v>
      </c>
      <c r="K29" s="5">
        <v>0</v>
      </c>
      <c r="L29" s="11">
        <f t="shared" si="1"/>
        <v>15796.14</v>
      </c>
      <c r="M29" s="5"/>
      <c r="N29" s="5"/>
      <c r="O29" s="5"/>
      <c r="P29" s="5"/>
      <c r="Q29" s="11">
        <f t="shared" si="2"/>
        <v>0</v>
      </c>
      <c r="R29" s="5">
        <v>540</v>
      </c>
      <c r="S29" s="5">
        <v>245.25</v>
      </c>
      <c r="T29" s="5">
        <v>935</v>
      </c>
      <c r="U29" s="5"/>
      <c r="V29" s="11">
        <f t="shared" si="3"/>
        <v>1720.25</v>
      </c>
      <c r="W29" s="5">
        <v>610</v>
      </c>
      <c r="X29" s="5">
        <v>3632.09</v>
      </c>
      <c r="Y29" s="5">
        <v>4488</v>
      </c>
      <c r="Z29" s="5"/>
      <c r="AA29" s="11">
        <f t="shared" si="4"/>
        <v>8730.09</v>
      </c>
      <c r="AB29" s="5">
        <v>1064.6500000000001</v>
      </c>
      <c r="AC29" s="5">
        <v>135</v>
      </c>
      <c r="AD29" s="5"/>
      <c r="AE29" s="5"/>
      <c r="AF29" s="11">
        <f t="shared" si="5"/>
        <v>1199.6500000000001</v>
      </c>
      <c r="AG29" s="5">
        <v>1486</v>
      </c>
      <c r="AH29" s="5">
        <v>661.95</v>
      </c>
      <c r="AI29" s="5">
        <v>0</v>
      </c>
      <c r="AJ29" s="5"/>
      <c r="AK29" s="11">
        <f t="shared" si="6"/>
        <v>2147.9499999999998</v>
      </c>
      <c r="AL29" s="95">
        <v>7615.84</v>
      </c>
      <c r="AM29" s="95">
        <v>3126.7041978927323</v>
      </c>
      <c r="AN29" s="95">
        <v>4000</v>
      </c>
      <c r="AO29" s="95">
        <v>0</v>
      </c>
      <c r="AP29" s="11">
        <f t="shared" si="7"/>
        <v>14742.544197892732</v>
      </c>
    </row>
    <row r="30" spans="1:42" x14ac:dyDescent="0.25">
      <c r="A30" s="1" t="s">
        <v>64</v>
      </c>
      <c r="B30" s="2" t="s">
        <v>65</v>
      </c>
      <c r="C30" s="3">
        <v>346.52</v>
      </c>
      <c r="D30" s="3">
        <v>2768.38</v>
      </c>
      <c r="E30" s="3">
        <v>0</v>
      </c>
      <c r="F30" s="3">
        <v>0</v>
      </c>
      <c r="G30" s="4">
        <f t="shared" si="0"/>
        <v>3114.9</v>
      </c>
      <c r="H30" s="5">
        <v>240</v>
      </c>
      <c r="I30" s="5">
        <v>0</v>
      </c>
      <c r="J30" s="5">
        <v>0</v>
      </c>
      <c r="K30" s="5">
        <v>0</v>
      </c>
      <c r="L30" s="11">
        <f t="shared" si="1"/>
        <v>240</v>
      </c>
      <c r="M30" s="5"/>
      <c r="N30" s="5"/>
      <c r="O30" s="5"/>
      <c r="P30" s="5"/>
      <c r="Q30" s="11">
        <f t="shared" si="2"/>
        <v>0</v>
      </c>
      <c r="R30" s="5">
        <v>0</v>
      </c>
      <c r="S30" s="5">
        <v>186.85</v>
      </c>
      <c r="T30" s="5">
        <v>0</v>
      </c>
      <c r="U30" s="5"/>
      <c r="V30" s="11">
        <f t="shared" si="3"/>
        <v>186.85</v>
      </c>
      <c r="W30" s="5"/>
      <c r="X30" s="5"/>
      <c r="Y30" s="5"/>
      <c r="Z30" s="5"/>
      <c r="AA30" s="11">
        <f t="shared" si="4"/>
        <v>0</v>
      </c>
      <c r="AB30" s="5"/>
      <c r="AC30" s="5"/>
      <c r="AD30" s="5"/>
      <c r="AE30" s="5"/>
      <c r="AF30" s="11">
        <f t="shared" si="5"/>
        <v>0</v>
      </c>
      <c r="AG30" s="5">
        <v>0</v>
      </c>
      <c r="AH30" s="5">
        <v>0</v>
      </c>
      <c r="AI30" s="5">
        <v>0</v>
      </c>
      <c r="AJ30" s="5"/>
      <c r="AK30" s="11">
        <f t="shared" si="6"/>
        <v>0</v>
      </c>
      <c r="AL30" s="95">
        <v>929</v>
      </c>
      <c r="AM30" s="95">
        <v>820.37587049948343</v>
      </c>
      <c r="AN30" s="95">
        <v>0</v>
      </c>
      <c r="AO30" s="95">
        <v>0</v>
      </c>
      <c r="AP30" s="11">
        <f t="shared" si="7"/>
        <v>1749.3758704994834</v>
      </c>
    </row>
    <row r="31" spans="1:42" x14ac:dyDescent="0.25">
      <c r="A31" s="1" t="s">
        <v>66</v>
      </c>
      <c r="B31" s="2" t="s">
        <v>67</v>
      </c>
      <c r="C31" s="3">
        <v>7344.23</v>
      </c>
      <c r="D31" s="3">
        <v>10026.25</v>
      </c>
      <c r="E31" s="3">
        <v>17400</v>
      </c>
      <c r="F31" s="3">
        <v>0</v>
      </c>
      <c r="G31" s="4">
        <f t="shared" si="0"/>
        <v>34770.479999999996</v>
      </c>
      <c r="H31" s="5">
        <v>6730.85</v>
      </c>
      <c r="I31" s="5">
        <v>451.25</v>
      </c>
      <c r="J31" s="5">
        <v>4148.2299999999996</v>
      </c>
      <c r="K31" s="5">
        <v>0</v>
      </c>
      <c r="L31" s="11">
        <f t="shared" si="1"/>
        <v>11330.33</v>
      </c>
      <c r="M31" s="5"/>
      <c r="N31" s="5"/>
      <c r="O31" s="5"/>
      <c r="P31" s="5"/>
      <c r="Q31" s="11">
        <f t="shared" si="2"/>
        <v>0</v>
      </c>
      <c r="R31" s="5">
        <v>740</v>
      </c>
      <c r="S31" s="5">
        <v>354.37</v>
      </c>
      <c r="T31" s="5">
        <v>950</v>
      </c>
      <c r="U31" s="5"/>
      <c r="V31" s="11">
        <f t="shared" si="3"/>
        <v>2044.37</v>
      </c>
      <c r="W31" s="5">
        <v>2895.45</v>
      </c>
      <c r="X31" s="5">
        <v>160.4</v>
      </c>
      <c r="Y31" s="5">
        <v>1600</v>
      </c>
      <c r="Z31" s="5"/>
      <c r="AA31" s="11">
        <f t="shared" si="4"/>
        <v>4655.8500000000004</v>
      </c>
      <c r="AB31" s="5">
        <v>350.85</v>
      </c>
      <c r="AC31" s="5">
        <v>567.61</v>
      </c>
      <c r="AD31" s="5"/>
      <c r="AE31" s="5"/>
      <c r="AF31" s="11">
        <f t="shared" si="5"/>
        <v>918.46</v>
      </c>
      <c r="AG31" s="5">
        <v>90</v>
      </c>
      <c r="AH31" s="5">
        <v>213.95</v>
      </c>
      <c r="AI31" s="5">
        <v>0</v>
      </c>
      <c r="AJ31" s="5"/>
      <c r="AK31" s="11">
        <f t="shared" si="6"/>
        <v>303.95</v>
      </c>
      <c r="AL31" s="95">
        <v>5421</v>
      </c>
      <c r="AM31" s="95">
        <v>4132.1434128692217</v>
      </c>
      <c r="AN31" s="95">
        <v>2900</v>
      </c>
      <c r="AO31" s="95">
        <v>0</v>
      </c>
      <c r="AP31" s="11">
        <f t="shared" si="7"/>
        <v>12453.143412869222</v>
      </c>
    </row>
    <row r="32" spans="1:42" x14ac:dyDescent="0.25">
      <c r="A32" s="1" t="s">
        <v>68</v>
      </c>
      <c r="B32" s="2" t="s">
        <v>69</v>
      </c>
      <c r="C32" s="3">
        <v>2057.7199999999998</v>
      </c>
      <c r="D32" s="3">
        <v>2485.96</v>
      </c>
      <c r="E32" s="3">
        <v>1857.74</v>
      </c>
      <c r="F32" s="3">
        <v>0</v>
      </c>
      <c r="G32" s="4">
        <f t="shared" si="0"/>
        <v>6401.42</v>
      </c>
      <c r="H32" s="5">
        <v>7160</v>
      </c>
      <c r="I32" s="5">
        <v>3177.28</v>
      </c>
      <c r="J32" s="5">
        <v>839.44</v>
      </c>
      <c r="K32" s="5">
        <v>0</v>
      </c>
      <c r="L32" s="11">
        <f t="shared" si="1"/>
        <v>11176.720000000001</v>
      </c>
      <c r="M32" s="5"/>
      <c r="N32" s="5"/>
      <c r="O32" s="5"/>
      <c r="P32" s="5"/>
      <c r="Q32" s="11">
        <f t="shared" si="2"/>
        <v>0</v>
      </c>
      <c r="R32" s="5">
        <v>0</v>
      </c>
      <c r="S32" s="5">
        <v>179.76</v>
      </c>
      <c r="T32" s="5">
        <v>282.24</v>
      </c>
      <c r="U32" s="5"/>
      <c r="V32" s="11">
        <f t="shared" si="3"/>
        <v>462</v>
      </c>
      <c r="W32" s="5">
        <v>1090</v>
      </c>
      <c r="X32" s="5">
        <v>1209.3899999999999</v>
      </c>
      <c r="Y32" s="5">
        <v>1714.91</v>
      </c>
      <c r="Z32" s="5"/>
      <c r="AA32" s="11">
        <f t="shared" si="4"/>
        <v>4014.3</v>
      </c>
      <c r="AB32" s="5">
        <v>209.75</v>
      </c>
      <c r="AC32" s="5"/>
      <c r="AD32" s="5">
        <v>407.22</v>
      </c>
      <c r="AE32" s="5"/>
      <c r="AF32" s="11">
        <f t="shared" si="5"/>
        <v>616.97</v>
      </c>
      <c r="AG32" s="5">
        <v>0</v>
      </c>
      <c r="AH32" s="5">
        <v>16.8</v>
      </c>
      <c r="AI32" s="5">
        <v>1101.79</v>
      </c>
      <c r="AJ32" s="5"/>
      <c r="AK32" s="11">
        <f t="shared" si="6"/>
        <v>1118.5899999999999</v>
      </c>
      <c r="AL32" s="95">
        <v>3021</v>
      </c>
      <c r="AM32" s="95">
        <v>1453.8354080922873</v>
      </c>
      <c r="AN32" s="95">
        <v>661.14</v>
      </c>
      <c r="AO32" s="95">
        <v>0</v>
      </c>
      <c r="AP32" s="11">
        <f t="shared" si="7"/>
        <v>5135.9754080922876</v>
      </c>
    </row>
    <row r="33" spans="1:42" x14ac:dyDescent="0.25">
      <c r="A33" s="1" t="s">
        <v>70</v>
      </c>
      <c r="B33" s="2" t="s">
        <v>71</v>
      </c>
      <c r="C33" s="3">
        <v>12880</v>
      </c>
      <c r="D33" s="3">
        <v>8231.51</v>
      </c>
      <c r="E33" s="3">
        <v>21500</v>
      </c>
      <c r="F33" s="3">
        <v>13971.72</v>
      </c>
      <c r="G33" s="4">
        <f t="shared" si="0"/>
        <v>56583.23</v>
      </c>
      <c r="H33" s="5">
        <v>5300.45</v>
      </c>
      <c r="I33" s="5">
        <v>668.64</v>
      </c>
      <c r="J33" s="5">
        <v>1000</v>
      </c>
      <c r="K33" s="5">
        <v>0</v>
      </c>
      <c r="L33" s="11">
        <f t="shared" si="1"/>
        <v>6969.09</v>
      </c>
      <c r="M33" s="5"/>
      <c r="N33" s="5"/>
      <c r="O33" s="5"/>
      <c r="P33" s="5"/>
      <c r="Q33" s="11">
        <f t="shared" si="2"/>
        <v>0</v>
      </c>
      <c r="R33" s="5">
        <v>730</v>
      </c>
      <c r="S33" s="5">
        <v>504.3</v>
      </c>
      <c r="T33" s="5">
        <v>2000</v>
      </c>
      <c r="U33" s="5"/>
      <c r="V33" s="11">
        <f t="shared" si="3"/>
        <v>3234.3</v>
      </c>
      <c r="W33" s="5">
        <v>3115</v>
      </c>
      <c r="X33" s="5">
        <v>2000</v>
      </c>
      <c r="Y33" s="5">
        <v>2000</v>
      </c>
      <c r="Z33" s="5"/>
      <c r="AA33" s="11">
        <f t="shared" si="4"/>
        <v>7115</v>
      </c>
      <c r="AB33" s="5">
        <v>2805</v>
      </c>
      <c r="AC33" s="5">
        <v>527.47</v>
      </c>
      <c r="AD33" s="5">
        <v>2000</v>
      </c>
      <c r="AE33" s="5"/>
      <c r="AF33" s="11">
        <f t="shared" si="5"/>
        <v>5332.47</v>
      </c>
      <c r="AG33" s="5">
        <v>9850</v>
      </c>
      <c r="AH33" s="5">
        <v>842.09</v>
      </c>
      <c r="AI33" s="5">
        <v>2000</v>
      </c>
      <c r="AJ33" s="5"/>
      <c r="AK33" s="11">
        <f t="shared" si="6"/>
        <v>12692.09</v>
      </c>
      <c r="AL33" s="95">
        <v>30038.76</v>
      </c>
      <c r="AM33" s="95">
        <v>8346.7386017323624</v>
      </c>
      <c r="AN33" s="95">
        <v>20000</v>
      </c>
      <c r="AO33" s="95">
        <v>0</v>
      </c>
      <c r="AP33" s="11">
        <f t="shared" si="7"/>
        <v>58385.498601732361</v>
      </c>
    </row>
    <row r="34" spans="1:42" x14ac:dyDescent="0.25">
      <c r="A34" s="1" t="s">
        <v>72</v>
      </c>
      <c r="B34" s="2" t="s">
        <v>73</v>
      </c>
      <c r="C34" s="3">
        <v>3086.7</v>
      </c>
      <c r="D34" s="3">
        <v>7691.09</v>
      </c>
      <c r="E34" s="3">
        <v>25000</v>
      </c>
      <c r="F34" s="3">
        <v>0</v>
      </c>
      <c r="G34" s="4">
        <f t="shared" si="0"/>
        <v>35777.79</v>
      </c>
      <c r="H34" s="5">
        <v>945</v>
      </c>
      <c r="I34" s="5">
        <v>1281.42</v>
      </c>
      <c r="J34" s="5">
        <v>2400</v>
      </c>
      <c r="K34" s="5">
        <v>0</v>
      </c>
      <c r="L34" s="11">
        <f t="shared" si="1"/>
        <v>4626.42</v>
      </c>
      <c r="M34" s="5"/>
      <c r="N34" s="5"/>
      <c r="O34" s="5"/>
      <c r="P34" s="5"/>
      <c r="Q34" s="11">
        <f t="shared" si="2"/>
        <v>0</v>
      </c>
      <c r="R34" s="5">
        <v>201</v>
      </c>
      <c r="S34" s="5">
        <v>31.45</v>
      </c>
      <c r="T34" s="5">
        <v>1200</v>
      </c>
      <c r="U34" s="5"/>
      <c r="V34" s="11">
        <f t="shared" si="3"/>
        <v>1432.45</v>
      </c>
      <c r="W34" s="5">
        <v>8865</v>
      </c>
      <c r="X34" s="5">
        <v>3309.5</v>
      </c>
      <c r="Y34" s="5"/>
      <c r="Z34" s="5"/>
      <c r="AA34" s="11">
        <f t="shared" si="4"/>
        <v>12174.5</v>
      </c>
      <c r="AB34" s="5">
        <v>590</v>
      </c>
      <c r="AC34" s="5">
        <v>321.58</v>
      </c>
      <c r="AD34" s="5">
        <v>4200</v>
      </c>
      <c r="AE34" s="5"/>
      <c r="AF34" s="11">
        <f t="shared" si="5"/>
        <v>5111.58</v>
      </c>
      <c r="AG34" s="5">
        <v>137</v>
      </c>
      <c r="AH34" s="5">
        <v>1352.7</v>
      </c>
      <c r="AI34" s="5">
        <v>1200</v>
      </c>
      <c r="AJ34" s="5"/>
      <c r="AK34" s="11">
        <f t="shared" si="6"/>
        <v>2689.7</v>
      </c>
      <c r="AL34" s="95">
        <v>7767</v>
      </c>
      <c r="AM34" s="95">
        <v>3181.1461381069757</v>
      </c>
      <c r="AN34" s="95">
        <v>4000</v>
      </c>
      <c r="AO34" s="95">
        <v>0</v>
      </c>
      <c r="AP34" s="11">
        <f t="shared" si="7"/>
        <v>14948.146138106975</v>
      </c>
    </row>
    <row r="35" spans="1:42" x14ac:dyDescent="0.25">
      <c r="A35" s="1" t="s">
        <v>74</v>
      </c>
      <c r="B35" s="2" t="s">
        <v>75</v>
      </c>
      <c r="C35" s="3">
        <v>837.71</v>
      </c>
      <c r="D35" s="3">
        <v>3075.3</v>
      </c>
      <c r="E35" s="3">
        <v>2650</v>
      </c>
      <c r="F35" s="3">
        <v>0</v>
      </c>
      <c r="G35" s="4">
        <f t="shared" si="0"/>
        <v>6563.01</v>
      </c>
      <c r="H35" s="5">
        <v>0</v>
      </c>
      <c r="I35" s="5">
        <v>113.2</v>
      </c>
      <c r="J35" s="5">
        <v>0</v>
      </c>
      <c r="K35" s="5">
        <v>0</v>
      </c>
      <c r="L35" s="11">
        <f t="shared" si="1"/>
        <v>113.2</v>
      </c>
      <c r="M35" s="5"/>
      <c r="N35" s="5"/>
      <c r="O35" s="5"/>
      <c r="P35" s="5"/>
      <c r="Q35" s="11">
        <f t="shared" si="2"/>
        <v>0</v>
      </c>
      <c r="R35" s="5">
        <v>0</v>
      </c>
      <c r="S35" s="5">
        <v>260.5</v>
      </c>
      <c r="T35" s="5">
        <v>300</v>
      </c>
      <c r="U35" s="5"/>
      <c r="V35" s="11">
        <f t="shared" si="3"/>
        <v>560.5</v>
      </c>
      <c r="W35" s="5">
        <v>2070</v>
      </c>
      <c r="X35" s="5">
        <v>2713.4700000000003</v>
      </c>
      <c r="Y35" s="5">
        <v>2650</v>
      </c>
      <c r="Z35" s="5"/>
      <c r="AA35" s="11">
        <f t="shared" si="4"/>
        <v>7433.47</v>
      </c>
      <c r="AB35" s="5">
        <v>30</v>
      </c>
      <c r="AC35" s="5">
        <v>160.6</v>
      </c>
      <c r="AD35" s="5"/>
      <c r="AE35" s="5"/>
      <c r="AF35" s="11">
        <f t="shared" si="5"/>
        <v>190.6</v>
      </c>
      <c r="AG35" s="5">
        <v>600</v>
      </c>
      <c r="AH35" s="5">
        <v>2014.06</v>
      </c>
      <c r="AI35" s="5">
        <v>2650</v>
      </c>
      <c r="AJ35" s="5"/>
      <c r="AK35" s="11">
        <f t="shared" si="6"/>
        <v>5264.0599999999995</v>
      </c>
      <c r="AL35" s="95">
        <v>5153</v>
      </c>
      <c r="AM35" s="95">
        <v>2587.8601001670982</v>
      </c>
      <c r="AN35" s="95">
        <v>200</v>
      </c>
      <c r="AO35" s="95">
        <v>0</v>
      </c>
      <c r="AP35" s="11">
        <f t="shared" si="7"/>
        <v>7940.8601001670977</v>
      </c>
    </row>
    <row r="36" spans="1:42" x14ac:dyDescent="0.25">
      <c r="A36" s="1" t="s">
        <v>76</v>
      </c>
      <c r="B36" s="2" t="s">
        <v>77</v>
      </c>
      <c r="C36" s="3">
        <v>1263.24</v>
      </c>
      <c r="D36" s="3">
        <v>628.51</v>
      </c>
      <c r="E36" s="3">
        <v>0</v>
      </c>
      <c r="F36" s="3">
        <v>0</v>
      </c>
      <c r="G36" s="4">
        <f t="shared" si="0"/>
        <v>1891.75</v>
      </c>
      <c r="H36" s="5">
        <v>2150</v>
      </c>
      <c r="I36" s="5">
        <v>51.85</v>
      </c>
      <c r="J36" s="5">
        <v>0</v>
      </c>
      <c r="K36" s="5">
        <v>0</v>
      </c>
      <c r="L36" s="11">
        <f t="shared" si="1"/>
        <v>2201.85</v>
      </c>
      <c r="M36" s="5"/>
      <c r="N36" s="5"/>
      <c r="O36" s="5"/>
      <c r="P36" s="5"/>
      <c r="Q36" s="11">
        <f t="shared" si="2"/>
        <v>0</v>
      </c>
      <c r="R36" s="5">
        <v>0</v>
      </c>
      <c r="S36" s="5">
        <v>53.05</v>
      </c>
      <c r="T36" s="5">
        <v>0</v>
      </c>
      <c r="U36" s="5"/>
      <c r="V36" s="11">
        <f t="shared" si="3"/>
        <v>53.05</v>
      </c>
      <c r="W36" s="5">
        <v>280</v>
      </c>
      <c r="X36" s="5">
        <v>344.55</v>
      </c>
      <c r="Y36" s="5"/>
      <c r="Z36" s="5"/>
      <c r="AA36" s="11">
        <f t="shared" si="4"/>
        <v>624.54999999999995</v>
      </c>
      <c r="AB36" s="5"/>
      <c r="AC36" s="5">
        <v>53.1</v>
      </c>
      <c r="AD36" s="5"/>
      <c r="AE36" s="5"/>
      <c r="AF36" s="11">
        <f t="shared" si="5"/>
        <v>53.1</v>
      </c>
      <c r="AG36" s="5">
        <v>970</v>
      </c>
      <c r="AH36" s="5">
        <v>175.6</v>
      </c>
      <c r="AI36" s="5">
        <v>0</v>
      </c>
      <c r="AJ36" s="5"/>
      <c r="AK36" s="11">
        <f t="shared" si="6"/>
        <v>1145.5999999999999</v>
      </c>
      <c r="AL36" s="95">
        <v>2093</v>
      </c>
      <c r="AM36" s="95">
        <v>1132.4215891710478</v>
      </c>
      <c r="AN36" s="95">
        <v>290</v>
      </c>
      <c r="AO36" s="95">
        <v>0</v>
      </c>
      <c r="AP36" s="11">
        <f t="shared" si="7"/>
        <v>3515.4215891710478</v>
      </c>
    </row>
    <row r="37" spans="1:42" x14ac:dyDescent="0.25">
      <c r="A37" s="1" t="s">
        <v>78</v>
      </c>
      <c r="B37" s="2" t="s">
        <v>79</v>
      </c>
      <c r="C37" s="3">
        <v>5413.26</v>
      </c>
      <c r="D37" s="3">
        <v>7947.65</v>
      </c>
      <c r="E37" s="3">
        <v>12951.9</v>
      </c>
      <c r="F37" s="3">
        <v>0</v>
      </c>
      <c r="G37" s="4">
        <f t="shared" si="0"/>
        <v>26312.809999999998</v>
      </c>
      <c r="H37" s="5">
        <v>3339.4</v>
      </c>
      <c r="I37" s="5">
        <v>2527.9699999999998</v>
      </c>
      <c r="J37" s="5">
        <v>7695</v>
      </c>
      <c r="K37" s="5">
        <v>0</v>
      </c>
      <c r="L37" s="11">
        <f t="shared" si="1"/>
        <v>13562.369999999999</v>
      </c>
      <c r="M37" s="5"/>
      <c r="N37" s="5"/>
      <c r="O37" s="5"/>
      <c r="P37" s="5"/>
      <c r="Q37" s="11">
        <f t="shared" si="2"/>
        <v>0</v>
      </c>
      <c r="R37" s="5">
        <v>1115</v>
      </c>
      <c r="S37" s="5">
        <v>554.29999999999995</v>
      </c>
      <c r="T37" s="5">
        <v>0</v>
      </c>
      <c r="U37" s="5"/>
      <c r="V37" s="11">
        <f t="shared" si="3"/>
        <v>1669.3</v>
      </c>
      <c r="W37" s="5">
        <v>2120</v>
      </c>
      <c r="X37" s="5">
        <v>865.69999999999993</v>
      </c>
      <c r="Y37" s="5">
        <v>5035</v>
      </c>
      <c r="Z37" s="5"/>
      <c r="AA37" s="11">
        <f t="shared" si="4"/>
        <v>8020.7</v>
      </c>
      <c r="AB37" s="5">
        <v>100</v>
      </c>
      <c r="AC37" s="5">
        <v>89.5</v>
      </c>
      <c r="AD37" s="5"/>
      <c r="AE37" s="5"/>
      <c r="AF37" s="11">
        <f t="shared" si="5"/>
        <v>189.5</v>
      </c>
      <c r="AG37" s="5">
        <v>305</v>
      </c>
      <c r="AH37" s="5">
        <v>663.19</v>
      </c>
      <c r="AI37" s="5"/>
      <c r="AJ37" s="5"/>
      <c r="AK37" s="11">
        <f t="shared" si="6"/>
        <v>968.19</v>
      </c>
      <c r="AL37" s="95">
        <v>8097</v>
      </c>
      <c r="AM37" s="95">
        <v>5171.6192681891862</v>
      </c>
      <c r="AN37" s="95">
        <v>2000</v>
      </c>
      <c r="AO37" s="95">
        <v>0</v>
      </c>
      <c r="AP37" s="11">
        <f t="shared" si="7"/>
        <v>15268.619268189186</v>
      </c>
    </row>
    <row r="38" spans="1:42" x14ac:dyDescent="0.25">
      <c r="A38" s="1" t="s">
        <v>80</v>
      </c>
      <c r="B38" s="2" t="s">
        <v>81</v>
      </c>
      <c r="C38" s="3">
        <v>221468.17</v>
      </c>
      <c r="D38" s="3">
        <v>7015.12</v>
      </c>
      <c r="E38" s="3">
        <v>22000</v>
      </c>
      <c r="F38" s="3">
        <v>0</v>
      </c>
      <c r="G38" s="4">
        <f t="shared" si="0"/>
        <v>250483.29</v>
      </c>
      <c r="H38" s="5">
        <v>0</v>
      </c>
      <c r="I38" s="5">
        <v>359.32</v>
      </c>
      <c r="J38" s="5">
        <v>0</v>
      </c>
      <c r="K38" s="5">
        <v>0</v>
      </c>
      <c r="L38" s="11">
        <f t="shared" si="1"/>
        <v>359.32</v>
      </c>
      <c r="M38" s="5"/>
      <c r="N38" s="5"/>
      <c r="O38" s="5"/>
      <c r="P38" s="5"/>
      <c r="Q38" s="11">
        <f t="shared" si="2"/>
        <v>0</v>
      </c>
      <c r="R38" s="5">
        <v>904.84</v>
      </c>
      <c r="S38" s="5">
        <v>1306.1300000000001</v>
      </c>
      <c r="T38" s="5">
        <v>0</v>
      </c>
      <c r="U38" s="5"/>
      <c r="V38" s="11">
        <f t="shared" si="3"/>
        <v>2210.9700000000003</v>
      </c>
      <c r="W38" s="5">
        <v>5810</v>
      </c>
      <c r="X38" s="5">
        <v>904.54000000000008</v>
      </c>
      <c r="Y38" s="5">
        <v>7000</v>
      </c>
      <c r="Z38" s="5"/>
      <c r="AA38" s="11">
        <f t="shared" si="4"/>
        <v>13714.54</v>
      </c>
      <c r="AB38" s="5">
        <v>1348</v>
      </c>
      <c r="AC38" s="5">
        <v>9903.43</v>
      </c>
      <c r="AD38" s="5"/>
      <c r="AE38" s="5"/>
      <c r="AF38" s="11">
        <f t="shared" si="5"/>
        <v>11251.43</v>
      </c>
      <c r="AG38" s="5">
        <v>505</v>
      </c>
      <c r="AH38" s="5">
        <v>2084.77</v>
      </c>
      <c r="AI38" s="5">
        <v>5700</v>
      </c>
      <c r="AJ38" s="5"/>
      <c r="AK38" s="11">
        <f t="shared" si="6"/>
        <v>8289.77</v>
      </c>
      <c r="AL38" s="95">
        <v>17952.5</v>
      </c>
      <c r="AM38" s="95">
        <v>7837.5382731683567</v>
      </c>
      <c r="AN38" s="95">
        <v>5000</v>
      </c>
      <c r="AO38" s="95">
        <v>0</v>
      </c>
      <c r="AP38" s="11">
        <f t="shared" si="7"/>
        <v>30790.038273168357</v>
      </c>
    </row>
    <row r="39" spans="1:42" x14ac:dyDescent="0.25">
      <c r="A39" s="1" t="s">
        <v>82</v>
      </c>
      <c r="B39" s="2" t="s">
        <v>83</v>
      </c>
      <c r="C39" s="3">
        <v>2654.71</v>
      </c>
      <c r="D39" s="3">
        <v>5508.15</v>
      </c>
      <c r="E39" s="3">
        <v>17820</v>
      </c>
      <c r="F39" s="3">
        <v>0</v>
      </c>
      <c r="G39" s="4">
        <f t="shared" si="0"/>
        <v>25982.86</v>
      </c>
      <c r="H39" s="5">
        <v>1125</v>
      </c>
      <c r="I39" s="5">
        <v>899.9</v>
      </c>
      <c r="J39" s="5">
        <v>100</v>
      </c>
      <c r="K39" s="5">
        <v>0</v>
      </c>
      <c r="L39" s="11">
        <f t="shared" si="1"/>
        <v>2124.9</v>
      </c>
      <c r="M39" s="5"/>
      <c r="N39" s="5"/>
      <c r="O39" s="5"/>
      <c r="P39" s="5"/>
      <c r="Q39" s="11">
        <f t="shared" si="2"/>
        <v>0</v>
      </c>
      <c r="R39" s="5">
        <v>175</v>
      </c>
      <c r="S39" s="5">
        <v>292.25</v>
      </c>
      <c r="T39" s="5">
        <v>100</v>
      </c>
      <c r="U39" s="5"/>
      <c r="V39" s="11">
        <f t="shared" si="3"/>
        <v>567.25</v>
      </c>
      <c r="W39" s="5">
        <v>2400</v>
      </c>
      <c r="X39" s="5">
        <v>1436.0900000000001</v>
      </c>
      <c r="Y39" s="5">
        <v>4500</v>
      </c>
      <c r="Z39" s="5"/>
      <c r="AA39" s="11">
        <f t="shared" si="4"/>
        <v>8336.09</v>
      </c>
      <c r="AB39" s="5">
        <v>3140</v>
      </c>
      <c r="AC39" s="5">
        <v>114</v>
      </c>
      <c r="AD39" s="5">
        <v>100</v>
      </c>
      <c r="AE39" s="5"/>
      <c r="AF39" s="11">
        <f t="shared" si="5"/>
        <v>3354</v>
      </c>
      <c r="AG39" s="5">
        <v>1725</v>
      </c>
      <c r="AH39" s="5">
        <v>1003.92</v>
      </c>
      <c r="AI39" s="5">
        <v>0</v>
      </c>
      <c r="AJ39" s="5"/>
      <c r="AK39" s="11">
        <f t="shared" si="6"/>
        <v>2728.92</v>
      </c>
      <c r="AL39" s="95">
        <v>5602</v>
      </c>
      <c r="AM39" s="95">
        <v>3357.2046572144786</v>
      </c>
      <c r="AN39" s="95">
        <v>1800</v>
      </c>
      <c r="AO39" s="95">
        <v>0</v>
      </c>
      <c r="AP39" s="11">
        <f t="shared" si="7"/>
        <v>10759.204657214479</v>
      </c>
    </row>
    <row r="40" spans="1:42" x14ac:dyDescent="0.25">
      <c r="A40" s="1" t="s">
        <v>84</v>
      </c>
      <c r="B40" s="2" t="s">
        <v>85</v>
      </c>
      <c r="C40" s="3">
        <v>2228.94</v>
      </c>
      <c r="D40" s="3">
        <v>3221.85</v>
      </c>
      <c r="E40" s="3">
        <v>8248.4599999999991</v>
      </c>
      <c r="F40" s="3">
        <v>0</v>
      </c>
      <c r="G40" s="4">
        <f t="shared" si="0"/>
        <v>13699.25</v>
      </c>
      <c r="H40" s="5">
        <v>4410</v>
      </c>
      <c r="I40" s="5">
        <v>4319.75</v>
      </c>
      <c r="J40" s="5">
        <v>4069.98</v>
      </c>
      <c r="K40" s="5">
        <v>0</v>
      </c>
      <c r="L40" s="11">
        <f t="shared" si="1"/>
        <v>12799.73</v>
      </c>
      <c r="M40" s="5"/>
      <c r="N40" s="5"/>
      <c r="O40" s="5"/>
      <c r="P40" s="5"/>
      <c r="Q40" s="11">
        <f t="shared" si="2"/>
        <v>0</v>
      </c>
      <c r="R40" s="5">
        <v>650</v>
      </c>
      <c r="S40" s="5">
        <v>549.95000000000005</v>
      </c>
      <c r="T40" s="5">
        <v>1253.1500000000001</v>
      </c>
      <c r="U40" s="5"/>
      <c r="V40" s="11">
        <f t="shared" si="3"/>
        <v>2453.1000000000004</v>
      </c>
      <c r="W40" s="5">
        <v>2932</v>
      </c>
      <c r="X40" s="5">
        <v>6057.0300000000007</v>
      </c>
      <c r="Y40" s="5">
        <v>7614.28</v>
      </c>
      <c r="Z40" s="5"/>
      <c r="AA40" s="11">
        <f t="shared" si="4"/>
        <v>16603.310000000001</v>
      </c>
      <c r="AB40" s="5">
        <v>2398.1999999999998</v>
      </c>
      <c r="AC40" s="5">
        <v>1015.55</v>
      </c>
      <c r="AD40" s="5">
        <v>1808.06</v>
      </c>
      <c r="AE40" s="5"/>
      <c r="AF40" s="11">
        <f t="shared" si="5"/>
        <v>5221.8099999999995</v>
      </c>
      <c r="AG40" s="5">
        <v>4071</v>
      </c>
      <c r="AH40" s="5">
        <v>4322.7</v>
      </c>
      <c r="AI40" s="5">
        <v>4892.0200000000004</v>
      </c>
      <c r="AJ40" s="5"/>
      <c r="AK40" s="11">
        <f t="shared" si="6"/>
        <v>13285.720000000001</v>
      </c>
      <c r="AL40" s="95">
        <v>8818</v>
      </c>
      <c r="AM40" s="95">
        <v>3114.0350595831833</v>
      </c>
      <c r="AN40" s="95">
        <v>2935.51</v>
      </c>
      <c r="AO40" s="95">
        <v>0</v>
      </c>
      <c r="AP40" s="11">
        <f t="shared" si="7"/>
        <v>14867.545059583184</v>
      </c>
    </row>
    <row r="41" spans="1:42" x14ac:dyDescent="0.25">
      <c r="A41" s="1" t="s">
        <v>86</v>
      </c>
      <c r="B41" s="2" t="s">
        <v>87</v>
      </c>
      <c r="C41" s="3">
        <v>1531.96</v>
      </c>
      <c r="D41" s="3">
        <v>2796.51</v>
      </c>
      <c r="E41" s="3">
        <v>3500</v>
      </c>
      <c r="F41" s="3">
        <v>0</v>
      </c>
      <c r="G41" s="4">
        <f t="shared" si="0"/>
        <v>7828.47</v>
      </c>
      <c r="H41" s="5">
        <v>1446.8</v>
      </c>
      <c r="I41" s="5">
        <v>1830.8</v>
      </c>
      <c r="J41" s="5">
        <v>0</v>
      </c>
      <c r="K41" s="5">
        <v>0</v>
      </c>
      <c r="L41" s="11">
        <f t="shared" si="1"/>
        <v>3277.6</v>
      </c>
      <c r="M41" s="5"/>
      <c r="N41" s="5"/>
      <c r="O41" s="5"/>
      <c r="P41" s="5"/>
      <c r="Q41" s="11">
        <f t="shared" si="2"/>
        <v>0</v>
      </c>
      <c r="R41" s="5">
        <v>50</v>
      </c>
      <c r="S41" s="5">
        <v>280.58999999999997</v>
      </c>
      <c r="T41" s="5">
        <v>0</v>
      </c>
      <c r="U41" s="5"/>
      <c r="V41" s="11">
        <f t="shared" si="3"/>
        <v>330.59</v>
      </c>
      <c r="W41" s="5"/>
      <c r="X41" s="5">
        <v>399.40000000000003</v>
      </c>
      <c r="Y41" s="5">
        <v>2500</v>
      </c>
      <c r="Z41" s="5"/>
      <c r="AA41" s="11">
        <f t="shared" si="4"/>
        <v>2899.4</v>
      </c>
      <c r="AB41" s="5">
        <v>1057.8</v>
      </c>
      <c r="AC41" s="5"/>
      <c r="AD41" s="5"/>
      <c r="AE41" s="5"/>
      <c r="AF41" s="11">
        <f t="shared" si="5"/>
        <v>1057.8</v>
      </c>
      <c r="AG41" s="5">
        <v>0</v>
      </c>
      <c r="AH41" s="5">
        <v>196.52</v>
      </c>
      <c r="AI41" s="5">
        <v>0</v>
      </c>
      <c r="AJ41" s="5"/>
      <c r="AK41" s="11">
        <f t="shared" si="6"/>
        <v>196.52</v>
      </c>
      <c r="AL41" s="95">
        <v>2503</v>
      </c>
      <c r="AM41" s="95">
        <v>1170.4643369731484</v>
      </c>
      <c r="AN41" s="95">
        <v>1000</v>
      </c>
      <c r="AO41" s="95">
        <v>0</v>
      </c>
      <c r="AP41" s="11">
        <f t="shared" si="7"/>
        <v>4673.4643369731484</v>
      </c>
    </row>
    <row r="42" spans="1:42" x14ac:dyDescent="0.25">
      <c r="A42" s="1" t="s">
        <v>88</v>
      </c>
      <c r="B42" s="2" t="s">
        <v>89</v>
      </c>
      <c r="C42" s="3">
        <v>504.56</v>
      </c>
      <c r="D42" s="3">
        <v>2122.29</v>
      </c>
      <c r="E42" s="3">
        <v>2243</v>
      </c>
      <c r="F42" s="3">
        <v>0</v>
      </c>
      <c r="G42" s="4">
        <f t="shared" si="0"/>
        <v>4869.8500000000004</v>
      </c>
      <c r="H42" s="5">
        <v>0</v>
      </c>
      <c r="I42" s="5">
        <v>34.35</v>
      </c>
      <c r="J42" s="5">
        <v>0</v>
      </c>
      <c r="K42" s="5">
        <v>0</v>
      </c>
      <c r="L42" s="11">
        <f t="shared" si="1"/>
        <v>34.35</v>
      </c>
      <c r="M42" s="5"/>
      <c r="N42" s="5"/>
      <c r="O42" s="5"/>
      <c r="P42" s="5"/>
      <c r="Q42" s="11">
        <f t="shared" si="2"/>
        <v>0</v>
      </c>
      <c r="R42" s="5">
        <v>0</v>
      </c>
      <c r="S42" s="5">
        <v>27.08</v>
      </c>
      <c r="T42" s="5">
        <v>165</v>
      </c>
      <c r="U42" s="5"/>
      <c r="V42" s="11">
        <f t="shared" si="3"/>
        <v>192.07999999999998</v>
      </c>
      <c r="W42" s="5"/>
      <c r="X42" s="5">
        <v>114.94999999999999</v>
      </c>
      <c r="Y42" s="5">
        <v>563</v>
      </c>
      <c r="Z42" s="5"/>
      <c r="AA42" s="11">
        <f t="shared" si="4"/>
        <v>677.95</v>
      </c>
      <c r="AB42" s="5">
        <v>40</v>
      </c>
      <c r="AC42" s="5">
        <v>11.2</v>
      </c>
      <c r="AD42" s="5">
        <v>345</v>
      </c>
      <c r="AE42" s="5"/>
      <c r="AF42" s="11">
        <f t="shared" si="5"/>
        <v>396.2</v>
      </c>
      <c r="AG42" s="5">
        <v>0</v>
      </c>
      <c r="AH42" s="5">
        <v>66.5</v>
      </c>
      <c r="AI42" s="5">
        <v>200</v>
      </c>
      <c r="AJ42" s="5"/>
      <c r="AK42" s="11">
        <f t="shared" si="6"/>
        <v>266.5</v>
      </c>
      <c r="AL42" s="95">
        <v>2150</v>
      </c>
      <c r="AM42" s="95">
        <v>2370.7767422285815</v>
      </c>
      <c r="AN42" s="95">
        <v>1511.4</v>
      </c>
      <c r="AO42" s="95">
        <v>0</v>
      </c>
      <c r="AP42" s="11">
        <f t="shared" si="7"/>
        <v>6032.1767422285811</v>
      </c>
    </row>
    <row r="43" spans="1:42" x14ac:dyDescent="0.25">
      <c r="A43" s="1" t="s">
        <v>90</v>
      </c>
      <c r="B43" s="2" t="s">
        <v>91</v>
      </c>
      <c r="C43" s="3">
        <v>3817.66</v>
      </c>
      <c r="D43" s="3">
        <v>4391.6099999999997</v>
      </c>
      <c r="E43" s="3">
        <v>10000</v>
      </c>
      <c r="F43" s="3">
        <v>0</v>
      </c>
      <c r="G43" s="4">
        <f t="shared" si="0"/>
        <v>18209.27</v>
      </c>
      <c r="H43" s="5">
        <v>807</v>
      </c>
      <c r="I43" s="5">
        <v>285.41000000000003</v>
      </c>
      <c r="J43" s="5">
        <v>4410</v>
      </c>
      <c r="K43" s="5">
        <v>0</v>
      </c>
      <c r="L43" s="11">
        <f t="shared" si="1"/>
        <v>5502.41</v>
      </c>
      <c r="M43" s="5"/>
      <c r="N43" s="5"/>
      <c r="O43" s="5"/>
      <c r="P43" s="5"/>
      <c r="Q43" s="11">
        <f t="shared" si="2"/>
        <v>0</v>
      </c>
      <c r="R43" s="5">
        <v>420</v>
      </c>
      <c r="S43" s="5">
        <v>281.95</v>
      </c>
      <c r="T43" s="5">
        <v>440</v>
      </c>
      <c r="U43" s="5"/>
      <c r="V43" s="11">
        <f t="shared" si="3"/>
        <v>1141.95</v>
      </c>
      <c r="W43" s="5">
        <v>4579.2</v>
      </c>
      <c r="X43" s="5">
        <v>109.3</v>
      </c>
      <c r="Y43" s="5">
        <v>3020</v>
      </c>
      <c r="Z43" s="5"/>
      <c r="AA43" s="11">
        <f t="shared" si="4"/>
        <v>7708.5</v>
      </c>
      <c r="AB43" s="5">
        <v>5045</v>
      </c>
      <c r="AC43" s="5">
        <v>699.75</v>
      </c>
      <c r="AD43" s="5"/>
      <c r="AE43" s="5"/>
      <c r="AF43" s="11">
        <f t="shared" si="5"/>
        <v>5744.75</v>
      </c>
      <c r="AG43" s="5">
        <v>1190</v>
      </c>
      <c r="AH43" s="5">
        <v>1139.95</v>
      </c>
      <c r="AI43" s="5">
        <v>0</v>
      </c>
      <c r="AJ43" s="5"/>
      <c r="AK43" s="11">
        <f t="shared" si="6"/>
        <v>2329.9499999999998</v>
      </c>
      <c r="AL43" s="95">
        <v>17308</v>
      </c>
      <c r="AM43" s="95">
        <v>4250.1257380805982</v>
      </c>
      <c r="AN43" s="95">
        <v>3000</v>
      </c>
      <c r="AO43" s="95">
        <v>0</v>
      </c>
      <c r="AP43" s="11">
        <f t="shared" si="7"/>
        <v>24558.125738080598</v>
      </c>
    </row>
    <row r="44" spans="1:42" x14ac:dyDescent="0.25">
      <c r="A44" s="1" t="s">
        <v>92</v>
      </c>
      <c r="B44" s="2" t="s">
        <v>93</v>
      </c>
      <c r="C44" s="3">
        <v>1559.21</v>
      </c>
      <c r="D44" s="3">
        <v>3598.21</v>
      </c>
      <c r="E44" s="3">
        <v>8972</v>
      </c>
      <c r="F44" s="3">
        <v>0</v>
      </c>
      <c r="G44" s="4">
        <f t="shared" si="0"/>
        <v>14129.42</v>
      </c>
      <c r="H44" s="5">
        <v>0</v>
      </c>
      <c r="I44" s="5">
        <v>110.4</v>
      </c>
      <c r="J44" s="5">
        <v>0</v>
      </c>
      <c r="K44" s="5">
        <v>0</v>
      </c>
      <c r="L44" s="11">
        <f t="shared" si="1"/>
        <v>110.4</v>
      </c>
      <c r="M44" s="5"/>
      <c r="N44" s="5"/>
      <c r="O44" s="5"/>
      <c r="P44" s="5"/>
      <c r="Q44" s="11">
        <f t="shared" si="2"/>
        <v>0</v>
      </c>
      <c r="R44" s="5">
        <v>200</v>
      </c>
      <c r="S44" s="5">
        <v>342.05</v>
      </c>
      <c r="T44" s="5">
        <v>661</v>
      </c>
      <c r="U44" s="5"/>
      <c r="V44" s="11">
        <f t="shared" si="3"/>
        <v>1203.05</v>
      </c>
      <c r="W44" s="5"/>
      <c r="X44" s="5">
        <v>65.7</v>
      </c>
      <c r="Y44" s="5">
        <v>2250</v>
      </c>
      <c r="Z44" s="5"/>
      <c r="AA44" s="11">
        <f t="shared" si="4"/>
        <v>2315.6999999999998</v>
      </c>
      <c r="AB44" s="5">
        <v>5080</v>
      </c>
      <c r="AC44" s="5">
        <v>45.75</v>
      </c>
      <c r="AD44" s="5">
        <v>1378</v>
      </c>
      <c r="AE44" s="5"/>
      <c r="AF44" s="11">
        <f t="shared" si="5"/>
        <v>6503.75</v>
      </c>
      <c r="AG44" s="5">
        <v>65</v>
      </c>
      <c r="AH44" s="5">
        <v>70.099999999999994</v>
      </c>
      <c r="AI44" s="5">
        <v>802</v>
      </c>
      <c r="AJ44" s="5"/>
      <c r="AK44" s="11">
        <f t="shared" si="6"/>
        <v>937.1</v>
      </c>
      <c r="AL44" s="95">
        <v>7068</v>
      </c>
      <c r="AM44" s="95">
        <v>3221.5526901979238</v>
      </c>
      <c r="AN44" s="95">
        <v>6042.8</v>
      </c>
      <c r="AO44" s="95">
        <v>0</v>
      </c>
      <c r="AP44" s="11">
        <f t="shared" si="7"/>
        <v>16332.352690197924</v>
      </c>
    </row>
    <row r="45" spans="1:42" x14ac:dyDescent="0.25">
      <c r="A45" s="1" t="s">
        <v>94</v>
      </c>
      <c r="B45" s="2" t="s">
        <v>95</v>
      </c>
      <c r="C45" s="3">
        <v>13293.65</v>
      </c>
      <c r="D45" s="3">
        <v>9688.9600000000009</v>
      </c>
      <c r="E45" s="3">
        <v>23744.95</v>
      </c>
      <c r="F45" s="3">
        <v>0</v>
      </c>
      <c r="G45" s="4">
        <f t="shared" si="0"/>
        <v>46727.56</v>
      </c>
      <c r="H45" s="5">
        <v>6521.35</v>
      </c>
      <c r="I45" s="5">
        <v>1546.77</v>
      </c>
      <c r="J45" s="5">
        <v>10729.39</v>
      </c>
      <c r="K45" s="5">
        <v>0</v>
      </c>
      <c r="L45" s="11">
        <f t="shared" si="1"/>
        <v>18797.510000000002</v>
      </c>
      <c r="M45" s="5"/>
      <c r="N45" s="5"/>
      <c r="O45" s="5"/>
      <c r="P45" s="5"/>
      <c r="Q45" s="11">
        <f t="shared" si="2"/>
        <v>0</v>
      </c>
      <c r="R45" s="5">
        <v>2891</v>
      </c>
      <c r="S45" s="5">
        <v>488.87</v>
      </c>
      <c r="T45" s="5">
        <v>3607.44</v>
      </c>
      <c r="U45" s="5"/>
      <c r="V45" s="11">
        <f t="shared" si="3"/>
        <v>6987.3099999999995</v>
      </c>
      <c r="W45" s="5">
        <v>12838.8</v>
      </c>
      <c r="X45" s="5">
        <v>2436.8100000000004</v>
      </c>
      <c r="Y45" s="5">
        <v>21919.35</v>
      </c>
      <c r="Z45" s="5"/>
      <c r="AA45" s="11">
        <f t="shared" si="4"/>
        <v>37194.959999999999</v>
      </c>
      <c r="AB45" s="5">
        <v>2531</v>
      </c>
      <c r="AC45" s="5">
        <v>1033.33</v>
      </c>
      <c r="AD45" s="5">
        <v>5204.8900000000003</v>
      </c>
      <c r="AE45" s="5"/>
      <c r="AF45" s="11">
        <f t="shared" si="5"/>
        <v>8769.2200000000012</v>
      </c>
      <c r="AG45" s="5">
        <v>4646.95</v>
      </c>
      <c r="AH45" s="5">
        <v>787.67</v>
      </c>
      <c r="AI45" s="5">
        <v>14082.73</v>
      </c>
      <c r="AJ45" s="5"/>
      <c r="AK45" s="11">
        <f t="shared" si="6"/>
        <v>19517.349999999999</v>
      </c>
      <c r="AL45" s="95">
        <v>38345.25</v>
      </c>
      <c r="AM45" s="95">
        <v>3620.2733389909072</v>
      </c>
      <c r="AN45" s="95">
        <v>8450.49</v>
      </c>
      <c r="AO45" s="95">
        <v>0</v>
      </c>
      <c r="AP45" s="11">
        <f t="shared" si="7"/>
        <v>50416.013338990902</v>
      </c>
    </row>
    <row r="46" spans="1:42" x14ac:dyDescent="0.25">
      <c r="A46" s="1" t="s">
        <v>96</v>
      </c>
      <c r="B46" s="2" t="s">
        <v>97</v>
      </c>
      <c r="C46" s="3">
        <v>4443.8900000000003</v>
      </c>
      <c r="D46" s="3">
        <v>4972.62</v>
      </c>
      <c r="E46" s="3">
        <v>14878.08</v>
      </c>
      <c r="F46" s="3">
        <v>0</v>
      </c>
      <c r="G46" s="4">
        <f t="shared" si="0"/>
        <v>24294.59</v>
      </c>
      <c r="H46" s="5">
        <v>3100</v>
      </c>
      <c r="I46" s="5">
        <v>773.14</v>
      </c>
      <c r="J46" s="5">
        <v>6722.81</v>
      </c>
      <c r="K46" s="5">
        <v>0</v>
      </c>
      <c r="L46" s="11">
        <f t="shared" si="1"/>
        <v>10595.95</v>
      </c>
      <c r="M46" s="5"/>
      <c r="N46" s="5"/>
      <c r="O46" s="5"/>
      <c r="P46" s="5"/>
      <c r="Q46" s="11">
        <f t="shared" si="2"/>
        <v>0</v>
      </c>
      <c r="R46" s="5">
        <v>271.83999999999997</v>
      </c>
      <c r="S46" s="5">
        <v>260.14999999999998</v>
      </c>
      <c r="T46" s="5">
        <v>2260.35</v>
      </c>
      <c r="U46" s="5"/>
      <c r="V46" s="11">
        <f t="shared" si="3"/>
        <v>2792.34</v>
      </c>
      <c r="W46" s="5">
        <v>4755</v>
      </c>
      <c r="X46" s="5">
        <v>4345.55</v>
      </c>
      <c r="Y46" s="5">
        <v>19034.189999999999</v>
      </c>
      <c r="Z46" s="5"/>
      <c r="AA46" s="11">
        <f t="shared" si="4"/>
        <v>28134.739999999998</v>
      </c>
      <c r="AB46" s="5">
        <v>850</v>
      </c>
      <c r="AC46" s="5">
        <v>93.45</v>
      </c>
      <c r="AD46" s="5">
        <v>3261.28</v>
      </c>
      <c r="AE46" s="5"/>
      <c r="AF46" s="11">
        <f t="shared" si="5"/>
        <v>4204.7300000000005</v>
      </c>
      <c r="AG46" s="5">
        <v>14722</v>
      </c>
      <c r="AH46" s="5">
        <v>3741.65</v>
      </c>
      <c r="AI46" s="5">
        <v>8823.94</v>
      </c>
      <c r="AJ46" s="5"/>
      <c r="AK46" s="11">
        <f t="shared" si="6"/>
        <v>27287.590000000004</v>
      </c>
      <c r="AL46" s="95">
        <v>14741</v>
      </c>
      <c r="AM46" s="95">
        <v>2514.4593824040735</v>
      </c>
      <c r="AN46" s="95">
        <v>5294.89</v>
      </c>
      <c r="AO46" s="95">
        <v>0</v>
      </c>
      <c r="AP46" s="11">
        <f t="shared" si="7"/>
        <v>22550.349382404074</v>
      </c>
    </row>
    <row r="47" spans="1:42" x14ac:dyDescent="0.25">
      <c r="A47" s="1" t="s">
        <v>98</v>
      </c>
      <c r="B47" s="2" t="s">
        <v>99</v>
      </c>
      <c r="C47" s="3">
        <v>8885.7800000000007</v>
      </c>
      <c r="D47" s="3">
        <v>8497.1500000000015</v>
      </c>
      <c r="E47" s="3">
        <v>21352.16</v>
      </c>
      <c r="F47" s="3">
        <v>0</v>
      </c>
      <c r="G47" s="4">
        <f t="shared" si="0"/>
        <v>38735.089999999997</v>
      </c>
      <c r="H47" s="5">
        <v>16406.669999999998</v>
      </c>
      <c r="I47" s="5">
        <v>3162.92</v>
      </c>
      <c r="J47" s="5">
        <v>9648.19</v>
      </c>
      <c r="K47" s="5">
        <v>0</v>
      </c>
      <c r="L47" s="11">
        <f t="shared" si="1"/>
        <v>29217.78</v>
      </c>
      <c r="M47" s="5"/>
      <c r="N47" s="5"/>
      <c r="O47" s="5"/>
      <c r="P47" s="5"/>
      <c r="Q47" s="11">
        <f t="shared" si="2"/>
        <v>0</v>
      </c>
      <c r="R47" s="5">
        <v>2104</v>
      </c>
      <c r="S47" s="5">
        <v>1902.95</v>
      </c>
      <c r="T47" s="5">
        <v>3243.93</v>
      </c>
      <c r="U47" s="5"/>
      <c r="V47" s="11">
        <f t="shared" si="3"/>
        <v>7250.8799999999992</v>
      </c>
      <c r="W47" s="5">
        <v>12020</v>
      </c>
      <c r="X47" s="5">
        <v>2752.6799999999994</v>
      </c>
      <c r="Y47" s="5">
        <v>19710.52</v>
      </c>
      <c r="Z47" s="5"/>
      <c r="AA47" s="11">
        <f t="shared" si="4"/>
        <v>34483.199999999997</v>
      </c>
      <c r="AB47" s="5">
        <v>4878.8500000000004</v>
      </c>
      <c r="AC47" s="5">
        <v>4346.9399999999996</v>
      </c>
      <c r="AD47" s="5">
        <v>4680.3900000000003</v>
      </c>
      <c r="AE47" s="5"/>
      <c r="AF47" s="11">
        <f t="shared" si="5"/>
        <v>13906.18</v>
      </c>
      <c r="AG47" s="5">
        <v>5200.1499999999996</v>
      </c>
      <c r="AH47" s="5">
        <v>4472.24</v>
      </c>
      <c r="AI47" s="5">
        <v>12663.61</v>
      </c>
      <c r="AJ47" s="5"/>
      <c r="AK47" s="11">
        <f t="shared" si="6"/>
        <v>22336</v>
      </c>
      <c r="AL47" s="95">
        <v>26024</v>
      </c>
      <c r="AM47" s="95">
        <v>4842.972954619865</v>
      </c>
      <c r="AN47" s="95">
        <v>7598.92</v>
      </c>
      <c r="AO47" s="95">
        <v>0</v>
      </c>
      <c r="AP47" s="11">
        <f t="shared" si="7"/>
        <v>38465.892954619863</v>
      </c>
    </row>
    <row r="48" spans="1:42" x14ac:dyDescent="0.25">
      <c r="A48" s="1" t="s">
        <v>100</v>
      </c>
      <c r="B48" s="2" t="s">
        <v>101</v>
      </c>
      <c r="C48" s="3">
        <v>1421.89</v>
      </c>
      <c r="D48" s="3">
        <v>5063.62</v>
      </c>
      <c r="E48" s="3">
        <v>6000</v>
      </c>
      <c r="F48" s="3">
        <v>0</v>
      </c>
      <c r="G48" s="4">
        <f t="shared" si="0"/>
        <v>12485.51</v>
      </c>
      <c r="H48" s="5">
        <v>0</v>
      </c>
      <c r="I48" s="5">
        <v>120.05</v>
      </c>
      <c r="J48" s="5">
        <v>0</v>
      </c>
      <c r="K48" s="5">
        <v>0</v>
      </c>
      <c r="L48" s="11">
        <f t="shared" si="1"/>
        <v>120.05</v>
      </c>
      <c r="M48" s="5"/>
      <c r="N48" s="5"/>
      <c r="O48" s="5"/>
      <c r="P48" s="5"/>
      <c r="Q48" s="11">
        <f t="shared" si="2"/>
        <v>0</v>
      </c>
      <c r="R48" s="5">
        <v>30</v>
      </c>
      <c r="S48" s="5">
        <v>282.92</v>
      </c>
      <c r="T48" s="5">
        <v>400</v>
      </c>
      <c r="U48" s="5"/>
      <c r="V48" s="11">
        <f t="shared" si="3"/>
        <v>712.92000000000007</v>
      </c>
      <c r="W48" s="5"/>
      <c r="X48" s="5">
        <v>74.099999999999994</v>
      </c>
      <c r="Y48" s="5"/>
      <c r="Z48" s="5"/>
      <c r="AA48" s="11">
        <f t="shared" si="4"/>
        <v>74.099999999999994</v>
      </c>
      <c r="AB48" s="5">
        <v>389.45</v>
      </c>
      <c r="AC48" s="5">
        <v>156.1</v>
      </c>
      <c r="AD48" s="5"/>
      <c r="AE48" s="5"/>
      <c r="AF48" s="11">
        <f t="shared" si="5"/>
        <v>545.54999999999995</v>
      </c>
      <c r="AG48" s="5">
        <v>0</v>
      </c>
      <c r="AH48" s="5">
        <v>329.9</v>
      </c>
      <c r="AI48" s="5">
        <v>0</v>
      </c>
      <c r="AJ48" s="5"/>
      <c r="AK48" s="11">
        <f t="shared" si="6"/>
        <v>329.9</v>
      </c>
      <c r="AL48" s="95">
        <v>2103</v>
      </c>
      <c r="AM48" s="95">
        <v>2660.9754502720143</v>
      </c>
      <c r="AN48" s="95">
        <v>2000</v>
      </c>
      <c r="AO48" s="95">
        <v>0</v>
      </c>
      <c r="AP48" s="11">
        <f t="shared" si="7"/>
        <v>6763.9754502720143</v>
      </c>
    </row>
    <row r="49" spans="1:42" x14ac:dyDescent="0.25">
      <c r="A49" s="1" t="s">
        <v>102</v>
      </c>
      <c r="B49" s="2" t="s">
        <v>103</v>
      </c>
      <c r="C49" s="3">
        <v>774.08</v>
      </c>
      <c r="D49" s="3">
        <v>6940.4900000000007</v>
      </c>
      <c r="E49" s="3">
        <v>1000</v>
      </c>
      <c r="F49" s="3">
        <v>0</v>
      </c>
      <c r="G49" s="4">
        <f t="shared" si="0"/>
        <v>8714.57</v>
      </c>
      <c r="H49" s="5">
        <v>1620</v>
      </c>
      <c r="I49" s="5">
        <v>50.8</v>
      </c>
      <c r="J49" s="5">
        <v>0</v>
      </c>
      <c r="K49" s="5">
        <v>0</v>
      </c>
      <c r="L49" s="11">
        <f t="shared" si="1"/>
        <v>1670.8</v>
      </c>
      <c r="M49" s="5"/>
      <c r="N49" s="5"/>
      <c r="O49" s="5"/>
      <c r="P49" s="5"/>
      <c r="Q49" s="11">
        <f t="shared" si="2"/>
        <v>0</v>
      </c>
      <c r="R49" s="5">
        <v>0</v>
      </c>
      <c r="S49" s="5">
        <v>253.1</v>
      </c>
      <c r="T49" s="5">
        <v>0</v>
      </c>
      <c r="U49" s="5"/>
      <c r="V49" s="11">
        <f t="shared" si="3"/>
        <v>253.1</v>
      </c>
      <c r="W49" s="5"/>
      <c r="X49" s="5">
        <v>210.15</v>
      </c>
      <c r="Y49" s="5"/>
      <c r="Z49" s="5"/>
      <c r="AA49" s="11">
        <f t="shared" si="4"/>
        <v>210.15</v>
      </c>
      <c r="AB49" s="5">
        <v>605.79999999999995</v>
      </c>
      <c r="AC49" s="5">
        <v>76.97</v>
      </c>
      <c r="AD49" s="5"/>
      <c r="AE49" s="5"/>
      <c r="AF49" s="11">
        <f t="shared" si="5"/>
        <v>682.77</v>
      </c>
      <c r="AG49" s="5">
        <v>30</v>
      </c>
      <c r="AH49" s="5">
        <v>214.49</v>
      </c>
      <c r="AI49" s="5">
        <v>0</v>
      </c>
      <c r="AJ49" s="5"/>
      <c r="AK49" s="11">
        <f t="shared" si="6"/>
        <v>244.49</v>
      </c>
      <c r="AL49" s="95">
        <v>557</v>
      </c>
      <c r="AM49" s="95">
        <v>2113.3979857587819</v>
      </c>
      <c r="AN49" s="95">
        <v>0</v>
      </c>
      <c r="AO49" s="95">
        <v>0</v>
      </c>
      <c r="AP49" s="11">
        <f t="shared" si="7"/>
        <v>2670.3979857587819</v>
      </c>
    </row>
    <row r="50" spans="1:42" x14ac:dyDescent="0.25">
      <c r="A50" s="1" t="s">
        <v>104</v>
      </c>
      <c r="B50" s="2" t="s">
        <v>105</v>
      </c>
      <c r="C50" s="3">
        <v>3711.36</v>
      </c>
      <c r="D50" s="3">
        <v>6739.9000000000005</v>
      </c>
      <c r="E50" s="3">
        <v>3922</v>
      </c>
      <c r="F50" s="3">
        <v>0</v>
      </c>
      <c r="G50" s="4">
        <f t="shared" si="0"/>
        <v>14373.26</v>
      </c>
      <c r="H50" s="5">
        <v>2247.4499999999998</v>
      </c>
      <c r="I50" s="5">
        <v>2931.92</v>
      </c>
      <c r="J50" s="5">
        <v>2058</v>
      </c>
      <c r="K50" s="5">
        <v>0</v>
      </c>
      <c r="L50" s="11">
        <f t="shared" si="1"/>
        <v>7237.37</v>
      </c>
      <c r="M50" s="5"/>
      <c r="N50" s="5"/>
      <c r="O50" s="5"/>
      <c r="P50" s="5"/>
      <c r="Q50" s="11">
        <f t="shared" si="2"/>
        <v>0</v>
      </c>
      <c r="R50" s="5">
        <v>415</v>
      </c>
      <c r="S50" s="5">
        <v>2895.53</v>
      </c>
      <c r="T50" s="5">
        <v>0</v>
      </c>
      <c r="U50" s="5"/>
      <c r="V50" s="11">
        <f t="shared" si="3"/>
        <v>3310.53</v>
      </c>
      <c r="W50" s="5">
        <v>35</v>
      </c>
      <c r="X50" s="5">
        <v>405.45000000000005</v>
      </c>
      <c r="Y50" s="5"/>
      <c r="Z50" s="5"/>
      <c r="AA50" s="11">
        <f t="shared" si="4"/>
        <v>440.45000000000005</v>
      </c>
      <c r="AB50" s="5">
        <v>445</v>
      </c>
      <c r="AC50" s="5">
        <v>449.3</v>
      </c>
      <c r="AD50" s="5"/>
      <c r="AE50" s="5"/>
      <c r="AF50" s="11">
        <f t="shared" si="5"/>
        <v>894.3</v>
      </c>
      <c r="AG50" s="5">
        <v>4729</v>
      </c>
      <c r="AH50" s="5">
        <v>770.1</v>
      </c>
      <c r="AI50" s="5">
        <v>2500</v>
      </c>
      <c r="AJ50" s="5"/>
      <c r="AK50" s="11">
        <f t="shared" si="6"/>
        <v>7999.1</v>
      </c>
      <c r="AL50" s="95">
        <v>6050</v>
      </c>
      <c r="AM50" s="95">
        <v>5479.3386819271036</v>
      </c>
      <c r="AN50" s="95">
        <v>0</v>
      </c>
      <c r="AO50" s="95">
        <v>0</v>
      </c>
      <c r="AP50" s="11">
        <f t="shared" si="7"/>
        <v>11529.338681927104</v>
      </c>
    </row>
    <row r="51" spans="1:42" x14ac:dyDescent="0.25">
      <c r="A51" s="1" t="s">
        <v>106</v>
      </c>
      <c r="B51" s="2" t="s">
        <v>107</v>
      </c>
      <c r="C51" s="3">
        <v>8680.7000000000007</v>
      </c>
      <c r="D51" s="3">
        <v>16697.28</v>
      </c>
      <c r="E51" s="3">
        <v>32000</v>
      </c>
      <c r="F51" s="3">
        <v>0</v>
      </c>
      <c r="G51" s="4">
        <f t="shared" si="0"/>
        <v>57377.979999999996</v>
      </c>
      <c r="H51" s="5">
        <v>878.15</v>
      </c>
      <c r="I51" s="5">
        <v>416.92</v>
      </c>
      <c r="J51" s="5">
        <v>2000</v>
      </c>
      <c r="K51" s="5">
        <v>0</v>
      </c>
      <c r="L51" s="11">
        <f t="shared" si="1"/>
        <v>3295.0699999999997</v>
      </c>
      <c r="M51" s="5"/>
      <c r="N51" s="5"/>
      <c r="O51" s="5"/>
      <c r="P51" s="5"/>
      <c r="Q51" s="11">
        <f t="shared" si="2"/>
        <v>0</v>
      </c>
      <c r="R51" s="5">
        <v>828</v>
      </c>
      <c r="S51" s="5">
        <v>1743.3</v>
      </c>
      <c r="T51" s="5">
        <v>4000</v>
      </c>
      <c r="U51" s="5"/>
      <c r="V51" s="11">
        <f t="shared" si="3"/>
        <v>6571.3</v>
      </c>
      <c r="W51" s="5">
        <v>3500</v>
      </c>
      <c r="X51" s="5">
        <v>479.25</v>
      </c>
      <c r="Y51" s="5"/>
      <c r="Z51" s="5"/>
      <c r="AA51" s="11">
        <f t="shared" si="4"/>
        <v>3979.25</v>
      </c>
      <c r="AB51" s="5">
        <v>4288.3100000000004</v>
      </c>
      <c r="AC51" s="5">
        <v>344.95</v>
      </c>
      <c r="AD51" s="5">
        <v>2000</v>
      </c>
      <c r="AE51" s="5"/>
      <c r="AF51" s="11">
        <f t="shared" si="5"/>
        <v>6633.26</v>
      </c>
      <c r="AG51" s="5">
        <v>1225</v>
      </c>
      <c r="AH51" s="5">
        <v>470.72</v>
      </c>
      <c r="AI51" s="5">
        <v>2000</v>
      </c>
      <c r="AJ51" s="5"/>
      <c r="AK51" s="11">
        <f t="shared" si="6"/>
        <v>3695.7200000000003</v>
      </c>
      <c r="AL51" s="95">
        <v>29584</v>
      </c>
      <c r="AM51" s="95">
        <v>4543.6548026174451</v>
      </c>
      <c r="AN51" s="95">
        <v>13000</v>
      </c>
      <c r="AO51" s="95">
        <v>0</v>
      </c>
      <c r="AP51" s="11">
        <f t="shared" si="7"/>
        <v>47127.654802617442</v>
      </c>
    </row>
    <row r="52" spans="1:42" x14ac:dyDescent="0.25">
      <c r="A52" s="1" t="s">
        <v>108</v>
      </c>
      <c r="B52" s="2" t="s">
        <v>109</v>
      </c>
      <c r="C52" s="3">
        <v>23259.47</v>
      </c>
      <c r="D52" s="3">
        <v>22704.35</v>
      </c>
      <c r="E52" s="3">
        <v>66000</v>
      </c>
      <c r="F52" s="3">
        <v>55494.41</v>
      </c>
      <c r="G52" s="4">
        <f t="shared" si="0"/>
        <v>167458.23000000001</v>
      </c>
      <c r="H52" s="5">
        <v>7088.8</v>
      </c>
      <c r="I52" s="5">
        <v>11056.17</v>
      </c>
      <c r="J52" s="5">
        <v>20190.2</v>
      </c>
      <c r="K52" s="5">
        <v>4077</v>
      </c>
      <c r="L52" s="11">
        <f t="shared" si="1"/>
        <v>42412.17</v>
      </c>
      <c r="M52" s="5"/>
      <c r="N52" s="5"/>
      <c r="O52" s="5"/>
      <c r="P52" s="5"/>
      <c r="Q52" s="11">
        <f t="shared" si="2"/>
        <v>0</v>
      </c>
      <c r="R52" s="5">
        <v>3170.05</v>
      </c>
      <c r="S52" s="5">
        <v>2845.44</v>
      </c>
      <c r="T52" s="5">
        <v>5000</v>
      </c>
      <c r="U52" s="5"/>
      <c r="V52" s="11">
        <f t="shared" si="3"/>
        <v>11015.49</v>
      </c>
      <c r="W52" s="5">
        <v>15856.43</v>
      </c>
      <c r="X52" s="5">
        <v>6686.2000000000016</v>
      </c>
      <c r="Y52" s="5">
        <v>20000</v>
      </c>
      <c r="Z52" s="5"/>
      <c r="AA52" s="11">
        <f t="shared" si="4"/>
        <v>42542.630000000005</v>
      </c>
      <c r="AB52" s="5">
        <v>4138.51</v>
      </c>
      <c r="AC52" s="5">
        <v>1444.28</v>
      </c>
      <c r="AD52" s="5">
        <v>7000</v>
      </c>
      <c r="AE52" s="5"/>
      <c r="AF52" s="11">
        <f t="shared" si="5"/>
        <v>12582.79</v>
      </c>
      <c r="AG52" s="5">
        <v>4053.9</v>
      </c>
      <c r="AH52" s="5">
        <v>5357.79</v>
      </c>
      <c r="AI52" s="5">
        <v>7000</v>
      </c>
      <c r="AJ52" s="5"/>
      <c r="AK52" s="11">
        <f t="shared" si="6"/>
        <v>16411.690000000002</v>
      </c>
      <c r="AL52" s="95">
        <v>37914.01</v>
      </c>
      <c r="AM52" s="95">
        <v>11877.964582485536</v>
      </c>
      <c r="AN52" s="95">
        <v>13955</v>
      </c>
      <c r="AO52" s="95">
        <v>0</v>
      </c>
      <c r="AP52" s="11">
        <f t="shared" si="7"/>
        <v>63746.974582485534</v>
      </c>
    </row>
    <row r="53" spans="1:42" x14ac:dyDescent="0.25">
      <c r="A53" s="1" t="s">
        <v>110</v>
      </c>
      <c r="B53" s="2" t="s">
        <v>111</v>
      </c>
      <c r="C53" s="3">
        <v>1900.4</v>
      </c>
      <c r="D53" s="3">
        <v>8513.02</v>
      </c>
      <c r="E53" s="3">
        <v>3000</v>
      </c>
      <c r="F53" s="3">
        <v>0</v>
      </c>
      <c r="G53" s="4">
        <f t="shared" si="0"/>
        <v>13413.42</v>
      </c>
      <c r="H53" s="5">
        <v>0</v>
      </c>
      <c r="I53" s="5">
        <v>4628.58</v>
      </c>
      <c r="J53" s="5">
        <v>3000</v>
      </c>
      <c r="K53" s="5">
        <v>0</v>
      </c>
      <c r="L53" s="11">
        <f t="shared" si="1"/>
        <v>7628.58</v>
      </c>
      <c r="M53" s="5"/>
      <c r="N53" s="5"/>
      <c r="O53" s="5"/>
      <c r="P53" s="5"/>
      <c r="Q53" s="11">
        <f t="shared" si="2"/>
        <v>0</v>
      </c>
      <c r="R53" s="5">
        <v>405</v>
      </c>
      <c r="S53" s="5">
        <v>179.8</v>
      </c>
      <c r="T53" s="5">
        <v>0</v>
      </c>
      <c r="U53" s="5"/>
      <c r="V53" s="11">
        <f t="shared" si="3"/>
        <v>584.79999999999995</v>
      </c>
      <c r="W53" s="5">
        <v>270</v>
      </c>
      <c r="X53" s="5">
        <v>144.61000000000001</v>
      </c>
      <c r="Y53" s="5"/>
      <c r="Z53" s="5"/>
      <c r="AA53" s="11">
        <f t="shared" si="4"/>
        <v>414.61</v>
      </c>
      <c r="AB53" s="5">
        <v>220</v>
      </c>
      <c r="AC53" s="5">
        <v>212.25</v>
      </c>
      <c r="AD53" s="5"/>
      <c r="AE53" s="5"/>
      <c r="AF53" s="11">
        <f t="shared" si="5"/>
        <v>432.25</v>
      </c>
      <c r="AG53" s="5">
        <v>0</v>
      </c>
      <c r="AH53" s="5">
        <v>268.55</v>
      </c>
      <c r="AI53" s="5">
        <v>0</v>
      </c>
      <c r="AJ53" s="5"/>
      <c r="AK53" s="11">
        <f t="shared" si="6"/>
        <v>268.55</v>
      </c>
      <c r="AL53" s="95">
        <v>4867</v>
      </c>
      <c r="AM53" s="95">
        <v>5661.5433644214772</v>
      </c>
      <c r="AN53" s="95">
        <v>1200</v>
      </c>
      <c r="AO53" s="95">
        <v>0</v>
      </c>
      <c r="AP53" s="11">
        <f t="shared" si="7"/>
        <v>11728.543364421477</v>
      </c>
    </row>
    <row r="54" spans="1:42" x14ac:dyDescent="0.25">
      <c r="A54" s="1" t="s">
        <v>112</v>
      </c>
      <c r="B54" s="2" t="s">
        <v>113</v>
      </c>
      <c r="C54" s="3">
        <v>3545.11</v>
      </c>
      <c r="D54" s="3">
        <v>4238.2199999999993</v>
      </c>
      <c r="E54" s="3">
        <v>1500</v>
      </c>
      <c r="F54" s="3">
        <v>0</v>
      </c>
      <c r="G54" s="4">
        <f t="shared" si="0"/>
        <v>9283.33</v>
      </c>
      <c r="H54" s="5">
        <v>800</v>
      </c>
      <c r="I54" s="5">
        <v>120.3</v>
      </c>
      <c r="J54" s="5">
        <v>0</v>
      </c>
      <c r="K54" s="5">
        <v>0</v>
      </c>
      <c r="L54" s="11">
        <f t="shared" si="1"/>
        <v>920.3</v>
      </c>
      <c r="M54" s="5"/>
      <c r="N54" s="5"/>
      <c r="O54" s="5"/>
      <c r="P54" s="5"/>
      <c r="Q54" s="11">
        <f t="shared" si="2"/>
        <v>0</v>
      </c>
      <c r="R54" s="5">
        <v>0</v>
      </c>
      <c r="S54" s="5">
        <v>363.8</v>
      </c>
      <c r="T54" s="5">
        <v>845</v>
      </c>
      <c r="U54" s="5"/>
      <c r="V54" s="11">
        <f t="shared" si="3"/>
        <v>1208.8</v>
      </c>
      <c r="W54" s="5">
        <v>20</v>
      </c>
      <c r="X54" s="5">
        <v>55.35</v>
      </c>
      <c r="Y54" s="5"/>
      <c r="Z54" s="5"/>
      <c r="AA54" s="11">
        <f t="shared" si="4"/>
        <v>75.349999999999994</v>
      </c>
      <c r="AB54" s="5">
        <v>250</v>
      </c>
      <c r="AC54" s="5">
        <v>156.94999999999999</v>
      </c>
      <c r="AD54" s="5"/>
      <c r="AE54" s="5"/>
      <c r="AF54" s="11">
        <f t="shared" si="5"/>
        <v>406.95</v>
      </c>
      <c r="AG54" s="5">
        <v>0</v>
      </c>
      <c r="AH54" s="5">
        <v>40.15</v>
      </c>
      <c r="AI54" s="5">
        <v>0</v>
      </c>
      <c r="AJ54" s="5"/>
      <c r="AK54" s="11">
        <f t="shared" si="6"/>
        <v>40.15</v>
      </c>
      <c r="AL54" s="95">
        <v>2853</v>
      </c>
      <c r="AM54" s="95">
        <v>1590.8971486146841</v>
      </c>
      <c r="AN54" s="95">
        <v>1440</v>
      </c>
      <c r="AO54" s="95">
        <v>0</v>
      </c>
      <c r="AP54" s="11">
        <f t="shared" si="7"/>
        <v>5883.8971486146838</v>
      </c>
    </row>
    <row r="55" spans="1:42" x14ac:dyDescent="0.25">
      <c r="A55" s="1" t="s">
        <v>114</v>
      </c>
      <c r="B55" s="2" t="s">
        <v>115</v>
      </c>
      <c r="C55" s="3">
        <v>689.57</v>
      </c>
      <c r="D55" s="3">
        <v>1450.77</v>
      </c>
      <c r="E55" s="3">
        <v>2000</v>
      </c>
      <c r="F55" s="3">
        <v>0</v>
      </c>
      <c r="G55" s="4">
        <f t="shared" si="0"/>
        <v>4140.34</v>
      </c>
      <c r="H55" s="5">
        <v>0</v>
      </c>
      <c r="I55" s="5">
        <v>151.19999999999999</v>
      </c>
      <c r="J55" s="5">
        <v>0</v>
      </c>
      <c r="K55" s="5">
        <v>0</v>
      </c>
      <c r="L55" s="11">
        <f t="shared" si="1"/>
        <v>151.19999999999999</v>
      </c>
      <c r="M55" s="5"/>
      <c r="N55" s="5"/>
      <c r="O55" s="5"/>
      <c r="P55" s="5"/>
      <c r="Q55" s="11">
        <f t="shared" si="2"/>
        <v>0</v>
      </c>
      <c r="R55" s="5">
        <v>40</v>
      </c>
      <c r="S55" s="5">
        <v>211.81</v>
      </c>
      <c r="T55" s="5">
        <v>333</v>
      </c>
      <c r="U55" s="5"/>
      <c r="V55" s="11">
        <f t="shared" si="3"/>
        <v>584.80999999999995</v>
      </c>
      <c r="W55" s="5">
        <v>2899.95</v>
      </c>
      <c r="X55" s="5">
        <v>1376.77</v>
      </c>
      <c r="Y55" s="5">
        <v>2000</v>
      </c>
      <c r="Z55" s="5"/>
      <c r="AA55" s="11">
        <f t="shared" si="4"/>
        <v>6276.7199999999993</v>
      </c>
      <c r="AB55" s="5">
        <v>41</v>
      </c>
      <c r="AC55" s="5">
        <v>554.79999999999995</v>
      </c>
      <c r="AD55" s="5">
        <v>1350</v>
      </c>
      <c r="AE55" s="5"/>
      <c r="AF55" s="11">
        <f t="shared" si="5"/>
        <v>1945.8</v>
      </c>
      <c r="AG55" s="5">
        <v>560</v>
      </c>
      <c r="AH55" s="5">
        <v>436.5</v>
      </c>
      <c r="AI55" s="5">
        <v>0</v>
      </c>
      <c r="AJ55" s="5"/>
      <c r="AK55" s="11">
        <f t="shared" si="6"/>
        <v>996.5</v>
      </c>
      <c r="AL55" s="95">
        <v>1839</v>
      </c>
      <c r="AM55" s="95">
        <v>1231.2744591732794</v>
      </c>
      <c r="AN55" s="95">
        <v>400</v>
      </c>
      <c r="AO55" s="95">
        <v>0</v>
      </c>
      <c r="AP55" s="11">
        <f t="shared" si="7"/>
        <v>3470.2744591732794</v>
      </c>
    </row>
    <row r="56" spans="1:42" x14ac:dyDescent="0.25">
      <c r="A56" s="1" t="s">
        <v>116</v>
      </c>
      <c r="B56" s="2" t="s">
        <v>117</v>
      </c>
      <c r="C56" s="3">
        <v>493.83</v>
      </c>
      <c r="D56" s="3">
        <v>9195.83</v>
      </c>
      <c r="E56" s="3">
        <v>1800</v>
      </c>
      <c r="F56" s="3">
        <v>0</v>
      </c>
      <c r="G56" s="4">
        <f t="shared" si="0"/>
        <v>11489.66</v>
      </c>
      <c r="H56" s="5">
        <v>0</v>
      </c>
      <c r="I56" s="5">
        <v>48.55</v>
      </c>
      <c r="J56" s="5">
        <v>0</v>
      </c>
      <c r="K56" s="5">
        <v>0</v>
      </c>
      <c r="L56" s="11">
        <f t="shared" si="1"/>
        <v>48.55</v>
      </c>
      <c r="M56" s="5"/>
      <c r="N56" s="5"/>
      <c r="O56" s="5"/>
      <c r="P56" s="5"/>
      <c r="Q56" s="11">
        <f t="shared" si="2"/>
        <v>0</v>
      </c>
      <c r="R56" s="5">
        <v>0</v>
      </c>
      <c r="S56" s="5">
        <v>135.19999999999999</v>
      </c>
      <c r="T56" s="5">
        <v>0</v>
      </c>
      <c r="U56" s="5"/>
      <c r="V56" s="11">
        <f t="shared" si="3"/>
        <v>135.19999999999999</v>
      </c>
      <c r="W56" s="5">
        <v>50</v>
      </c>
      <c r="X56" s="5">
        <v>14.5</v>
      </c>
      <c r="Y56" s="5"/>
      <c r="Z56" s="5"/>
      <c r="AA56" s="11">
        <f t="shared" si="4"/>
        <v>64.5</v>
      </c>
      <c r="AB56" s="5">
        <v>25.2</v>
      </c>
      <c r="AC56" s="5"/>
      <c r="AD56" s="5"/>
      <c r="AE56" s="5"/>
      <c r="AF56" s="11">
        <f t="shared" si="5"/>
        <v>25.2</v>
      </c>
      <c r="AG56" s="5">
        <v>0</v>
      </c>
      <c r="AH56" s="5">
        <v>29.45</v>
      </c>
      <c r="AI56" s="5">
        <v>0</v>
      </c>
      <c r="AJ56" s="5"/>
      <c r="AK56" s="11">
        <f t="shared" si="6"/>
        <v>29.45</v>
      </c>
      <c r="AL56" s="95">
        <v>1271</v>
      </c>
      <c r="AM56" s="95">
        <v>2077.8489672246628</v>
      </c>
      <c r="AN56" s="95">
        <v>900</v>
      </c>
      <c r="AO56" s="95">
        <v>0</v>
      </c>
      <c r="AP56" s="11">
        <f t="shared" si="7"/>
        <v>4248.8489672246633</v>
      </c>
    </row>
    <row r="57" spans="1:42" x14ac:dyDescent="0.25">
      <c r="A57" s="1" t="s">
        <v>118</v>
      </c>
      <c r="B57" s="2" t="s">
        <v>119</v>
      </c>
      <c r="C57" s="3">
        <v>7332.33</v>
      </c>
      <c r="D57" s="3">
        <v>34558.019999999997</v>
      </c>
      <c r="E57" s="3">
        <v>22430</v>
      </c>
      <c r="F57" s="3">
        <v>0</v>
      </c>
      <c r="G57" s="4">
        <f t="shared" si="0"/>
        <v>64320.35</v>
      </c>
      <c r="H57" s="5">
        <v>21424.62</v>
      </c>
      <c r="I57" s="5">
        <v>5057.9399999999996</v>
      </c>
      <c r="J57" s="5">
        <v>0</v>
      </c>
      <c r="K57" s="5">
        <v>0</v>
      </c>
      <c r="L57" s="11">
        <f t="shared" si="1"/>
        <v>26482.559999999998</v>
      </c>
      <c r="M57" s="5"/>
      <c r="N57" s="5"/>
      <c r="O57" s="5"/>
      <c r="P57" s="5"/>
      <c r="Q57" s="11">
        <f t="shared" si="2"/>
        <v>0</v>
      </c>
      <c r="R57" s="5">
        <v>4825.97</v>
      </c>
      <c r="S57" s="5">
        <v>5139.17</v>
      </c>
      <c r="T57" s="5">
        <v>1652</v>
      </c>
      <c r="U57" s="5"/>
      <c r="V57" s="11">
        <f t="shared" si="3"/>
        <v>11617.14</v>
      </c>
      <c r="W57" s="5">
        <v>7585.3300000000008</v>
      </c>
      <c r="X57" s="5">
        <v>7059.22</v>
      </c>
      <c r="Y57" s="5">
        <v>5625</v>
      </c>
      <c r="Z57" s="5"/>
      <c r="AA57" s="11">
        <f t="shared" si="4"/>
        <v>20269.550000000003</v>
      </c>
      <c r="AB57" s="5">
        <v>6215</v>
      </c>
      <c r="AC57" s="5">
        <v>5867.4</v>
      </c>
      <c r="AD57" s="5">
        <v>3445</v>
      </c>
      <c r="AE57" s="5"/>
      <c r="AF57" s="11">
        <f t="shared" si="5"/>
        <v>15527.4</v>
      </c>
      <c r="AG57" s="5">
        <v>2165.6999999999998</v>
      </c>
      <c r="AH57" s="5">
        <v>565.15</v>
      </c>
      <c r="AI57" s="5">
        <v>2004</v>
      </c>
      <c r="AJ57" s="5"/>
      <c r="AK57" s="11">
        <f t="shared" si="6"/>
        <v>4734.8500000000004</v>
      </c>
      <c r="AL57" s="95">
        <v>48214.55</v>
      </c>
      <c r="AM57" s="95">
        <v>15093.460567088572</v>
      </c>
      <c r="AN57" s="95">
        <v>15105.4</v>
      </c>
      <c r="AO57" s="95">
        <v>0</v>
      </c>
      <c r="AP57" s="11">
        <f t="shared" si="7"/>
        <v>78413.410567088576</v>
      </c>
    </row>
    <row r="58" spans="1:42" x14ac:dyDescent="0.25">
      <c r="A58" s="1" t="s">
        <v>120</v>
      </c>
      <c r="B58" s="2" t="s">
        <v>121</v>
      </c>
      <c r="C58" s="3">
        <v>14128.26</v>
      </c>
      <c r="D58" s="3">
        <v>8779.74</v>
      </c>
      <c r="E58" s="3">
        <v>46537.35</v>
      </c>
      <c r="F58" s="3">
        <v>0</v>
      </c>
      <c r="G58" s="4">
        <f t="shared" si="0"/>
        <v>69445.350000000006</v>
      </c>
      <c r="H58" s="5">
        <v>605</v>
      </c>
      <c r="I58" s="5">
        <v>3248.75</v>
      </c>
      <c r="J58" s="5">
        <v>0</v>
      </c>
      <c r="K58" s="5">
        <v>0</v>
      </c>
      <c r="L58" s="11">
        <f t="shared" si="1"/>
        <v>3853.75</v>
      </c>
      <c r="M58" s="5"/>
      <c r="N58" s="5"/>
      <c r="O58" s="5"/>
      <c r="P58" s="5"/>
      <c r="Q58" s="11">
        <f t="shared" si="2"/>
        <v>0</v>
      </c>
      <c r="R58" s="5">
        <v>2695.76</v>
      </c>
      <c r="S58" s="5">
        <v>279.7</v>
      </c>
      <c r="T58" s="5">
        <v>2313</v>
      </c>
      <c r="U58" s="5"/>
      <c r="V58" s="11">
        <f t="shared" si="3"/>
        <v>5288.46</v>
      </c>
      <c r="W58" s="5">
        <v>5660</v>
      </c>
      <c r="X58" s="5">
        <v>4526.4400000000005</v>
      </c>
      <c r="Y58" s="5">
        <v>14875</v>
      </c>
      <c r="Z58" s="5"/>
      <c r="AA58" s="11">
        <f t="shared" si="4"/>
        <v>25061.440000000002</v>
      </c>
      <c r="AB58" s="5">
        <v>7455.2</v>
      </c>
      <c r="AC58" s="5">
        <v>5626.91</v>
      </c>
      <c r="AD58" s="5">
        <v>9823</v>
      </c>
      <c r="AE58" s="5"/>
      <c r="AF58" s="11">
        <f t="shared" si="5"/>
        <v>22905.11</v>
      </c>
      <c r="AG58" s="5">
        <v>3725</v>
      </c>
      <c r="AH58" s="5">
        <v>5289.95</v>
      </c>
      <c r="AI58" s="5">
        <v>9805</v>
      </c>
      <c r="AJ58" s="5"/>
      <c r="AK58" s="11">
        <f t="shared" si="6"/>
        <v>18819.95</v>
      </c>
      <c r="AL58" s="95">
        <v>40031.47</v>
      </c>
      <c r="AM58" s="95">
        <v>5554.0817572786964</v>
      </c>
      <c r="AN58" s="95">
        <v>21148.400000000001</v>
      </c>
      <c r="AO58" s="95">
        <v>0</v>
      </c>
      <c r="AP58" s="11">
        <f t="shared" si="7"/>
        <v>66733.951757278701</v>
      </c>
    </row>
    <row r="59" spans="1:42" x14ac:dyDescent="0.25">
      <c r="A59" s="1" t="s">
        <v>122</v>
      </c>
      <c r="B59" s="2" t="s">
        <v>123</v>
      </c>
      <c r="C59" s="3">
        <v>19114.919999999998</v>
      </c>
      <c r="D59" s="3">
        <v>12072.59</v>
      </c>
      <c r="E59" s="3">
        <v>31403</v>
      </c>
      <c r="F59" s="3">
        <v>0</v>
      </c>
      <c r="G59" s="4">
        <f t="shared" si="0"/>
        <v>62590.509999999995</v>
      </c>
      <c r="H59" s="5">
        <v>200</v>
      </c>
      <c r="I59" s="5">
        <v>1752.6</v>
      </c>
      <c r="J59" s="5">
        <v>0</v>
      </c>
      <c r="K59" s="5">
        <v>0</v>
      </c>
      <c r="L59" s="11">
        <f t="shared" si="1"/>
        <v>1952.6</v>
      </c>
      <c r="M59" s="5"/>
      <c r="N59" s="5"/>
      <c r="O59" s="5"/>
      <c r="P59" s="5"/>
      <c r="Q59" s="11">
        <f t="shared" si="2"/>
        <v>0</v>
      </c>
      <c r="R59" s="5">
        <v>957.42</v>
      </c>
      <c r="S59" s="5">
        <v>343.35</v>
      </c>
      <c r="T59" s="5">
        <v>2313</v>
      </c>
      <c r="U59" s="5"/>
      <c r="V59" s="11">
        <f t="shared" si="3"/>
        <v>3613.77</v>
      </c>
      <c r="W59" s="5">
        <v>8119.4000000000015</v>
      </c>
      <c r="X59" s="5">
        <v>1156.8899999999999</v>
      </c>
      <c r="Y59" s="5">
        <v>7875</v>
      </c>
      <c r="Z59" s="5"/>
      <c r="AA59" s="11">
        <f t="shared" si="4"/>
        <v>17151.29</v>
      </c>
      <c r="AB59" s="5">
        <v>5365</v>
      </c>
      <c r="AC59" s="5">
        <v>2529.5500000000002</v>
      </c>
      <c r="AD59" s="5">
        <v>4865.8999999999996</v>
      </c>
      <c r="AE59" s="5"/>
      <c r="AF59" s="11">
        <f t="shared" si="5"/>
        <v>12760.45</v>
      </c>
      <c r="AG59" s="5">
        <v>2601.17</v>
      </c>
      <c r="AH59" s="5">
        <v>1227.45</v>
      </c>
      <c r="AI59" s="5">
        <v>2805</v>
      </c>
      <c r="AJ59" s="5"/>
      <c r="AK59" s="11">
        <f t="shared" si="6"/>
        <v>6633.62</v>
      </c>
      <c r="AL59" s="95">
        <v>112862.98</v>
      </c>
      <c r="AM59" s="95">
        <v>5525.3427487848385</v>
      </c>
      <c r="AN59" s="95">
        <v>21619.35</v>
      </c>
      <c r="AO59" s="95">
        <v>0</v>
      </c>
      <c r="AP59" s="11">
        <f t="shared" si="7"/>
        <v>140007.67274878483</v>
      </c>
    </row>
    <row r="60" spans="1:42" x14ac:dyDescent="0.25">
      <c r="A60" s="1" t="s">
        <v>124</v>
      </c>
      <c r="B60" s="2" t="s">
        <v>125</v>
      </c>
      <c r="C60" s="3">
        <v>12004.73</v>
      </c>
      <c r="D60" s="3">
        <v>9071.9</v>
      </c>
      <c r="E60" s="3">
        <v>22430</v>
      </c>
      <c r="F60" s="3">
        <v>0</v>
      </c>
      <c r="G60" s="4">
        <f t="shared" si="0"/>
        <v>43506.63</v>
      </c>
      <c r="H60" s="5">
        <v>3974</v>
      </c>
      <c r="I60" s="5">
        <v>243.55</v>
      </c>
      <c r="J60" s="5">
        <v>0</v>
      </c>
      <c r="K60" s="5">
        <v>0</v>
      </c>
      <c r="L60" s="11">
        <f t="shared" si="1"/>
        <v>4217.55</v>
      </c>
      <c r="M60" s="5"/>
      <c r="N60" s="5"/>
      <c r="O60" s="5"/>
      <c r="P60" s="5"/>
      <c r="Q60" s="11">
        <f t="shared" si="2"/>
        <v>0</v>
      </c>
      <c r="R60" s="5">
        <v>3385</v>
      </c>
      <c r="S60" s="5">
        <v>658.65</v>
      </c>
      <c r="T60" s="5">
        <v>1652</v>
      </c>
      <c r="U60" s="5"/>
      <c r="V60" s="11">
        <f t="shared" si="3"/>
        <v>5695.65</v>
      </c>
      <c r="W60" s="5">
        <v>6729.05</v>
      </c>
      <c r="X60" s="5">
        <v>2795.1299999999997</v>
      </c>
      <c r="Y60" s="5">
        <v>5625</v>
      </c>
      <c r="Z60" s="5"/>
      <c r="AA60" s="11">
        <f t="shared" si="4"/>
        <v>15149.18</v>
      </c>
      <c r="AB60" s="5">
        <v>4567</v>
      </c>
      <c r="AC60" s="5">
        <v>185.05</v>
      </c>
      <c r="AD60" s="5">
        <v>3445</v>
      </c>
      <c r="AE60" s="5"/>
      <c r="AF60" s="11">
        <f t="shared" si="5"/>
        <v>8197.0499999999993</v>
      </c>
      <c r="AG60" s="5">
        <v>2542.9499999999998</v>
      </c>
      <c r="AH60" s="5">
        <v>515.9</v>
      </c>
      <c r="AI60" s="5">
        <v>2004</v>
      </c>
      <c r="AJ60" s="5"/>
      <c r="AK60" s="11">
        <f t="shared" si="6"/>
        <v>5062.8500000000004</v>
      </c>
      <c r="AL60" s="95">
        <v>29477</v>
      </c>
      <c r="AM60" s="95">
        <v>4610.8467224433953</v>
      </c>
      <c r="AN60" s="95">
        <v>15108.2</v>
      </c>
      <c r="AO60" s="95">
        <v>0</v>
      </c>
      <c r="AP60" s="11">
        <f t="shared" si="7"/>
        <v>49196.046722443396</v>
      </c>
    </row>
    <row r="61" spans="1:42" x14ac:dyDescent="0.25">
      <c r="A61" s="1" t="s">
        <v>126</v>
      </c>
      <c r="B61" s="2" t="s">
        <v>127</v>
      </c>
      <c r="C61" s="3">
        <v>3052.45</v>
      </c>
      <c r="D61" s="3">
        <v>4783.42</v>
      </c>
      <c r="E61" s="3">
        <v>22430</v>
      </c>
      <c r="F61" s="3">
        <v>0</v>
      </c>
      <c r="G61" s="4">
        <f t="shared" si="0"/>
        <v>30265.87</v>
      </c>
      <c r="H61" s="5">
        <v>3056</v>
      </c>
      <c r="I61" s="5">
        <v>1511</v>
      </c>
      <c r="J61" s="5">
        <v>0</v>
      </c>
      <c r="K61" s="5">
        <v>0</v>
      </c>
      <c r="L61" s="11">
        <f t="shared" si="1"/>
        <v>4567</v>
      </c>
      <c r="M61" s="5"/>
      <c r="N61" s="5"/>
      <c r="O61" s="5"/>
      <c r="P61" s="5"/>
      <c r="Q61" s="11">
        <f t="shared" si="2"/>
        <v>0</v>
      </c>
      <c r="R61" s="5">
        <v>2364.86</v>
      </c>
      <c r="S61" s="5">
        <v>716.5</v>
      </c>
      <c r="T61" s="5">
        <v>1652</v>
      </c>
      <c r="U61" s="5"/>
      <c r="V61" s="11">
        <f t="shared" si="3"/>
        <v>4733.3600000000006</v>
      </c>
      <c r="W61" s="5">
        <v>5012.2</v>
      </c>
      <c r="X61" s="5">
        <v>888.7</v>
      </c>
      <c r="Y61" s="5">
        <v>6125</v>
      </c>
      <c r="Z61" s="5"/>
      <c r="AA61" s="11">
        <f t="shared" si="4"/>
        <v>12025.9</v>
      </c>
      <c r="AB61" s="5">
        <v>2554</v>
      </c>
      <c r="AC61" s="5">
        <v>357.7</v>
      </c>
      <c r="AD61" s="5">
        <v>3445</v>
      </c>
      <c r="AE61" s="5"/>
      <c r="AF61" s="11">
        <f t="shared" si="5"/>
        <v>6356.7</v>
      </c>
      <c r="AG61" s="5">
        <v>790</v>
      </c>
      <c r="AH61" s="5">
        <v>795.37</v>
      </c>
      <c r="AI61" s="5">
        <v>2004</v>
      </c>
      <c r="AJ61" s="5"/>
      <c r="AK61" s="11">
        <f t="shared" si="6"/>
        <v>3589.37</v>
      </c>
      <c r="AL61" s="95">
        <v>39123.56</v>
      </c>
      <c r="AM61" s="95">
        <v>10883.008925971375</v>
      </c>
      <c r="AN61" s="95">
        <v>15109</v>
      </c>
      <c r="AO61" s="95">
        <v>0</v>
      </c>
      <c r="AP61" s="11">
        <f t="shared" si="7"/>
        <v>65115.568925971369</v>
      </c>
    </row>
    <row r="62" spans="1:42" x14ac:dyDescent="0.25">
      <c r="A62" s="1" t="s">
        <v>128</v>
      </c>
      <c r="B62" s="2" t="s">
        <v>129</v>
      </c>
      <c r="C62" s="3">
        <v>21427.14</v>
      </c>
      <c r="D62" s="3">
        <v>6677.07</v>
      </c>
      <c r="E62" s="3">
        <v>42617</v>
      </c>
      <c r="F62" s="3">
        <v>0</v>
      </c>
      <c r="G62" s="4">
        <f t="shared" si="0"/>
        <v>70721.209999999992</v>
      </c>
      <c r="H62" s="5">
        <v>8578.93</v>
      </c>
      <c r="I62" s="5">
        <v>909.55</v>
      </c>
      <c r="J62" s="5">
        <v>0</v>
      </c>
      <c r="K62" s="5">
        <v>0</v>
      </c>
      <c r="L62" s="11">
        <f t="shared" si="1"/>
        <v>9488.48</v>
      </c>
      <c r="M62" s="5"/>
      <c r="N62" s="5"/>
      <c r="O62" s="5"/>
      <c r="P62" s="5"/>
      <c r="Q62" s="11">
        <f t="shared" si="2"/>
        <v>0</v>
      </c>
      <c r="R62" s="5">
        <v>332.5</v>
      </c>
      <c r="S62" s="5">
        <v>569.16999999999996</v>
      </c>
      <c r="T62" s="5">
        <v>3139</v>
      </c>
      <c r="U62" s="5"/>
      <c r="V62" s="11">
        <f t="shared" si="3"/>
        <v>4040.67</v>
      </c>
      <c r="W62" s="5">
        <v>13068.33</v>
      </c>
      <c r="X62" s="5">
        <v>1374.05</v>
      </c>
      <c r="Y62" s="5">
        <v>10687</v>
      </c>
      <c r="Z62" s="5"/>
      <c r="AA62" s="11">
        <f t="shared" si="4"/>
        <v>25129.379999999997</v>
      </c>
      <c r="AB62" s="5">
        <v>3962</v>
      </c>
      <c r="AC62" s="5">
        <v>267.85000000000002</v>
      </c>
      <c r="AD62" s="5">
        <v>6546</v>
      </c>
      <c r="AE62" s="5"/>
      <c r="AF62" s="11">
        <f t="shared" si="5"/>
        <v>10775.85</v>
      </c>
      <c r="AG62" s="5">
        <v>8850</v>
      </c>
      <c r="AH62" s="5">
        <v>484.8</v>
      </c>
      <c r="AI62" s="5">
        <v>3807</v>
      </c>
      <c r="AJ62" s="5"/>
      <c r="AK62" s="11">
        <f t="shared" si="6"/>
        <v>13141.8</v>
      </c>
      <c r="AL62" s="95">
        <v>40210.300000000003</v>
      </c>
      <c r="AM62" s="95">
        <v>7066.205680554378</v>
      </c>
      <c r="AN62" s="95">
        <v>28700.6</v>
      </c>
      <c r="AO62" s="95">
        <v>0</v>
      </c>
      <c r="AP62" s="11">
        <f t="shared" si="7"/>
        <v>75977.105680554378</v>
      </c>
    </row>
    <row r="63" spans="1:42" x14ac:dyDescent="0.25">
      <c r="A63" s="1" t="s">
        <v>130</v>
      </c>
      <c r="B63" s="2" t="s">
        <v>131</v>
      </c>
      <c r="C63" s="3">
        <v>8966.83</v>
      </c>
      <c r="D63" s="3">
        <v>6542.4</v>
      </c>
      <c r="E63" s="3">
        <v>11628</v>
      </c>
      <c r="F63" s="3">
        <v>0</v>
      </c>
      <c r="G63" s="4">
        <f t="shared" si="0"/>
        <v>27137.23</v>
      </c>
      <c r="H63" s="5">
        <v>2040</v>
      </c>
      <c r="I63" s="5">
        <v>3443.56</v>
      </c>
      <c r="J63" s="5">
        <v>3706</v>
      </c>
      <c r="K63" s="5">
        <v>0</v>
      </c>
      <c r="L63" s="11">
        <f t="shared" si="1"/>
        <v>9189.56</v>
      </c>
      <c r="M63" s="5"/>
      <c r="N63" s="5"/>
      <c r="O63" s="5"/>
      <c r="P63" s="5"/>
      <c r="Q63" s="11">
        <f t="shared" si="2"/>
        <v>0</v>
      </c>
      <c r="R63" s="5">
        <v>1605</v>
      </c>
      <c r="S63" s="5">
        <v>327.60000000000002</v>
      </c>
      <c r="T63" s="5">
        <v>1224</v>
      </c>
      <c r="U63" s="5"/>
      <c r="V63" s="11">
        <f t="shared" si="3"/>
        <v>3156.6</v>
      </c>
      <c r="W63" s="5">
        <v>9411.52</v>
      </c>
      <c r="X63" s="5">
        <v>4876.25</v>
      </c>
      <c r="Y63" s="5">
        <v>12172</v>
      </c>
      <c r="Z63" s="5"/>
      <c r="AA63" s="11">
        <f t="shared" si="4"/>
        <v>26459.77</v>
      </c>
      <c r="AB63" s="5">
        <v>2355</v>
      </c>
      <c r="AC63" s="5">
        <v>65.81</v>
      </c>
      <c r="AD63" s="5">
        <v>1904</v>
      </c>
      <c r="AE63" s="5"/>
      <c r="AF63" s="11">
        <f t="shared" si="5"/>
        <v>4324.8099999999995</v>
      </c>
      <c r="AG63" s="5">
        <v>3782</v>
      </c>
      <c r="AH63" s="5">
        <v>1951.05</v>
      </c>
      <c r="AI63" s="5">
        <v>3366</v>
      </c>
      <c r="AJ63" s="5"/>
      <c r="AK63" s="11">
        <f t="shared" si="6"/>
        <v>9099.0499999999993</v>
      </c>
      <c r="AL63" s="95">
        <v>11371</v>
      </c>
      <c r="AM63" s="95">
        <v>7289.8632748768232</v>
      </c>
      <c r="AN63" s="95">
        <v>22000</v>
      </c>
      <c r="AO63" s="95">
        <v>0</v>
      </c>
      <c r="AP63" s="11">
        <f t="shared" si="7"/>
        <v>40660.863274876821</v>
      </c>
    </row>
    <row r="64" spans="1:42" x14ac:dyDescent="0.25">
      <c r="A64" s="1" t="s">
        <v>132</v>
      </c>
      <c r="B64" s="2" t="s">
        <v>133</v>
      </c>
      <c r="C64" s="3">
        <v>6220.09</v>
      </c>
      <c r="D64" s="3">
        <v>32450.85</v>
      </c>
      <c r="E64" s="3">
        <v>5400</v>
      </c>
      <c r="F64" s="3">
        <v>0</v>
      </c>
      <c r="G64" s="4">
        <f t="shared" si="0"/>
        <v>44070.94</v>
      </c>
      <c r="H64" s="5">
        <v>150</v>
      </c>
      <c r="I64" s="5">
        <v>1044.5999999999999</v>
      </c>
      <c r="J64" s="5">
        <v>1000</v>
      </c>
      <c r="K64" s="5">
        <v>0</v>
      </c>
      <c r="L64" s="11">
        <f t="shared" si="1"/>
        <v>2194.6</v>
      </c>
      <c r="M64" s="5"/>
      <c r="N64" s="5"/>
      <c r="O64" s="5"/>
      <c r="P64" s="5"/>
      <c r="Q64" s="11">
        <f t="shared" si="2"/>
        <v>0</v>
      </c>
      <c r="R64" s="5">
        <v>1600</v>
      </c>
      <c r="S64" s="5">
        <v>427.01</v>
      </c>
      <c r="T64" s="5">
        <v>886</v>
      </c>
      <c r="U64" s="5"/>
      <c r="V64" s="11">
        <f t="shared" si="3"/>
        <v>2913.01</v>
      </c>
      <c r="W64" s="5">
        <v>4524.4500000000007</v>
      </c>
      <c r="X64" s="5">
        <v>577.15</v>
      </c>
      <c r="Y64" s="5"/>
      <c r="Z64" s="5"/>
      <c r="AA64" s="11">
        <f t="shared" si="4"/>
        <v>5101.6000000000004</v>
      </c>
      <c r="AB64" s="5">
        <v>4001.5</v>
      </c>
      <c r="AC64" s="5">
        <v>2357.3200000000002</v>
      </c>
      <c r="AD64" s="5">
        <v>2000</v>
      </c>
      <c r="AE64" s="5"/>
      <c r="AF64" s="11">
        <f t="shared" si="5"/>
        <v>8358.82</v>
      </c>
      <c r="AG64" s="5">
        <v>2202</v>
      </c>
      <c r="AH64" s="5">
        <v>225</v>
      </c>
      <c r="AI64" s="5">
        <v>0</v>
      </c>
      <c r="AJ64" s="5"/>
      <c r="AK64" s="11">
        <f t="shared" si="6"/>
        <v>2427</v>
      </c>
      <c r="AL64" s="95">
        <v>14006</v>
      </c>
      <c r="AM64" s="95">
        <v>7364.9878005720584</v>
      </c>
      <c r="AN64" s="95">
        <v>3200</v>
      </c>
      <c r="AO64" s="95">
        <v>0</v>
      </c>
      <c r="AP64" s="11">
        <f t="shared" si="7"/>
        <v>24570.98780057206</v>
      </c>
    </row>
    <row r="65" spans="1:42" x14ac:dyDescent="0.25">
      <c r="A65" s="1" t="s">
        <v>134</v>
      </c>
      <c r="B65" s="2" t="s">
        <v>135</v>
      </c>
      <c r="C65" s="3">
        <v>2101.0300000000002</v>
      </c>
      <c r="D65" s="3">
        <v>1341.9</v>
      </c>
      <c r="E65" s="3">
        <v>1000</v>
      </c>
      <c r="F65" s="3">
        <v>0</v>
      </c>
      <c r="G65" s="4">
        <f t="shared" si="0"/>
        <v>4442.93</v>
      </c>
      <c r="H65" s="5">
        <v>0</v>
      </c>
      <c r="I65" s="5">
        <v>284.29000000000002</v>
      </c>
      <c r="J65" s="5">
        <v>0</v>
      </c>
      <c r="K65" s="5">
        <v>0</v>
      </c>
      <c r="L65" s="11">
        <f t="shared" si="1"/>
        <v>284.29000000000002</v>
      </c>
      <c r="M65" s="5"/>
      <c r="N65" s="5"/>
      <c r="O65" s="5"/>
      <c r="P65" s="5"/>
      <c r="Q65" s="11">
        <f t="shared" si="2"/>
        <v>0</v>
      </c>
      <c r="R65" s="5">
        <v>210</v>
      </c>
      <c r="S65" s="5">
        <v>112.62</v>
      </c>
      <c r="T65" s="5">
        <v>0</v>
      </c>
      <c r="U65" s="5"/>
      <c r="V65" s="11">
        <f t="shared" si="3"/>
        <v>322.62</v>
      </c>
      <c r="W65" s="5">
        <v>650</v>
      </c>
      <c r="X65" s="5">
        <v>232.19</v>
      </c>
      <c r="Y65" s="5">
        <v>3500</v>
      </c>
      <c r="Z65" s="5"/>
      <c r="AA65" s="11">
        <f t="shared" si="4"/>
        <v>4382.1900000000005</v>
      </c>
      <c r="AB65" s="5">
        <v>850</v>
      </c>
      <c r="AC65" s="5">
        <v>159.15</v>
      </c>
      <c r="AD65" s="5"/>
      <c r="AE65" s="5"/>
      <c r="AF65" s="11">
        <f t="shared" si="5"/>
        <v>1009.15</v>
      </c>
      <c r="AG65" s="5">
        <v>0</v>
      </c>
      <c r="AH65" s="5">
        <v>338.85</v>
      </c>
      <c r="AI65" s="5">
        <v>0</v>
      </c>
      <c r="AJ65" s="5"/>
      <c r="AK65" s="11">
        <f t="shared" si="6"/>
        <v>338.85</v>
      </c>
      <c r="AL65" s="95">
        <v>2487</v>
      </c>
      <c r="AM65" s="95">
        <v>2236.5778262998324</v>
      </c>
      <c r="AN65" s="95">
        <v>0</v>
      </c>
      <c r="AO65" s="95">
        <v>0</v>
      </c>
      <c r="AP65" s="11">
        <f t="shared" si="7"/>
        <v>4723.5778262998319</v>
      </c>
    </row>
    <row r="66" spans="1:42" x14ac:dyDescent="0.25">
      <c r="A66" s="1" t="s">
        <v>136</v>
      </c>
      <c r="B66" s="2" t="s">
        <v>137</v>
      </c>
      <c r="C66" s="3">
        <v>7204.18</v>
      </c>
      <c r="D66" s="3">
        <v>11129.810000000001</v>
      </c>
      <c r="E66" s="3">
        <v>15000</v>
      </c>
      <c r="F66" s="3">
        <v>0</v>
      </c>
      <c r="G66" s="4">
        <f t="shared" ref="G66:G129" si="8">SUM(C66:F66)</f>
        <v>33333.990000000005</v>
      </c>
      <c r="H66" s="5">
        <v>1805</v>
      </c>
      <c r="I66" s="5">
        <v>895.35</v>
      </c>
      <c r="J66" s="5">
        <v>114.93</v>
      </c>
      <c r="K66" s="5">
        <v>0</v>
      </c>
      <c r="L66" s="11">
        <f t="shared" ref="L66:L129" si="9">SUM(H66:K66)</f>
        <v>2815.2799999999997</v>
      </c>
      <c r="M66" s="5"/>
      <c r="N66" s="5"/>
      <c r="O66" s="5"/>
      <c r="P66" s="5"/>
      <c r="Q66" s="11">
        <f t="shared" ref="Q66:Q129" si="10">SUM(M66:P66)</f>
        <v>0</v>
      </c>
      <c r="R66" s="5">
        <v>830</v>
      </c>
      <c r="S66" s="5">
        <v>1101.28</v>
      </c>
      <c r="T66" s="5">
        <v>1000</v>
      </c>
      <c r="U66" s="5"/>
      <c r="V66" s="11">
        <f t="shared" ref="V66:V129" si="11">SUM(R66:U66)</f>
        <v>2931.2799999999997</v>
      </c>
      <c r="W66" s="5">
        <v>2074.1</v>
      </c>
      <c r="X66" s="5">
        <v>2821.11</v>
      </c>
      <c r="Y66" s="5">
        <v>4000</v>
      </c>
      <c r="Z66" s="5"/>
      <c r="AA66" s="11">
        <f t="shared" ref="AA66:AA129" si="12">SUM(W66:Z66)</f>
        <v>8895.2099999999991</v>
      </c>
      <c r="AB66" s="5">
        <v>3134</v>
      </c>
      <c r="AC66" s="5">
        <v>1412.37</v>
      </c>
      <c r="AD66" s="5">
        <v>10000</v>
      </c>
      <c r="AE66" s="5"/>
      <c r="AF66" s="11">
        <f t="shared" ref="AF66:AF129" si="13">SUM(AB66:AE66)</f>
        <v>14546.369999999999</v>
      </c>
      <c r="AG66" s="5">
        <v>2188</v>
      </c>
      <c r="AH66" s="5">
        <v>1264.9100000000001</v>
      </c>
      <c r="AI66" s="5">
        <v>6000</v>
      </c>
      <c r="AJ66" s="5"/>
      <c r="AK66" s="11">
        <f t="shared" ref="AK66:AK129" si="14">SUM(AG66:AJ66)</f>
        <v>9452.91</v>
      </c>
      <c r="AL66" s="95">
        <v>14986</v>
      </c>
      <c r="AM66" s="95">
        <v>4299.5604267368408</v>
      </c>
      <c r="AN66" s="95">
        <v>11000</v>
      </c>
      <c r="AO66" s="95">
        <v>0</v>
      </c>
      <c r="AP66" s="11">
        <f t="shared" si="7"/>
        <v>30285.56042673684</v>
      </c>
    </row>
    <row r="67" spans="1:42" x14ac:dyDescent="0.25">
      <c r="A67" s="1" t="s">
        <v>138</v>
      </c>
      <c r="B67" s="2" t="s">
        <v>139</v>
      </c>
      <c r="C67" s="3">
        <v>4863.34</v>
      </c>
      <c r="D67" s="3">
        <v>5517.4500000000007</v>
      </c>
      <c r="E67" s="3">
        <v>6000</v>
      </c>
      <c r="F67" s="3">
        <v>-289.77999999999997</v>
      </c>
      <c r="G67" s="4">
        <f t="shared" si="8"/>
        <v>16091.01</v>
      </c>
      <c r="H67" s="5">
        <v>880</v>
      </c>
      <c r="I67" s="5">
        <v>236.8</v>
      </c>
      <c r="J67" s="5">
        <v>0</v>
      </c>
      <c r="K67" s="5">
        <v>0</v>
      </c>
      <c r="L67" s="11">
        <f t="shared" si="9"/>
        <v>1116.8</v>
      </c>
      <c r="M67" s="5"/>
      <c r="N67" s="5"/>
      <c r="O67" s="5"/>
      <c r="P67" s="5"/>
      <c r="Q67" s="11">
        <f t="shared" si="10"/>
        <v>0</v>
      </c>
      <c r="R67" s="5">
        <v>1625</v>
      </c>
      <c r="S67" s="5">
        <v>507.76</v>
      </c>
      <c r="T67" s="5">
        <v>2000</v>
      </c>
      <c r="U67" s="5"/>
      <c r="V67" s="11">
        <f t="shared" si="11"/>
        <v>4132.76</v>
      </c>
      <c r="W67" s="5">
        <v>1450</v>
      </c>
      <c r="X67" s="5">
        <v>2198.8000000000002</v>
      </c>
      <c r="Y67" s="5">
        <v>6000</v>
      </c>
      <c r="Z67" s="5"/>
      <c r="AA67" s="11">
        <f t="shared" si="12"/>
        <v>9648.7999999999993</v>
      </c>
      <c r="AB67" s="5">
        <v>2435</v>
      </c>
      <c r="AC67" s="5">
        <v>499.91</v>
      </c>
      <c r="AD67" s="5">
        <v>2000</v>
      </c>
      <c r="AE67" s="5"/>
      <c r="AF67" s="11">
        <f t="shared" si="13"/>
        <v>4934.91</v>
      </c>
      <c r="AG67" s="5">
        <v>100</v>
      </c>
      <c r="AH67" s="5">
        <v>1774.59</v>
      </c>
      <c r="AI67" s="5">
        <v>6000</v>
      </c>
      <c r="AJ67" s="5"/>
      <c r="AK67" s="11">
        <f t="shared" si="14"/>
        <v>7874.59</v>
      </c>
      <c r="AL67" s="95">
        <v>14827</v>
      </c>
      <c r="AM67" s="95">
        <v>3549.8320929372899</v>
      </c>
      <c r="AN67" s="95">
        <v>1700</v>
      </c>
      <c r="AO67" s="95">
        <v>0</v>
      </c>
      <c r="AP67" s="11">
        <f t="shared" ref="AP67:AP130" si="15">SUM(AL67:AO67)</f>
        <v>20076.832092937289</v>
      </c>
    </row>
    <row r="68" spans="1:42" x14ac:dyDescent="0.25">
      <c r="A68" s="1" t="s">
        <v>140</v>
      </c>
      <c r="B68" s="2" t="s">
        <v>141</v>
      </c>
      <c r="C68" s="3">
        <v>3951.09</v>
      </c>
      <c r="D68" s="3">
        <v>10592.060000000001</v>
      </c>
      <c r="E68" s="3">
        <v>12000</v>
      </c>
      <c r="F68" s="3">
        <v>202187.07</v>
      </c>
      <c r="G68" s="4">
        <f t="shared" si="8"/>
        <v>228730.22</v>
      </c>
      <c r="H68" s="5">
        <v>12416.48</v>
      </c>
      <c r="I68" s="5">
        <v>5540.21</v>
      </c>
      <c r="J68" s="5">
        <v>15000</v>
      </c>
      <c r="K68" s="5">
        <v>0</v>
      </c>
      <c r="L68" s="11">
        <f t="shared" si="9"/>
        <v>32956.69</v>
      </c>
      <c r="M68" s="5"/>
      <c r="N68" s="5"/>
      <c r="O68" s="5"/>
      <c r="P68" s="5"/>
      <c r="Q68" s="11">
        <f t="shared" si="10"/>
        <v>0</v>
      </c>
      <c r="R68" s="5">
        <v>9745</v>
      </c>
      <c r="S68" s="5">
        <v>4576.87</v>
      </c>
      <c r="T68" s="5">
        <v>7000</v>
      </c>
      <c r="U68" s="5"/>
      <c r="V68" s="11">
        <f t="shared" si="11"/>
        <v>21321.87</v>
      </c>
      <c r="W68" s="5">
        <v>4580</v>
      </c>
      <c r="X68" s="5">
        <v>2895.41</v>
      </c>
      <c r="Y68" s="5">
        <v>9000</v>
      </c>
      <c r="Z68" s="5"/>
      <c r="AA68" s="11">
        <f t="shared" si="12"/>
        <v>16475.41</v>
      </c>
      <c r="AB68" s="5">
        <v>9628</v>
      </c>
      <c r="AC68" s="5">
        <v>2396.9299999999998</v>
      </c>
      <c r="AD68" s="5">
        <v>8460.15</v>
      </c>
      <c r="AE68" s="5"/>
      <c r="AF68" s="11">
        <f t="shared" si="13"/>
        <v>20485.080000000002</v>
      </c>
      <c r="AG68" s="5">
        <v>880</v>
      </c>
      <c r="AH68" s="5">
        <v>7834.53</v>
      </c>
      <c r="AI68" s="5">
        <v>7000</v>
      </c>
      <c r="AJ68" s="5"/>
      <c r="AK68" s="11">
        <f t="shared" si="14"/>
        <v>15714.529999999999</v>
      </c>
      <c r="AL68" s="95">
        <v>14676.68</v>
      </c>
      <c r="AM68" s="95">
        <v>6197.7757038508262</v>
      </c>
      <c r="AN68" s="95">
        <v>10000</v>
      </c>
      <c r="AO68" s="95">
        <v>0</v>
      </c>
      <c r="AP68" s="11">
        <f t="shared" si="15"/>
        <v>30874.455703850828</v>
      </c>
    </row>
    <row r="69" spans="1:42" x14ac:dyDescent="0.25">
      <c r="A69" s="1" t="s">
        <v>142</v>
      </c>
      <c r="B69" s="2" t="s">
        <v>143</v>
      </c>
      <c r="C69" s="3">
        <v>4374.28</v>
      </c>
      <c r="D69" s="3">
        <v>4382.38</v>
      </c>
      <c r="E69" s="3">
        <v>24600</v>
      </c>
      <c r="F69" s="3">
        <v>0</v>
      </c>
      <c r="G69" s="4">
        <f t="shared" si="8"/>
        <v>33356.660000000003</v>
      </c>
      <c r="H69" s="5">
        <v>630</v>
      </c>
      <c r="I69" s="5">
        <v>205.05</v>
      </c>
      <c r="J69" s="5">
        <v>0</v>
      </c>
      <c r="K69" s="5">
        <v>0</v>
      </c>
      <c r="L69" s="11">
        <f t="shared" si="9"/>
        <v>835.05</v>
      </c>
      <c r="M69" s="5"/>
      <c r="N69" s="5"/>
      <c r="O69" s="5"/>
      <c r="P69" s="5"/>
      <c r="Q69" s="11">
        <f t="shared" si="10"/>
        <v>0</v>
      </c>
      <c r="R69" s="5">
        <v>205.92</v>
      </c>
      <c r="S69" s="5">
        <v>376.7</v>
      </c>
      <c r="T69" s="5">
        <v>2100</v>
      </c>
      <c r="U69" s="5"/>
      <c r="V69" s="11">
        <f t="shared" si="11"/>
        <v>2682.62</v>
      </c>
      <c r="W69" s="5">
        <v>2060.23</v>
      </c>
      <c r="X69" s="5">
        <v>388.9</v>
      </c>
      <c r="Y69" s="5">
        <v>4900</v>
      </c>
      <c r="Z69" s="5"/>
      <c r="AA69" s="11">
        <f t="shared" si="12"/>
        <v>7349.13</v>
      </c>
      <c r="AB69" s="5">
        <v>956.53</v>
      </c>
      <c r="AC69" s="5">
        <v>65.349999999999994</v>
      </c>
      <c r="AD69" s="5">
        <v>750</v>
      </c>
      <c r="AE69" s="5"/>
      <c r="AF69" s="11">
        <f t="shared" si="13"/>
        <v>1771.88</v>
      </c>
      <c r="AG69" s="5">
        <v>3935.01</v>
      </c>
      <c r="AH69" s="5">
        <v>3849.8</v>
      </c>
      <c r="AI69" s="5">
        <v>3650</v>
      </c>
      <c r="AJ69" s="5"/>
      <c r="AK69" s="11">
        <f t="shared" si="14"/>
        <v>11434.810000000001</v>
      </c>
      <c r="AL69" s="95">
        <v>10966.32</v>
      </c>
      <c r="AM69" s="95">
        <v>4266.148505905403</v>
      </c>
      <c r="AN69" s="95">
        <v>10000</v>
      </c>
      <c r="AO69" s="95">
        <v>0</v>
      </c>
      <c r="AP69" s="11">
        <f t="shared" si="15"/>
        <v>25232.468505905403</v>
      </c>
    </row>
    <row r="70" spans="1:42" x14ac:dyDescent="0.25">
      <c r="A70" s="1" t="s">
        <v>144</v>
      </c>
      <c r="B70" s="2" t="s">
        <v>145</v>
      </c>
      <c r="C70" s="3">
        <v>1424.17</v>
      </c>
      <c r="D70" s="3">
        <v>5873.05</v>
      </c>
      <c r="E70" s="3">
        <v>9000</v>
      </c>
      <c r="F70" s="3">
        <v>0</v>
      </c>
      <c r="G70" s="4">
        <f t="shared" si="8"/>
        <v>16297.220000000001</v>
      </c>
      <c r="H70" s="5">
        <v>120</v>
      </c>
      <c r="I70" s="5">
        <v>2597.56</v>
      </c>
      <c r="J70" s="5">
        <v>1700</v>
      </c>
      <c r="K70" s="5">
        <v>0</v>
      </c>
      <c r="L70" s="11">
        <f t="shared" si="9"/>
        <v>4417.5599999999995</v>
      </c>
      <c r="M70" s="5"/>
      <c r="N70" s="5"/>
      <c r="O70" s="5"/>
      <c r="P70" s="5"/>
      <c r="Q70" s="11">
        <f t="shared" si="10"/>
        <v>0</v>
      </c>
      <c r="R70" s="5">
        <v>400</v>
      </c>
      <c r="S70" s="5">
        <v>1531.01</v>
      </c>
      <c r="T70" s="5">
        <v>700</v>
      </c>
      <c r="U70" s="5"/>
      <c r="V70" s="11">
        <f t="shared" si="11"/>
        <v>2631.01</v>
      </c>
      <c r="W70" s="5"/>
      <c r="X70" s="5">
        <v>104.75</v>
      </c>
      <c r="Y70" s="5"/>
      <c r="Z70" s="5"/>
      <c r="AA70" s="11">
        <f t="shared" si="12"/>
        <v>104.75</v>
      </c>
      <c r="AB70" s="5">
        <v>20</v>
      </c>
      <c r="AC70" s="5">
        <v>636.19000000000005</v>
      </c>
      <c r="AD70" s="5"/>
      <c r="AE70" s="5"/>
      <c r="AF70" s="11">
        <f t="shared" si="13"/>
        <v>656.19</v>
      </c>
      <c r="AG70" s="5">
        <v>250</v>
      </c>
      <c r="AH70" s="5">
        <v>300.89</v>
      </c>
      <c r="AI70" s="5">
        <v>0</v>
      </c>
      <c r="AJ70" s="5"/>
      <c r="AK70" s="11">
        <f t="shared" si="14"/>
        <v>550.89</v>
      </c>
      <c r="AL70" s="95">
        <v>2610</v>
      </c>
      <c r="AM70" s="95">
        <v>4727.0310596827831</v>
      </c>
      <c r="AN70" s="95">
        <v>1153.5</v>
      </c>
      <c r="AO70" s="95">
        <v>0</v>
      </c>
      <c r="AP70" s="11">
        <f t="shared" si="15"/>
        <v>8490.531059682784</v>
      </c>
    </row>
    <row r="71" spans="1:42" x14ac:dyDescent="0.25">
      <c r="A71" s="1" t="s">
        <v>146</v>
      </c>
      <c r="B71" s="2" t="s">
        <v>147</v>
      </c>
      <c r="C71" s="3">
        <v>7428.15</v>
      </c>
      <c r="D71" s="3">
        <v>6042.3600000000006</v>
      </c>
      <c r="E71" s="3">
        <v>11820</v>
      </c>
      <c r="F71" s="3">
        <v>20241.349999999999</v>
      </c>
      <c r="G71" s="4">
        <f t="shared" si="8"/>
        <v>45531.86</v>
      </c>
      <c r="H71" s="5">
        <v>265</v>
      </c>
      <c r="I71" s="5">
        <v>806.86</v>
      </c>
      <c r="J71" s="5">
        <v>5470</v>
      </c>
      <c r="K71" s="5">
        <v>0</v>
      </c>
      <c r="L71" s="11">
        <f t="shared" si="9"/>
        <v>6541.8600000000006</v>
      </c>
      <c r="M71" s="5"/>
      <c r="N71" s="5"/>
      <c r="O71" s="5"/>
      <c r="P71" s="5"/>
      <c r="Q71" s="11">
        <f t="shared" si="10"/>
        <v>0</v>
      </c>
      <c r="R71" s="5">
        <v>680</v>
      </c>
      <c r="S71" s="5">
        <v>323.02999999999997</v>
      </c>
      <c r="T71" s="5">
        <v>0</v>
      </c>
      <c r="U71" s="5"/>
      <c r="V71" s="11">
        <f t="shared" si="11"/>
        <v>1003.03</v>
      </c>
      <c r="W71" s="5">
        <v>63245.649999999987</v>
      </c>
      <c r="X71" s="5">
        <v>2516.7999999999997</v>
      </c>
      <c r="Y71" s="5">
        <v>9920</v>
      </c>
      <c r="Z71" s="5"/>
      <c r="AA71" s="11">
        <f t="shared" si="12"/>
        <v>75682.449999999983</v>
      </c>
      <c r="AB71" s="5">
        <v>2515</v>
      </c>
      <c r="AC71" s="5">
        <v>246.85</v>
      </c>
      <c r="AD71" s="5"/>
      <c r="AE71" s="5"/>
      <c r="AF71" s="11">
        <f t="shared" si="13"/>
        <v>2761.85</v>
      </c>
      <c r="AG71" s="5">
        <v>1560</v>
      </c>
      <c r="AH71" s="5">
        <v>1532.44</v>
      </c>
      <c r="AI71" s="5">
        <v>5000</v>
      </c>
      <c r="AJ71" s="5"/>
      <c r="AK71" s="11">
        <f t="shared" si="14"/>
        <v>8092.4400000000005</v>
      </c>
      <c r="AL71" s="95">
        <v>6012</v>
      </c>
      <c r="AM71" s="95">
        <v>1793.9908410542403</v>
      </c>
      <c r="AN71" s="95">
        <v>1670</v>
      </c>
      <c r="AO71" s="95">
        <v>0</v>
      </c>
      <c r="AP71" s="11">
        <f t="shared" si="15"/>
        <v>9475.9908410542412</v>
      </c>
    </row>
    <row r="72" spans="1:42" x14ac:dyDescent="0.25">
      <c r="A72" s="1" t="s">
        <v>148</v>
      </c>
      <c r="B72" s="2" t="s">
        <v>149</v>
      </c>
      <c r="C72" s="3">
        <v>18346.23</v>
      </c>
      <c r="D72" s="3">
        <v>29653.09</v>
      </c>
      <c r="E72" s="3">
        <v>41027.99</v>
      </c>
      <c r="F72" s="3">
        <v>17560.12</v>
      </c>
      <c r="G72" s="4">
        <f t="shared" si="8"/>
        <v>106587.43</v>
      </c>
      <c r="H72" s="5">
        <v>24070.93</v>
      </c>
      <c r="I72" s="5">
        <v>9618.17</v>
      </c>
      <c r="J72" s="5">
        <v>13033</v>
      </c>
      <c r="K72" s="5">
        <v>0</v>
      </c>
      <c r="L72" s="11">
        <f t="shared" si="9"/>
        <v>46722.1</v>
      </c>
      <c r="M72" s="5"/>
      <c r="N72" s="5"/>
      <c r="O72" s="5"/>
      <c r="P72" s="5"/>
      <c r="Q72" s="11">
        <f t="shared" si="10"/>
        <v>0</v>
      </c>
      <c r="R72" s="5">
        <v>4944.84</v>
      </c>
      <c r="S72" s="5">
        <v>4237.45</v>
      </c>
      <c r="T72" s="5">
        <v>3079</v>
      </c>
      <c r="U72" s="5"/>
      <c r="V72" s="11">
        <f t="shared" si="11"/>
        <v>12261.29</v>
      </c>
      <c r="W72" s="5">
        <v>25849.96</v>
      </c>
      <c r="X72" s="5">
        <v>11619.71</v>
      </c>
      <c r="Y72" s="5">
        <v>10287</v>
      </c>
      <c r="Z72" s="5"/>
      <c r="AA72" s="11">
        <f t="shared" si="12"/>
        <v>47756.67</v>
      </c>
      <c r="AB72" s="5">
        <v>4496</v>
      </c>
      <c r="AC72" s="5">
        <v>5390.58</v>
      </c>
      <c r="AD72" s="5">
        <v>8173</v>
      </c>
      <c r="AE72" s="5"/>
      <c r="AF72" s="11">
        <f t="shared" si="13"/>
        <v>18059.580000000002</v>
      </c>
      <c r="AG72" s="5">
        <v>8698</v>
      </c>
      <c r="AH72" s="5">
        <v>6183.29</v>
      </c>
      <c r="AI72" s="5">
        <v>9175</v>
      </c>
      <c r="AJ72" s="5"/>
      <c r="AK72" s="11">
        <f t="shared" si="14"/>
        <v>24056.29</v>
      </c>
      <c r="AL72" s="95">
        <v>32976</v>
      </c>
      <c r="AM72" s="95">
        <v>21307.954567243287</v>
      </c>
      <c r="AN72" s="95">
        <v>20000</v>
      </c>
      <c r="AO72" s="95">
        <v>0</v>
      </c>
      <c r="AP72" s="11">
        <f t="shared" si="15"/>
        <v>74283.954567243287</v>
      </c>
    </row>
    <row r="73" spans="1:42" x14ac:dyDescent="0.25">
      <c r="A73" s="1" t="s">
        <v>150</v>
      </c>
      <c r="B73" s="2" t="s">
        <v>151</v>
      </c>
      <c r="C73" s="3">
        <v>715.17</v>
      </c>
      <c r="D73" s="3">
        <v>1899.1499999999999</v>
      </c>
      <c r="E73" s="3">
        <v>3500</v>
      </c>
      <c r="F73" s="3">
        <v>0</v>
      </c>
      <c r="G73" s="4">
        <f t="shared" si="8"/>
        <v>6114.32</v>
      </c>
      <c r="H73" s="5">
        <v>143</v>
      </c>
      <c r="I73" s="5">
        <v>110.25</v>
      </c>
      <c r="J73" s="5">
        <v>0</v>
      </c>
      <c r="K73" s="5">
        <v>0</v>
      </c>
      <c r="L73" s="11">
        <f t="shared" si="9"/>
        <v>253.25</v>
      </c>
      <c r="M73" s="5"/>
      <c r="N73" s="5"/>
      <c r="O73" s="5"/>
      <c r="P73" s="5"/>
      <c r="Q73" s="11">
        <f t="shared" si="10"/>
        <v>0</v>
      </c>
      <c r="R73" s="5">
        <v>10</v>
      </c>
      <c r="S73" s="5">
        <v>95.69</v>
      </c>
      <c r="T73" s="5">
        <v>0</v>
      </c>
      <c r="U73" s="5"/>
      <c r="V73" s="11">
        <f t="shared" si="11"/>
        <v>105.69</v>
      </c>
      <c r="W73" s="5">
        <v>360</v>
      </c>
      <c r="X73" s="5">
        <v>206.10000000000002</v>
      </c>
      <c r="Y73" s="5"/>
      <c r="Z73" s="5"/>
      <c r="AA73" s="11">
        <f t="shared" si="12"/>
        <v>566.1</v>
      </c>
      <c r="AB73" s="5">
        <v>140</v>
      </c>
      <c r="AC73" s="5">
        <v>420.72</v>
      </c>
      <c r="AD73" s="5">
        <v>1200</v>
      </c>
      <c r="AE73" s="5"/>
      <c r="AF73" s="11">
        <f t="shared" si="13"/>
        <v>1760.72</v>
      </c>
      <c r="AG73" s="5">
        <v>90</v>
      </c>
      <c r="AH73" s="5">
        <v>78.5</v>
      </c>
      <c r="AI73" s="5">
        <v>0</v>
      </c>
      <c r="AJ73" s="5"/>
      <c r="AK73" s="11">
        <f t="shared" si="14"/>
        <v>168.5</v>
      </c>
      <c r="AL73" s="95">
        <v>965</v>
      </c>
      <c r="AM73" s="95">
        <v>2318.8725557343055</v>
      </c>
      <c r="AN73" s="95">
        <v>0</v>
      </c>
      <c r="AO73" s="95">
        <v>0</v>
      </c>
      <c r="AP73" s="11">
        <f t="shared" si="15"/>
        <v>3283.8725557343055</v>
      </c>
    </row>
    <row r="74" spans="1:42" x14ac:dyDescent="0.25">
      <c r="A74" s="1" t="s">
        <v>152</v>
      </c>
      <c r="B74" s="2" t="s">
        <v>153</v>
      </c>
      <c r="C74" s="3">
        <v>3982.4</v>
      </c>
      <c r="D74" s="3">
        <v>6209.7800000000007</v>
      </c>
      <c r="E74" s="3">
        <v>8200</v>
      </c>
      <c r="F74" s="3">
        <v>0</v>
      </c>
      <c r="G74" s="4">
        <f t="shared" si="8"/>
        <v>18392.18</v>
      </c>
      <c r="H74" s="5">
        <v>4360</v>
      </c>
      <c r="I74" s="5">
        <v>2023.52</v>
      </c>
      <c r="J74" s="5">
        <v>6600</v>
      </c>
      <c r="K74" s="5">
        <v>0</v>
      </c>
      <c r="L74" s="11">
        <f t="shared" si="9"/>
        <v>12983.52</v>
      </c>
      <c r="M74" s="5"/>
      <c r="N74" s="5"/>
      <c r="O74" s="5"/>
      <c r="P74" s="5"/>
      <c r="Q74" s="11">
        <f t="shared" si="10"/>
        <v>0</v>
      </c>
      <c r="R74" s="5">
        <v>5610</v>
      </c>
      <c r="S74" s="5">
        <v>1331.2</v>
      </c>
      <c r="T74" s="5">
        <v>5000</v>
      </c>
      <c r="U74" s="5"/>
      <c r="V74" s="11">
        <f t="shared" si="11"/>
        <v>11941.2</v>
      </c>
      <c r="W74" s="5">
        <v>8410</v>
      </c>
      <c r="X74" s="5">
        <v>628.29999999999995</v>
      </c>
      <c r="Y74" s="5">
        <v>5000</v>
      </c>
      <c r="Z74" s="5"/>
      <c r="AA74" s="11">
        <f t="shared" si="12"/>
        <v>14038.3</v>
      </c>
      <c r="AB74" s="5">
        <v>6157</v>
      </c>
      <c r="AC74" s="5">
        <v>1660.22</v>
      </c>
      <c r="AD74" s="5">
        <v>5000</v>
      </c>
      <c r="AE74" s="5"/>
      <c r="AF74" s="11">
        <f t="shared" si="13"/>
        <v>12817.220000000001</v>
      </c>
      <c r="AG74" s="5">
        <v>4385</v>
      </c>
      <c r="AH74" s="5">
        <v>3414.28</v>
      </c>
      <c r="AI74" s="5">
        <v>5000</v>
      </c>
      <c r="AJ74" s="5"/>
      <c r="AK74" s="11">
        <f t="shared" si="14"/>
        <v>12799.28</v>
      </c>
      <c r="AL74" s="95">
        <v>12375</v>
      </c>
      <c r="AM74" s="95">
        <v>2559.74043840168</v>
      </c>
      <c r="AN74" s="95">
        <v>0</v>
      </c>
      <c r="AO74" s="95">
        <v>8500</v>
      </c>
      <c r="AP74" s="11">
        <f t="shared" si="15"/>
        <v>23434.740438401681</v>
      </c>
    </row>
    <row r="75" spans="1:42" x14ac:dyDescent="0.25">
      <c r="A75" s="1" t="s">
        <v>154</v>
      </c>
      <c r="B75" s="2" t="s">
        <v>155</v>
      </c>
      <c r="C75" s="3">
        <v>1810.29</v>
      </c>
      <c r="D75" s="3">
        <v>5973.65</v>
      </c>
      <c r="E75" s="3">
        <v>2000</v>
      </c>
      <c r="F75" s="3">
        <v>0</v>
      </c>
      <c r="G75" s="4">
        <f t="shared" si="8"/>
        <v>9783.9399999999987</v>
      </c>
      <c r="H75" s="5">
        <v>1450</v>
      </c>
      <c r="I75" s="5">
        <v>3067.91</v>
      </c>
      <c r="J75" s="5">
        <v>2000</v>
      </c>
      <c r="K75" s="5">
        <v>0</v>
      </c>
      <c r="L75" s="11">
        <f t="shared" si="9"/>
        <v>6517.91</v>
      </c>
      <c r="M75" s="5"/>
      <c r="N75" s="5"/>
      <c r="O75" s="5"/>
      <c r="P75" s="5"/>
      <c r="Q75" s="11">
        <f t="shared" si="10"/>
        <v>0</v>
      </c>
      <c r="R75" s="5">
        <v>660</v>
      </c>
      <c r="S75" s="5">
        <v>1320.05</v>
      </c>
      <c r="T75" s="5">
        <v>1000</v>
      </c>
      <c r="U75" s="5"/>
      <c r="V75" s="11">
        <f t="shared" si="11"/>
        <v>2980.05</v>
      </c>
      <c r="W75" s="5">
        <v>1619</v>
      </c>
      <c r="X75" s="5">
        <v>3905.87</v>
      </c>
      <c r="Y75" s="5">
        <v>5000</v>
      </c>
      <c r="Z75" s="5"/>
      <c r="AA75" s="11">
        <f t="shared" si="12"/>
        <v>10524.869999999999</v>
      </c>
      <c r="AB75" s="5">
        <v>2704.5</v>
      </c>
      <c r="AC75" s="5">
        <v>4288.51</v>
      </c>
      <c r="AD75" s="5"/>
      <c r="AE75" s="5"/>
      <c r="AF75" s="11">
        <f t="shared" si="13"/>
        <v>6993.01</v>
      </c>
      <c r="AG75" s="5">
        <v>3717</v>
      </c>
      <c r="AH75" s="5">
        <v>4446.8500000000004</v>
      </c>
      <c r="AI75" s="5">
        <v>5000</v>
      </c>
      <c r="AJ75" s="5"/>
      <c r="AK75" s="11">
        <f t="shared" si="14"/>
        <v>13163.85</v>
      </c>
      <c r="AL75" s="95">
        <v>22970</v>
      </c>
      <c r="AM75" s="95">
        <v>4081.814306499517</v>
      </c>
      <c r="AN75" s="95">
        <v>0</v>
      </c>
      <c r="AO75" s="95">
        <v>0</v>
      </c>
      <c r="AP75" s="11">
        <f t="shared" si="15"/>
        <v>27051.814306499517</v>
      </c>
    </row>
    <row r="76" spans="1:42" x14ac:dyDescent="0.25">
      <c r="A76" s="1" t="s">
        <v>156</v>
      </c>
      <c r="B76" s="2" t="s">
        <v>157</v>
      </c>
      <c r="C76" s="3">
        <v>6438.45</v>
      </c>
      <c r="D76" s="3">
        <v>9367.4699999999993</v>
      </c>
      <c r="E76" s="3">
        <v>31210.07</v>
      </c>
      <c r="F76" s="3">
        <v>0</v>
      </c>
      <c r="G76" s="4">
        <f t="shared" si="8"/>
        <v>47015.99</v>
      </c>
      <c r="H76" s="5">
        <v>3527.55</v>
      </c>
      <c r="I76" s="5">
        <v>201.45</v>
      </c>
      <c r="J76" s="5">
        <v>6224</v>
      </c>
      <c r="K76" s="5">
        <v>0</v>
      </c>
      <c r="L76" s="11">
        <f t="shared" si="9"/>
        <v>9953</v>
      </c>
      <c r="M76" s="5"/>
      <c r="N76" s="5"/>
      <c r="O76" s="5"/>
      <c r="P76" s="5"/>
      <c r="Q76" s="11">
        <f t="shared" si="10"/>
        <v>0</v>
      </c>
      <c r="R76" s="5">
        <v>1156.8800000000001</v>
      </c>
      <c r="S76" s="5">
        <v>2064.19</v>
      </c>
      <c r="T76" s="5">
        <v>4000</v>
      </c>
      <c r="U76" s="5"/>
      <c r="V76" s="11">
        <f t="shared" si="11"/>
        <v>7221.07</v>
      </c>
      <c r="W76" s="5">
        <v>5056.2</v>
      </c>
      <c r="X76" s="5">
        <v>8110.18</v>
      </c>
      <c r="Y76" s="5">
        <v>14000</v>
      </c>
      <c r="Z76" s="5"/>
      <c r="AA76" s="11">
        <f t="shared" si="12"/>
        <v>27166.38</v>
      </c>
      <c r="AB76" s="5">
        <v>1590.1</v>
      </c>
      <c r="AC76" s="5">
        <v>1759.3</v>
      </c>
      <c r="AD76" s="5">
        <v>5503</v>
      </c>
      <c r="AE76" s="5"/>
      <c r="AF76" s="11">
        <f t="shared" si="13"/>
        <v>8852.4</v>
      </c>
      <c r="AG76" s="5">
        <v>332</v>
      </c>
      <c r="AH76" s="5">
        <v>413.34</v>
      </c>
      <c r="AI76" s="5">
        <v>384</v>
      </c>
      <c r="AJ76" s="5"/>
      <c r="AK76" s="11">
        <f t="shared" si="14"/>
        <v>1129.3399999999999</v>
      </c>
      <c r="AL76" s="95">
        <v>10941</v>
      </c>
      <c r="AM76" s="95">
        <v>3175.2320973483411</v>
      </c>
      <c r="AN76" s="95">
        <v>4500</v>
      </c>
      <c r="AO76" s="95">
        <v>5000</v>
      </c>
      <c r="AP76" s="11">
        <f t="shared" si="15"/>
        <v>23616.23209734834</v>
      </c>
    </row>
    <row r="77" spans="1:42" x14ac:dyDescent="0.25">
      <c r="A77" s="1" t="s">
        <v>158</v>
      </c>
      <c r="B77" s="2" t="s">
        <v>159</v>
      </c>
      <c r="C77" s="3">
        <v>4211.47</v>
      </c>
      <c r="D77" s="3">
        <v>2674.62</v>
      </c>
      <c r="E77" s="3">
        <v>2000</v>
      </c>
      <c r="F77" s="3">
        <v>0</v>
      </c>
      <c r="G77" s="4">
        <f t="shared" si="8"/>
        <v>8886.09</v>
      </c>
      <c r="H77" s="5">
        <v>0</v>
      </c>
      <c r="I77" s="5">
        <v>4463.63</v>
      </c>
      <c r="J77" s="5">
        <v>9300</v>
      </c>
      <c r="K77" s="5">
        <v>0</v>
      </c>
      <c r="L77" s="11">
        <f t="shared" si="9"/>
        <v>13763.630000000001</v>
      </c>
      <c r="M77" s="5"/>
      <c r="N77" s="5"/>
      <c r="O77" s="5"/>
      <c r="P77" s="5"/>
      <c r="Q77" s="11">
        <f t="shared" si="10"/>
        <v>0</v>
      </c>
      <c r="R77" s="5">
        <v>65</v>
      </c>
      <c r="S77" s="5">
        <v>280.10000000000002</v>
      </c>
      <c r="T77" s="5">
        <v>600</v>
      </c>
      <c r="U77" s="5"/>
      <c r="V77" s="11">
        <f t="shared" si="11"/>
        <v>945.1</v>
      </c>
      <c r="W77" s="5">
        <v>160</v>
      </c>
      <c r="X77" s="5">
        <v>4556.2699999999995</v>
      </c>
      <c r="Y77" s="5">
        <v>4650</v>
      </c>
      <c r="Z77" s="5"/>
      <c r="AA77" s="11">
        <f t="shared" si="12"/>
        <v>9366.27</v>
      </c>
      <c r="AB77" s="5">
        <v>1705.45</v>
      </c>
      <c r="AC77" s="5">
        <v>3689.23</v>
      </c>
      <c r="AD77" s="5">
        <v>4000</v>
      </c>
      <c r="AE77" s="5"/>
      <c r="AF77" s="11">
        <f t="shared" si="13"/>
        <v>9394.68</v>
      </c>
      <c r="AG77" s="5">
        <v>0</v>
      </c>
      <c r="AH77" s="5">
        <v>1017.54</v>
      </c>
      <c r="AI77" s="5">
        <v>2650</v>
      </c>
      <c r="AJ77" s="5"/>
      <c r="AK77" s="11">
        <f t="shared" si="14"/>
        <v>3667.54</v>
      </c>
      <c r="AL77" s="95">
        <v>6195</v>
      </c>
      <c r="AM77" s="95">
        <v>2345.0035709893737</v>
      </c>
      <c r="AN77" s="95">
        <v>0</v>
      </c>
      <c r="AO77" s="95">
        <v>0</v>
      </c>
      <c r="AP77" s="11">
        <f t="shared" si="15"/>
        <v>8540.0035709893746</v>
      </c>
    </row>
    <row r="78" spans="1:42" x14ac:dyDescent="0.25">
      <c r="A78" s="1" t="s">
        <v>160</v>
      </c>
      <c r="B78" s="2" t="s">
        <v>161</v>
      </c>
      <c r="C78" s="3">
        <v>13242.58</v>
      </c>
      <c r="D78" s="3">
        <v>6178.75</v>
      </c>
      <c r="E78" s="3">
        <v>3500</v>
      </c>
      <c r="F78" s="3">
        <v>0</v>
      </c>
      <c r="G78" s="4">
        <f t="shared" si="8"/>
        <v>22921.33</v>
      </c>
      <c r="H78" s="5">
        <v>2160</v>
      </c>
      <c r="I78" s="5">
        <v>2122.4699999999998</v>
      </c>
      <c r="J78" s="5">
        <v>9975</v>
      </c>
      <c r="K78" s="5">
        <v>0</v>
      </c>
      <c r="L78" s="11">
        <f t="shared" si="9"/>
        <v>14257.47</v>
      </c>
      <c r="M78" s="5"/>
      <c r="N78" s="5"/>
      <c r="O78" s="5"/>
      <c r="P78" s="5"/>
      <c r="Q78" s="11">
        <f t="shared" si="10"/>
        <v>0</v>
      </c>
      <c r="R78" s="5">
        <v>1300</v>
      </c>
      <c r="S78" s="5">
        <v>1364.32</v>
      </c>
      <c r="T78" s="5">
        <v>7245</v>
      </c>
      <c r="U78" s="5"/>
      <c r="V78" s="11">
        <f t="shared" si="11"/>
        <v>9909.32</v>
      </c>
      <c r="W78" s="5">
        <v>2205</v>
      </c>
      <c r="X78" s="5">
        <v>707.56</v>
      </c>
      <c r="Y78" s="5">
        <v>8400</v>
      </c>
      <c r="Z78" s="5"/>
      <c r="AA78" s="11">
        <f t="shared" si="12"/>
        <v>11312.56</v>
      </c>
      <c r="AB78" s="5">
        <v>2978.25</v>
      </c>
      <c r="AC78" s="5">
        <v>2451.41</v>
      </c>
      <c r="AD78" s="5">
        <v>6615</v>
      </c>
      <c r="AE78" s="5">
        <v>1700</v>
      </c>
      <c r="AF78" s="11">
        <f t="shared" si="13"/>
        <v>13744.66</v>
      </c>
      <c r="AG78" s="5">
        <v>24203</v>
      </c>
      <c r="AH78" s="5">
        <v>2442.58</v>
      </c>
      <c r="AI78" s="5">
        <v>11350</v>
      </c>
      <c r="AJ78" s="5"/>
      <c r="AK78" s="11">
        <f t="shared" si="14"/>
        <v>37995.58</v>
      </c>
      <c r="AL78" s="95">
        <v>26012</v>
      </c>
      <c r="AM78" s="95">
        <v>5899.1082622214235</v>
      </c>
      <c r="AN78" s="95">
        <v>2971</v>
      </c>
      <c r="AO78" s="95">
        <v>0</v>
      </c>
      <c r="AP78" s="11">
        <f t="shared" si="15"/>
        <v>34882.108262221424</v>
      </c>
    </row>
    <row r="79" spans="1:42" x14ac:dyDescent="0.25">
      <c r="A79" s="1" t="s">
        <v>162</v>
      </c>
      <c r="B79" s="2" t="s">
        <v>163</v>
      </c>
      <c r="C79" s="3">
        <v>780.68</v>
      </c>
      <c r="D79" s="3">
        <v>1907.27</v>
      </c>
      <c r="E79" s="3">
        <v>0</v>
      </c>
      <c r="F79" s="3">
        <v>0</v>
      </c>
      <c r="G79" s="4">
        <f t="shared" si="8"/>
        <v>2687.95</v>
      </c>
      <c r="H79" s="5">
        <v>0</v>
      </c>
      <c r="I79" s="5">
        <v>159.65</v>
      </c>
      <c r="J79" s="5">
        <v>0</v>
      </c>
      <c r="K79" s="5">
        <v>0</v>
      </c>
      <c r="L79" s="11">
        <f t="shared" si="9"/>
        <v>159.65</v>
      </c>
      <c r="M79" s="5"/>
      <c r="N79" s="5"/>
      <c r="O79" s="5"/>
      <c r="P79" s="5"/>
      <c r="Q79" s="11">
        <f t="shared" si="10"/>
        <v>0</v>
      </c>
      <c r="R79" s="5">
        <v>500</v>
      </c>
      <c r="S79" s="5">
        <v>383.7</v>
      </c>
      <c r="T79" s="5">
        <v>0</v>
      </c>
      <c r="U79" s="5"/>
      <c r="V79" s="11">
        <f t="shared" si="11"/>
        <v>883.7</v>
      </c>
      <c r="W79" s="5">
        <v>430</v>
      </c>
      <c r="X79" s="5">
        <v>181.52</v>
      </c>
      <c r="Y79" s="5"/>
      <c r="Z79" s="5"/>
      <c r="AA79" s="11">
        <f t="shared" si="12"/>
        <v>611.52</v>
      </c>
      <c r="AB79" s="5">
        <v>2905</v>
      </c>
      <c r="AC79" s="5">
        <v>1789.25</v>
      </c>
      <c r="AD79" s="5">
        <v>3095.55</v>
      </c>
      <c r="AE79" s="5"/>
      <c r="AF79" s="11">
        <f t="shared" si="13"/>
        <v>7789.8</v>
      </c>
      <c r="AG79" s="5">
        <v>870</v>
      </c>
      <c r="AH79" s="5">
        <v>2226.56</v>
      </c>
      <c r="AI79" s="5">
        <v>3000</v>
      </c>
      <c r="AJ79" s="5"/>
      <c r="AK79" s="11">
        <f t="shared" si="14"/>
        <v>6096.5599999999995</v>
      </c>
      <c r="AL79" s="95">
        <v>4279</v>
      </c>
      <c r="AM79" s="95">
        <v>2451.9155834700632</v>
      </c>
      <c r="AN79" s="95">
        <v>137.25</v>
      </c>
      <c r="AO79" s="95">
        <v>0</v>
      </c>
      <c r="AP79" s="11">
        <f t="shared" si="15"/>
        <v>6868.1655834700632</v>
      </c>
    </row>
    <row r="80" spans="1:42" x14ac:dyDescent="0.25">
      <c r="A80" s="1" t="s">
        <v>164</v>
      </c>
      <c r="B80" s="2" t="s">
        <v>165</v>
      </c>
      <c r="C80" s="3">
        <v>14331.82</v>
      </c>
      <c r="D80" s="3">
        <v>18058.5</v>
      </c>
      <c r="E80" s="3">
        <v>45000</v>
      </c>
      <c r="F80" s="3">
        <v>0</v>
      </c>
      <c r="G80" s="4">
        <f t="shared" si="8"/>
        <v>77390.320000000007</v>
      </c>
      <c r="H80" s="5">
        <v>13301</v>
      </c>
      <c r="I80" s="5">
        <v>3644.3</v>
      </c>
      <c r="J80" s="5">
        <v>17000</v>
      </c>
      <c r="K80" s="5">
        <v>0</v>
      </c>
      <c r="L80" s="11">
        <f t="shared" si="9"/>
        <v>33945.300000000003</v>
      </c>
      <c r="M80" s="5"/>
      <c r="N80" s="5"/>
      <c r="O80" s="5"/>
      <c r="P80" s="5"/>
      <c r="Q80" s="11">
        <f t="shared" si="10"/>
        <v>0</v>
      </c>
      <c r="R80" s="5">
        <v>4965</v>
      </c>
      <c r="S80" s="5">
        <v>2128.94</v>
      </c>
      <c r="T80" s="5">
        <v>7000</v>
      </c>
      <c r="U80" s="5"/>
      <c r="V80" s="11">
        <f t="shared" si="11"/>
        <v>14093.94</v>
      </c>
      <c r="W80" s="5">
        <v>11625</v>
      </c>
      <c r="X80" s="5">
        <v>3833.9399999999996</v>
      </c>
      <c r="Y80" s="5">
        <v>17000</v>
      </c>
      <c r="Z80" s="5"/>
      <c r="AA80" s="11">
        <f t="shared" si="12"/>
        <v>32458.94</v>
      </c>
      <c r="AB80" s="5">
        <v>9849</v>
      </c>
      <c r="AC80" s="5">
        <v>1753.75</v>
      </c>
      <c r="AD80" s="5">
        <v>14000</v>
      </c>
      <c r="AE80" s="5"/>
      <c r="AF80" s="11">
        <f t="shared" si="13"/>
        <v>25602.75</v>
      </c>
      <c r="AG80" s="5">
        <v>7135</v>
      </c>
      <c r="AH80" s="5">
        <v>1844.26</v>
      </c>
      <c r="AI80" s="5">
        <v>32000</v>
      </c>
      <c r="AJ80" s="5"/>
      <c r="AK80" s="11">
        <f t="shared" si="14"/>
        <v>40979.26</v>
      </c>
      <c r="AL80" s="95">
        <v>43868.23</v>
      </c>
      <c r="AM80" s="95">
        <v>7471.2954086874925</v>
      </c>
      <c r="AN80" s="95">
        <v>24000</v>
      </c>
      <c r="AO80" s="95">
        <v>0</v>
      </c>
      <c r="AP80" s="11">
        <f t="shared" si="15"/>
        <v>75339.525408687492</v>
      </c>
    </row>
    <row r="81" spans="1:42" x14ac:dyDescent="0.25">
      <c r="A81" s="1" t="s">
        <v>166</v>
      </c>
      <c r="B81" s="2" t="s">
        <v>167</v>
      </c>
      <c r="C81" s="3">
        <v>22985.63</v>
      </c>
      <c r="D81" s="3">
        <v>15218.679999999998</v>
      </c>
      <c r="E81" s="3">
        <v>61886</v>
      </c>
      <c r="F81" s="3">
        <v>215.48</v>
      </c>
      <c r="G81" s="4">
        <f t="shared" si="8"/>
        <v>100305.79</v>
      </c>
      <c r="H81" s="5">
        <v>10903.66</v>
      </c>
      <c r="I81" s="5">
        <v>3097.77</v>
      </c>
      <c r="J81" s="5">
        <v>16503</v>
      </c>
      <c r="K81" s="5">
        <v>0</v>
      </c>
      <c r="L81" s="11">
        <f t="shared" si="9"/>
        <v>30504.43</v>
      </c>
      <c r="M81" s="5"/>
      <c r="N81" s="5"/>
      <c r="O81" s="5"/>
      <c r="P81" s="5"/>
      <c r="Q81" s="11">
        <f t="shared" si="10"/>
        <v>0</v>
      </c>
      <c r="R81" s="5">
        <v>3877</v>
      </c>
      <c r="S81" s="5">
        <v>2323.6799999999998</v>
      </c>
      <c r="T81" s="5">
        <v>8252</v>
      </c>
      <c r="U81" s="5"/>
      <c r="V81" s="11">
        <f t="shared" si="11"/>
        <v>14452.68</v>
      </c>
      <c r="W81" s="5">
        <v>30381.69</v>
      </c>
      <c r="X81" s="5">
        <v>8099.4599999999991</v>
      </c>
      <c r="Y81" s="5">
        <v>28880</v>
      </c>
      <c r="Z81" s="5"/>
      <c r="AA81" s="11">
        <f t="shared" si="12"/>
        <v>67361.149999999994</v>
      </c>
      <c r="AB81" s="5">
        <v>12040.55</v>
      </c>
      <c r="AC81" s="5">
        <v>5346.42</v>
      </c>
      <c r="AD81" s="5"/>
      <c r="AE81" s="5"/>
      <c r="AF81" s="11">
        <f t="shared" si="13"/>
        <v>17386.97</v>
      </c>
      <c r="AG81" s="5">
        <v>8650</v>
      </c>
      <c r="AH81" s="5">
        <v>2786.64</v>
      </c>
      <c r="AI81" s="5">
        <v>25503</v>
      </c>
      <c r="AJ81" s="5"/>
      <c r="AK81" s="11">
        <f t="shared" si="14"/>
        <v>36939.64</v>
      </c>
      <c r="AL81" s="95">
        <v>74880.45</v>
      </c>
      <c r="AM81" s="95">
        <v>12087.005832778508</v>
      </c>
      <c r="AN81" s="95">
        <v>73638.679999999993</v>
      </c>
      <c r="AO81" s="95">
        <v>0</v>
      </c>
      <c r="AP81" s="11">
        <f t="shared" si="15"/>
        <v>160606.1358327785</v>
      </c>
    </row>
    <row r="82" spans="1:42" x14ac:dyDescent="0.25">
      <c r="A82" s="1" t="s">
        <v>168</v>
      </c>
      <c r="B82" s="2" t="s">
        <v>169</v>
      </c>
      <c r="C82" s="3">
        <v>11581.03</v>
      </c>
      <c r="D82" s="3">
        <v>13751.14</v>
      </c>
      <c r="E82" s="3">
        <v>39324.99</v>
      </c>
      <c r="F82" s="3">
        <v>40047.07</v>
      </c>
      <c r="G82" s="4">
        <f t="shared" si="8"/>
        <v>104704.23</v>
      </c>
      <c r="H82" s="5">
        <v>7099.69</v>
      </c>
      <c r="I82" s="5">
        <v>321.87</v>
      </c>
      <c r="J82" s="5">
        <v>4848</v>
      </c>
      <c r="K82" s="5">
        <v>0</v>
      </c>
      <c r="L82" s="11">
        <f t="shared" si="9"/>
        <v>12269.56</v>
      </c>
      <c r="M82" s="5"/>
      <c r="N82" s="5"/>
      <c r="O82" s="5"/>
      <c r="P82" s="5"/>
      <c r="Q82" s="11">
        <f t="shared" si="10"/>
        <v>0</v>
      </c>
      <c r="R82" s="5">
        <v>1145</v>
      </c>
      <c r="S82" s="5">
        <v>2744.51</v>
      </c>
      <c r="T82" s="5">
        <v>8727</v>
      </c>
      <c r="U82" s="5"/>
      <c r="V82" s="11">
        <f t="shared" si="11"/>
        <v>12616.51</v>
      </c>
      <c r="W82" s="5">
        <v>10205.529999999999</v>
      </c>
      <c r="X82" s="5">
        <v>5556.3000000000011</v>
      </c>
      <c r="Y82" s="5">
        <v>24241</v>
      </c>
      <c r="Z82" s="5"/>
      <c r="AA82" s="11">
        <f t="shared" si="12"/>
        <v>40002.83</v>
      </c>
      <c r="AB82" s="5">
        <v>10155</v>
      </c>
      <c r="AC82" s="5">
        <v>5035.38</v>
      </c>
      <c r="AD82" s="5">
        <v>12605</v>
      </c>
      <c r="AE82" s="5"/>
      <c r="AF82" s="11">
        <f t="shared" si="13"/>
        <v>27795.38</v>
      </c>
      <c r="AG82" s="5">
        <v>1994</v>
      </c>
      <c r="AH82" s="5">
        <v>3239.41</v>
      </c>
      <c r="AI82" s="5">
        <v>7757</v>
      </c>
      <c r="AJ82" s="5"/>
      <c r="AK82" s="11">
        <f t="shared" si="14"/>
        <v>12990.41</v>
      </c>
      <c r="AL82" s="95">
        <v>41448.639999999999</v>
      </c>
      <c r="AM82" s="95">
        <v>8306.0970114674092</v>
      </c>
      <c r="AN82" s="95">
        <v>36218.68</v>
      </c>
      <c r="AO82" s="95">
        <v>0</v>
      </c>
      <c r="AP82" s="11">
        <f t="shared" si="15"/>
        <v>85973.41701146742</v>
      </c>
    </row>
    <row r="83" spans="1:42" x14ac:dyDescent="0.25">
      <c r="A83" s="1" t="s">
        <v>170</v>
      </c>
      <c r="B83" s="2" t="s">
        <v>171</v>
      </c>
      <c r="C83" s="3">
        <v>4527.71</v>
      </c>
      <c r="D83" s="3">
        <v>8551.41</v>
      </c>
      <c r="E83" s="3">
        <v>13701</v>
      </c>
      <c r="F83" s="3">
        <v>0</v>
      </c>
      <c r="G83" s="4">
        <f t="shared" si="8"/>
        <v>26780.12</v>
      </c>
      <c r="H83" s="5">
        <v>9959.82</v>
      </c>
      <c r="I83" s="5">
        <v>321.5</v>
      </c>
      <c r="J83" s="5">
        <v>3000</v>
      </c>
      <c r="K83" s="5">
        <v>0</v>
      </c>
      <c r="L83" s="11">
        <f t="shared" si="9"/>
        <v>13281.32</v>
      </c>
      <c r="M83" s="5"/>
      <c r="N83" s="5"/>
      <c r="O83" s="5"/>
      <c r="P83" s="5"/>
      <c r="Q83" s="11">
        <f t="shared" si="10"/>
        <v>0</v>
      </c>
      <c r="R83" s="5">
        <v>1350</v>
      </c>
      <c r="S83" s="5">
        <v>416.88</v>
      </c>
      <c r="T83" s="5">
        <v>4000</v>
      </c>
      <c r="U83" s="5"/>
      <c r="V83" s="11">
        <f t="shared" si="11"/>
        <v>5766.88</v>
      </c>
      <c r="W83" s="5">
        <v>10391.23</v>
      </c>
      <c r="X83" s="5">
        <v>7645.19</v>
      </c>
      <c r="Y83" s="5">
        <v>41600</v>
      </c>
      <c r="Z83" s="5"/>
      <c r="AA83" s="11">
        <f t="shared" si="12"/>
        <v>59636.42</v>
      </c>
      <c r="AB83" s="5">
        <v>3155</v>
      </c>
      <c r="AC83" s="5">
        <v>1738.67</v>
      </c>
      <c r="AD83" s="5"/>
      <c r="AE83" s="5"/>
      <c r="AF83" s="11">
        <f t="shared" si="13"/>
        <v>4893.67</v>
      </c>
      <c r="AG83" s="5">
        <v>3872</v>
      </c>
      <c r="AH83" s="5">
        <v>4153.66</v>
      </c>
      <c r="AI83" s="5">
        <v>10800</v>
      </c>
      <c r="AJ83" s="5"/>
      <c r="AK83" s="11">
        <f t="shared" si="14"/>
        <v>18825.66</v>
      </c>
      <c r="AL83" s="95">
        <v>7416</v>
      </c>
      <c r="AM83" s="95">
        <v>4963.3671560724033</v>
      </c>
      <c r="AN83" s="95">
        <v>30133.84</v>
      </c>
      <c r="AO83" s="95">
        <v>0</v>
      </c>
      <c r="AP83" s="11">
        <f t="shared" si="15"/>
        <v>42513.2071560724</v>
      </c>
    </row>
    <row r="84" spans="1:42" x14ac:dyDescent="0.25">
      <c r="A84" s="1" t="s">
        <v>172</v>
      </c>
      <c r="B84" s="2" t="s">
        <v>173</v>
      </c>
      <c r="C84" s="3">
        <v>5572.2</v>
      </c>
      <c r="D84" s="3">
        <v>12670.79</v>
      </c>
      <c r="E84" s="3">
        <v>24138</v>
      </c>
      <c r="F84" s="3">
        <v>0</v>
      </c>
      <c r="G84" s="4">
        <f t="shared" si="8"/>
        <v>42380.990000000005</v>
      </c>
      <c r="H84" s="5">
        <v>3950.7</v>
      </c>
      <c r="I84" s="5">
        <v>196.8</v>
      </c>
      <c r="J84" s="5">
        <v>635</v>
      </c>
      <c r="K84" s="5">
        <v>0</v>
      </c>
      <c r="L84" s="11">
        <f t="shared" si="9"/>
        <v>4782.5</v>
      </c>
      <c r="M84" s="5"/>
      <c r="N84" s="5"/>
      <c r="O84" s="5"/>
      <c r="P84" s="5"/>
      <c r="Q84" s="11">
        <f t="shared" si="10"/>
        <v>0</v>
      </c>
      <c r="R84" s="5">
        <v>1710</v>
      </c>
      <c r="S84" s="5">
        <v>971.19</v>
      </c>
      <c r="T84" s="5">
        <v>3811</v>
      </c>
      <c r="U84" s="5"/>
      <c r="V84" s="11">
        <f t="shared" si="11"/>
        <v>6492.1900000000005</v>
      </c>
      <c r="W84" s="5">
        <v>13200.310000000001</v>
      </c>
      <c r="X84" s="5">
        <v>3273.96</v>
      </c>
      <c r="Y84" s="5">
        <v>20326</v>
      </c>
      <c r="Z84" s="5"/>
      <c r="AA84" s="11">
        <f t="shared" si="12"/>
        <v>36800.270000000004</v>
      </c>
      <c r="AB84" s="5">
        <v>2117</v>
      </c>
      <c r="AC84" s="5">
        <v>796.25</v>
      </c>
      <c r="AD84" s="5">
        <v>2541</v>
      </c>
      <c r="AE84" s="5">
        <v>2984.35</v>
      </c>
      <c r="AF84" s="11">
        <f t="shared" si="13"/>
        <v>8438.6</v>
      </c>
      <c r="AG84" s="5">
        <v>7729</v>
      </c>
      <c r="AH84" s="5">
        <v>2614.6</v>
      </c>
      <c r="AI84" s="5">
        <v>12069</v>
      </c>
      <c r="AJ84" s="5"/>
      <c r="AK84" s="11">
        <f t="shared" si="14"/>
        <v>22412.6</v>
      </c>
      <c r="AL84" s="95">
        <v>25222.7</v>
      </c>
      <c r="AM84" s="95">
        <v>9351.0069269026135</v>
      </c>
      <c r="AN84" s="95">
        <v>23720.799999999999</v>
      </c>
      <c r="AO84" s="95">
        <v>0</v>
      </c>
      <c r="AP84" s="11">
        <f t="shared" si="15"/>
        <v>58294.506926902613</v>
      </c>
    </row>
    <row r="85" spans="1:42" x14ac:dyDescent="0.25">
      <c r="A85" s="1" t="s">
        <v>174</v>
      </c>
      <c r="B85" s="2" t="s">
        <v>175</v>
      </c>
      <c r="C85" s="3">
        <v>3131.71</v>
      </c>
      <c r="D85" s="3">
        <v>7648.6100000000006</v>
      </c>
      <c r="E85" s="3">
        <v>7554.05</v>
      </c>
      <c r="F85" s="3">
        <v>0</v>
      </c>
      <c r="G85" s="4">
        <f t="shared" si="8"/>
        <v>18334.37</v>
      </c>
      <c r="H85" s="5">
        <v>0</v>
      </c>
      <c r="I85" s="5">
        <v>221.6</v>
      </c>
      <c r="J85" s="5">
        <v>0</v>
      </c>
      <c r="K85" s="5">
        <v>0</v>
      </c>
      <c r="L85" s="11">
        <f t="shared" si="9"/>
        <v>221.6</v>
      </c>
      <c r="M85" s="5"/>
      <c r="N85" s="5"/>
      <c r="O85" s="5"/>
      <c r="P85" s="5"/>
      <c r="Q85" s="11">
        <f t="shared" si="10"/>
        <v>0</v>
      </c>
      <c r="R85" s="5">
        <v>464</v>
      </c>
      <c r="S85" s="5">
        <v>614.01</v>
      </c>
      <c r="T85" s="5">
        <v>500</v>
      </c>
      <c r="U85" s="5"/>
      <c r="V85" s="11">
        <f t="shared" si="11"/>
        <v>1578.01</v>
      </c>
      <c r="W85" s="5">
        <v>2171.25</v>
      </c>
      <c r="X85" s="5">
        <v>1300.48</v>
      </c>
      <c r="Y85" s="5">
        <v>3500</v>
      </c>
      <c r="Z85" s="5"/>
      <c r="AA85" s="11">
        <f t="shared" si="12"/>
        <v>6971.73</v>
      </c>
      <c r="AB85" s="5">
        <v>515</v>
      </c>
      <c r="AC85" s="5">
        <v>160.05000000000001</v>
      </c>
      <c r="AD85" s="5"/>
      <c r="AE85" s="5"/>
      <c r="AF85" s="11">
        <f t="shared" si="13"/>
        <v>675.05</v>
      </c>
      <c r="AG85" s="5">
        <v>110</v>
      </c>
      <c r="AH85" s="5">
        <v>242.95</v>
      </c>
      <c r="AI85" s="5">
        <v>0</v>
      </c>
      <c r="AJ85" s="5"/>
      <c r="AK85" s="11">
        <f t="shared" si="14"/>
        <v>352.95</v>
      </c>
      <c r="AL85" s="95">
        <v>10057</v>
      </c>
      <c r="AM85" s="95">
        <v>4134.4177258702921</v>
      </c>
      <c r="AN85" s="95">
        <v>1972.75</v>
      </c>
      <c r="AO85" s="95">
        <v>0</v>
      </c>
      <c r="AP85" s="11">
        <f t="shared" si="15"/>
        <v>16164.167725870291</v>
      </c>
    </row>
    <row r="86" spans="1:42" x14ac:dyDescent="0.25">
      <c r="A86" s="1" t="s">
        <v>176</v>
      </c>
      <c r="B86" s="2" t="s">
        <v>177</v>
      </c>
      <c r="C86" s="3">
        <v>9102.9599999999991</v>
      </c>
      <c r="D86" s="3">
        <v>2127.5700000000002</v>
      </c>
      <c r="E86" s="3">
        <v>19000</v>
      </c>
      <c r="F86" s="3">
        <v>0</v>
      </c>
      <c r="G86" s="4">
        <f t="shared" si="8"/>
        <v>30230.53</v>
      </c>
      <c r="H86" s="5">
        <v>10260</v>
      </c>
      <c r="I86" s="5">
        <v>319.5</v>
      </c>
      <c r="J86" s="5">
        <v>17750</v>
      </c>
      <c r="K86" s="5">
        <v>0</v>
      </c>
      <c r="L86" s="11">
        <f t="shared" si="9"/>
        <v>28329.5</v>
      </c>
      <c r="M86" s="5"/>
      <c r="N86" s="5"/>
      <c r="O86" s="5"/>
      <c r="P86" s="5"/>
      <c r="Q86" s="11">
        <f t="shared" si="10"/>
        <v>0</v>
      </c>
      <c r="R86" s="5">
        <v>2144</v>
      </c>
      <c r="S86" s="5">
        <v>754.25</v>
      </c>
      <c r="T86" s="5">
        <v>11750</v>
      </c>
      <c r="U86" s="5"/>
      <c r="V86" s="11">
        <f t="shared" si="11"/>
        <v>14648.25</v>
      </c>
      <c r="W86" s="5">
        <v>2695</v>
      </c>
      <c r="X86" s="5">
        <v>1377.32</v>
      </c>
      <c r="Y86" s="5"/>
      <c r="Z86" s="5"/>
      <c r="AA86" s="11">
        <f t="shared" si="12"/>
        <v>4072.3199999999997</v>
      </c>
      <c r="AB86" s="5">
        <v>4471</v>
      </c>
      <c r="AC86" s="5">
        <v>1510.22</v>
      </c>
      <c r="AD86" s="5">
        <v>14000</v>
      </c>
      <c r="AE86" s="5"/>
      <c r="AF86" s="11">
        <f t="shared" si="13"/>
        <v>19981.22</v>
      </c>
      <c r="AG86" s="5">
        <v>5420</v>
      </c>
      <c r="AH86" s="5">
        <v>509.15</v>
      </c>
      <c r="AI86" s="5">
        <v>11750</v>
      </c>
      <c r="AJ86" s="5"/>
      <c r="AK86" s="11">
        <f t="shared" si="14"/>
        <v>17679.150000000001</v>
      </c>
      <c r="AL86" s="95">
        <v>25777.200000000001</v>
      </c>
      <c r="AM86" s="95">
        <v>5357.5991573739548</v>
      </c>
      <c r="AN86" s="95">
        <v>0</v>
      </c>
      <c r="AO86" s="95">
        <v>0</v>
      </c>
      <c r="AP86" s="11">
        <f t="shared" si="15"/>
        <v>31134.799157373956</v>
      </c>
    </row>
    <row r="87" spans="1:42" x14ac:dyDescent="0.25">
      <c r="A87" s="1" t="s">
        <v>178</v>
      </c>
      <c r="B87" s="2" t="s">
        <v>179</v>
      </c>
      <c r="C87" s="3">
        <v>2337.65</v>
      </c>
      <c r="D87" s="3">
        <v>3048.42</v>
      </c>
      <c r="E87" s="3">
        <v>20000</v>
      </c>
      <c r="F87" s="3">
        <v>0</v>
      </c>
      <c r="G87" s="4">
        <f t="shared" si="8"/>
        <v>25386.07</v>
      </c>
      <c r="H87" s="5">
        <v>350</v>
      </c>
      <c r="I87" s="5">
        <v>279.62</v>
      </c>
      <c r="J87" s="5">
        <v>0</v>
      </c>
      <c r="K87" s="5">
        <v>0</v>
      </c>
      <c r="L87" s="11">
        <f t="shared" si="9"/>
        <v>629.62</v>
      </c>
      <c r="M87" s="5"/>
      <c r="N87" s="5"/>
      <c r="O87" s="5"/>
      <c r="P87" s="5"/>
      <c r="Q87" s="11">
        <f t="shared" si="10"/>
        <v>0</v>
      </c>
      <c r="R87" s="5">
        <v>135</v>
      </c>
      <c r="S87" s="5">
        <v>574.02</v>
      </c>
      <c r="T87" s="5">
        <v>4415.47</v>
      </c>
      <c r="U87" s="5"/>
      <c r="V87" s="11">
        <f t="shared" si="11"/>
        <v>5124.49</v>
      </c>
      <c r="W87" s="5">
        <v>720</v>
      </c>
      <c r="X87" s="5">
        <v>1494.48</v>
      </c>
      <c r="Y87" s="5">
        <v>3000</v>
      </c>
      <c r="Z87" s="5"/>
      <c r="AA87" s="11">
        <f t="shared" si="12"/>
        <v>5214.4799999999996</v>
      </c>
      <c r="AB87" s="5">
        <v>750</v>
      </c>
      <c r="AC87" s="5">
        <v>1795.03</v>
      </c>
      <c r="AD87" s="5">
        <v>3000</v>
      </c>
      <c r="AE87" s="5"/>
      <c r="AF87" s="11">
        <f t="shared" si="13"/>
        <v>5545.03</v>
      </c>
      <c r="AG87" s="5">
        <v>20</v>
      </c>
      <c r="AH87" s="5">
        <v>106</v>
      </c>
      <c r="AI87" s="5">
        <v>800</v>
      </c>
      <c r="AJ87" s="5"/>
      <c r="AK87" s="11">
        <f t="shared" si="14"/>
        <v>926</v>
      </c>
      <c r="AL87" s="95">
        <v>9860</v>
      </c>
      <c r="AM87" s="95">
        <v>3233.7632438478613</v>
      </c>
      <c r="AN87" s="95">
        <v>2500</v>
      </c>
      <c r="AO87" s="95">
        <v>0</v>
      </c>
      <c r="AP87" s="11">
        <f t="shared" si="15"/>
        <v>15593.763243847861</v>
      </c>
    </row>
    <row r="88" spans="1:42" x14ac:dyDescent="0.25">
      <c r="A88" s="1" t="s">
        <v>180</v>
      </c>
      <c r="B88" s="2" t="s">
        <v>181</v>
      </c>
      <c r="C88" s="3">
        <v>5505.5</v>
      </c>
      <c r="D88" s="3">
        <v>27803.58</v>
      </c>
      <c r="E88" s="3">
        <v>32802</v>
      </c>
      <c r="F88" s="3">
        <v>0</v>
      </c>
      <c r="G88" s="4">
        <f t="shared" si="8"/>
        <v>66111.08</v>
      </c>
      <c r="H88" s="5">
        <v>7910.44</v>
      </c>
      <c r="I88" s="5">
        <v>2885.2</v>
      </c>
      <c r="J88" s="5">
        <v>2684</v>
      </c>
      <c r="K88" s="5">
        <v>0</v>
      </c>
      <c r="L88" s="11">
        <f t="shared" si="9"/>
        <v>13479.64</v>
      </c>
      <c r="M88" s="5"/>
      <c r="N88" s="5"/>
      <c r="O88" s="5"/>
      <c r="P88" s="5"/>
      <c r="Q88" s="11">
        <f t="shared" si="10"/>
        <v>0</v>
      </c>
      <c r="R88" s="5">
        <v>505</v>
      </c>
      <c r="S88" s="5">
        <v>404.42</v>
      </c>
      <c r="T88" s="5">
        <v>2982</v>
      </c>
      <c r="U88" s="5"/>
      <c r="V88" s="11">
        <f t="shared" si="11"/>
        <v>3891.42</v>
      </c>
      <c r="W88" s="5">
        <v>3445.42</v>
      </c>
      <c r="X88" s="5">
        <v>5379.34</v>
      </c>
      <c r="Y88" s="5">
        <v>9542</v>
      </c>
      <c r="Z88" s="5"/>
      <c r="AA88" s="11">
        <f t="shared" si="12"/>
        <v>18366.760000000002</v>
      </c>
      <c r="AB88" s="5">
        <v>3685.25</v>
      </c>
      <c r="AC88" s="5">
        <v>8161.45</v>
      </c>
      <c r="AD88" s="5"/>
      <c r="AE88" s="5"/>
      <c r="AF88" s="11">
        <f t="shared" si="13"/>
        <v>11846.7</v>
      </c>
      <c r="AG88" s="5">
        <v>540</v>
      </c>
      <c r="AH88" s="5">
        <v>703.08</v>
      </c>
      <c r="AI88" s="5">
        <v>5964</v>
      </c>
      <c r="AJ88" s="5"/>
      <c r="AK88" s="11">
        <f t="shared" si="14"/>
        <v>7207.08</v>
      </c>
      <c r="AL88" s="95">
        <v>15371</v>
      </c>
      <c r="AM88" s="95">
        <v>3522.1567303042102</v>
      </c>
      <c r="AN88" s="95">
        <v>0</v>
      </c>
      <c r="AO88" s="95">
        <v>0</v>
      </c>
      <c r="AP88" s="11">
        <f t="shared" si="15"/>
        <v>18893.15673030421</v>
      </c>
    </row>
    <row r="89" spans="1:42" x14ac:dyDescent="0.25">
      <c r="A89" s="1" t="s">
        <v>182</v>
      </c>
      <c r="B89" s="2" t="s">
        <v>183</v>
      </c>
      <c r="C89" s="3">
        <v>9710.39</v>
      </c>
      <c r="D89" s="3">
        <v>10870.130000000001</v>
      </c>
      <c r="E89" s="3">
        <v>54284</v>
      </c>
      <c r="F89" s="3">
        <v>0</v>
      </c>
      <c r="G89" s="4">
        <f t="shared" si="8"/>
        <v>74864.52</v>
      </c>
      <c r="H89" s="5">
        <v>4080</v>
      </c>
      <c r="I89" s="5">
        <v>2529.11</v>
      </c>
      <c r="J89" s="5">
        <v>19233</v>
      </c>
      <c r="K89" s="5">
        <v>0</v>
      </c>
      <c r="L89" s="11">
        <f t="shared" si="9"/>
        <v>25842.11</v>
      </c>
      <c r="M89" s="5"/>
      <c r="N89" s="5"/>
      <c r="O89" s="5"/>
      <c r="P89" s="5"/>
      <c r="Q89" s="11">
        <f t="shared" si="10"/>
        <v>0</v>
      </c>
      <c r="R89" s="5">
        <v>1150</v>
      </c>
      <c r="S89" s="5">
        <v>1480.41</v>
      </c>
      <c r="T89" s="5">
        <v>18733</v>
      </c>
      <c r="U89" s="5"/>
      <c r="V89" s="11">
        <f t="shared" si="11"/>
        <v>21363.41</v>
      </c>
      <c r="W89" s="5">
        <v>3390</v>
      </c>
      <c r="X89" s="5">
        <v>3175.7000000000003</v>
      </c>
      <c r="Y89" s="5">
        <v>19500</v>
      </c>
      <c r="Z89" s="5"/>
      <c r="AA89" s="11">
        <f t="shared" si="12"/>
        <v>26065.7</v>
      </c>
      <c r="AB89" s="5">
        <v>3494.61</v>
      </c>
      <c r="AC89" s="5">
        <v>1634.17</v>
      </c>
      <c r="AD89" s="5">
        <v>29883</v>
      </c>
      <c r="AE89" s="5">
        <v>86743.19</v>
      </c>
      <c r="AF89" s="11">
        <f t="shared" si="13"/>
        <v>121754.97</v>
      </c>
      <c r="AG89" s="5">
        <v>746</v>
      </c>
      <c r="AH89" s="5">
        <v>2338.2800000000002</v>
      </c>
      <c r="AI89" s="5">
        <v>13183</v>
      </c>
      <c r="AJ89" s="5"/>
      <c r="AK89" s="11">
        <f t="shared" si="14"/>
        <v>16267.28</v>
      </c>
      <c r="AL89" s="95">
        <v>32413.759999999998</v>
      </c>
      <c r="AM89" s="95">
        <v>6510.8300467543095</v>
      </c>
      <c r="AN89" s="95">
        <v>30000</v>
      </c>
      <c r="AO89" s="95">
        <v>16806</v>
      </c>
      <c r="AP89" s="11">
        <f t="shared" si="15"/>
        <v>85730.590046754311</v>
      </c>
    </row>
    <row r="90" spans="1:42" x14ac:dyDescent="0.25">
      <c r="A90" s="1" t="s">
        <v>184</v>
      </c>
      <c r="B90" s="2" t="s">
        <v>185</v>
      </c>
      <c r="C90" s="3">
        <v>7216.94</v>
      </c>
      <c r="D90" s="3">
        <v>10667.970000000001</v>
      </c>
      <c r="E90" s="3">
        <v>14400</v>
      </c>
      <c r="F90" s="3">
        <v>0</v>
      </c>
      <c r="G90" s="4">
        <f t="shared" si="8"/>
        <v>32284.91</v>
      </c>
      <c r="H90" s="5">
        <v>500</v>
      </c>
      <c r="I90" s="5">
        <v>191.1</v>
      </c>
      <c r="J90" s="5">
        <v>0</v>
      </c>
      <c r="K90" s="5">
        <v>0</v>
      </c>
      <c r="L90" s="11">
        <f t="shared" si="9"/>
        <v>691.1</v>
      </c>
      <c r="M90" s="5"/>
      <c r="N90" s="5"/>
      <c r="O90" s="5"/>
      <c r="P90" s="5"/>
      <c r="Q90" s="11">
        <f t="shared" si="10"/>
        <v>0</v>
      </c>
      <c r="R90" s="5">
        <v>2071</v>
      </c>
      <c r="S90" s="5">
        <v>948.75</v>
      </c>
      <c r="T90" s="5">
        <v>2200</v>
      </c>
      <c r="U90" s="5"/>
      <c r="V90" s="11">
        <f t="shared" si="11"/>
        <v>5219.75</v>
      </c>
      <c r="W90" s="5">
        <v>2220</v>
      </c>
      <c r="X90" s="5">
        <v>2319.79</v>
      </c>
      <c r="Y90" s="5">
        <v>4300</v>
      </c>
      <c r="Z90" s="5"/>
      <c r="AA90" s="11">
        <f t="shared" si="12"/>
        <v>8839.7900000000009</v>
      </c>
      <c r="AB90" s="5">
        <v>2478</v>
      </c>
      <c r="AC90" s="5">
        <v>1502.49</v>
      </c>
      <c r="AD90" s="5">
        <v>5600</v>
      </c>
      <c r="AE90" s="5"/>
      <c r="AF90" s="11">
        <f t="shared" si="13"/>
        <v>9580.49</v>
      </c>
      <c r="AG90" s="5">
        <v>5750</v>
      </c>
      <c r="AH90" s="5">
        <v>2999.6</v>
      </c>
      <c r="AI90" s="5">
        <v>9200</v>
      </c>
      <c r="AJ90" s="5"/>
      <c r="AK90" s="11">
        <f t="shared" si="14"/>
        <v>17949.599999999999</v>
      </c>
      <c r="AL90" s="95">
        <v>14546</v>
      </c>
      <c r="AM90" s="95">
        <v>6512.7102896349634</v>
      </c>
      <c r="AN90" s="95">
        <v>2600</v>
      </c>
      <c r="AO90" s="95">
        <v>0</v>
      </c>
      <c r="AP90" s="11">
        <f t="shared" si="15"/>
        <v>23658.710289634964</v>
      </c>
    </row>
    <row r="91" spans="1:42" x14ac:dyDescent="0.25">
      <c r="A91" s="1" t="s">
        <v>186</v>
      </c>
      <c r="B91" s="2" t="s">
        <v>187</v>
      </c>
      <c r="C91" s="3">
        <v>14864.23</v>
      </c>
      <c r="D91" s="3">
        <v>11664.42</v>
      </c>
      <c r="E91" s="3">
        <v>54488</v>
      </c>
      <c r="F91" s="3">
        <v>0</v>
      </c>
      <c r="G91" s="4">
        <f t="shared" si="8"/>
        <v>81016.649999999994</v>
      </c>
      <c r="H91" s="5">
        <v>1980</v>
      </c>
      <c r="I91" s="5">
        <v>441.6</v>
      </c>
      <c r="J91" s="5">
        <v>0</v>
      </c>
      <c r="K91" s="5">
        <v>0</v>
      </c>
      <c r="L91" s="11">
        <f t="shared" si="9"/>
        <v>2421.6</v>
      </c>
      <c r="M91" s="5"/>
      <c r="N91" s="5"/>
      <c r="O91" s="5"/>
      <c r="P91" s="5"/>
      <c r="Q91" s="11">
        <f t="shared" si="10"/>
        <v>0</v>
      </c>
      <c r="R91" s="5">
        <v>1095</v>
      </c>
      <c r="S91" s="5">
        <v>2585.11</v>
      </c>
      <c r="T91" s="5">
        <v>8718.08</v>
      </c>
      <c r="U91" s="5"/>
      <c r="V91" s="11">
        <f t="shared" si="11"/>
        <v>12398.19</v>
      </c>
      <c r="W91" s="5">
        <v>3440</v>
      </c>
      <c r="X91" s="5">
        <v>7832.1900000000005</v>
      </c>
      <c r="Y91" s="5">
        <v>15256.64</v>
      </c>
      <c r="Z91" s="5"/>
      <c r="AA91" s="11">
        <f t="shared" si="12"/>
        <v>26528.83</v>
      </c>
      <c r="AB91" s="5">
        <v>5007.3</v>
      </c>
      <c r="AC91" s="5">
        <v>5308.16</v>
      </c>
      <c r="AD91" s="5">
        <v>15256.64</v>
      </c>
      <c r="AE91" s="5"/>
      <c r="AF91" s="11">
        <f t="shared" si="13"/>
        <v>25572.1</v>
      </c>
      <c r="AG91" s="5">
        <v>4552</v>
      </c>
      <c r="AH91" s="5">
        <v>6564.17</v>
      </c>
      <c r="AI91" s="5">
        <v>16398.740000000002</v>
      </c>
      <c r="AJ91" s="5"/>
      <c r="AK91" s="11">
        <f t="shared" si="14"/>
        <v>27514.910000000003</v>
      </c>
      <c r="AL91" s="95">
        <v>27999</v>
      </c>
      <c r="AM91" s="95">
        <v>14761.975397236039</v>
      </c>
      <c r="AN91" s="95">
        <v>37204</v>
      </c>
      <c r="AO91" s="95">
        <v>0</v>
      </c>
      <c r="AP91" s="11">
        <f t="shared" si="15"/>
        <v>79964.975397236034</v>
      </c>
    </row>
    <row r="92" spans="1:42" x14ac:dyDescent="0.25">
      <c r="A92" s="1" t="s">
        <v>188</v>
      </c>
      <c r="B92" s="2" t="s">
        <v>189</v>
      </c>
      <c r="C92" s="3">
        <v>5154.9799999999996</v>
      </c>
      <c r="D92" s="3">
        <v>8553.34</v>
      </c>
      <c r="E92" s="3">
        <v>5847</v>
      </c>
      <c r="F92" s="3">
        <v>0</v>
      </c>
      <c r="G92" s="4">
        <f t="shared" si="8"/>
        <v>19555.32</v>
      </c>
      <c r="H92" s="5">
        <v>430</v>
      </c>
      <c r="I92" s="5">
        <v>2412.6999999999998</v>
      </c>
      <c r="J92" s="5">
        <v>0</v>
      </c>
      <c r="K92" s="5">
        <v>0</v>
      </c>
      <c r="L92" s="11">
        <f t="shared" si="9"/>
        <v>2842.7</v>
      </c>
      <c r="M92" s="5"/>
      <c r="N92" s="5"/>
      <c r="O92" s="5"/>
      <c r="P92" s="5"/>
      <c r="Q92" s="11">
        <f t="shared" si="10"/>
        <v>0</v>
      </c>
      <c r="R92" s="5">
        <v>370</v>
      </c>
      <c r="S92" s="5">
        <v>755.97</v>
      </c>
      <c r="T92" s="5">
        <v>703.95</v>
      </c>
      <c r="U92" s="5"/>
      <c r="V92" s="11">
        <f t="shared" si="11"/>
        <v>1829.92</v>
      </c>
      <c r="W92" s="5">
        <v>2575</v>
      </c>
      <c r="X92" s="5">
        <v>11793.02</v>
      </c>
      <c r="Y92" s="5">
        <v>14033</v>
      </c>
      <c r="Z92" s="5"/>
      <c r="AA92" s="11">
        <f t="shared" si="12"/>
        <v>28401.02</v>
      </c>
      <c r="AB92" s="5">
        <v>1304</v>
      </c>
      <c r="AC92" s="5">
        <v>7559.88</v>
      </c>
      <c r="AD92" s="5"/>
      <c r="AE92" s="5"/>
      <c r="AF92" s="11">
        <f t="shared" si="13"/>
        <v>8863.880000000001</v>
      </c>
      <c r="AG92" s="5">
        <v>2460</v>
      </c>
      <c r="AH92" s="5">
        <v>5500.81</v>
      </c>
      <c r="AI92" s="5">
        <v>5847</v>
      </c>
      <c r="AJ92" s="5"/>
      <c r="AK92" s="11">
        <f t="shared" si="14"/>
        <v>13807.810000000001</v>
      </c>
      <c r="AL92" s="95">
        <v>5688.33</v>
      </c>
      <c r="AM92" s="95">
        <v>6464.3027156152039</v>
      </c>
      <c r="AN92" s="95">
        <v>0</v>
      </c>
      <c r="AO92" s="95">
        <v>0</v>
      </c>
      <c r="AP92" s="11">
        <f t="shared" si="15"/>
        <v>12152.632715615204</v>
      </c>
    </row>
    <row r="93" spans="1:42" x14ac:dyDescent="0.25">
      <c r="A93" s="1" t="s">
        <v>190</v>
      </c>
      <c r="B93" s="2" t="s">
        <v>191</v>
      </c>
      <c r="C93" s="3">
        <v>14971.33</v>
      </c>
      <c r="D93" s="3">
        <v>13131.76</v>
      </c>
      <c r="E93" s="3">
        <v>29400</v>
      </c>
      <c r="F93" s="3">
        <v>0</v>
      </c>
      <c r="G93" s="4">
        <f t="shared" si="8"/>
        <v>57503.09</v>
      </c>
      <c r="H93" s="5">
        <v>5069</v>
      </c>
      <c r="I93" s="5">
        <v>3915.94</v>
      </c>
      <c r="J93" s="5">
        <v>17640</v>
      </c>
      <c r="K93" s="5">
        <v>0</v>
      </c>
      <c r="L93" s="11">
        <f t="shared" si="9"/>
        <v>26624.940000000002</v>
      </c>
      <c r="M93" s="5"/>
      <c r="N93" s="5"/>
      <c r="O93" s="5"/>
      <c r="P93" s="5"/>
      <c r="Q93" s="11">
        <f t="shared" si="10"/>
        <v>0</v>
      </c>
      <c r="R93" s="5">
        <v>2779</v>
      </c>
      <c r="S93" s="5">
        <v>3133.8</v>
      </c>
      <c r="T93" s="5">
        <v>6720</v>
      </c>
      <c r="U93" s="5"/>
      <c r="V93" s="11">
        <f t="shared" si="11"/>
        <v>12632.8</v>
      </c>
      <c r="W93" s="5">
        <v>17097.059999999998</v>
      </c>
      <c r="X93" s="5">
        <v>1969</v>
      </c>
      <c r="Y93" s="5">
        <v>9660</v>
      </c>
      <c r="Z93" s="5"/>
      <c r="AA93" s="11">
        <f t="shared" si="12"/>
        <v>28726.059999999998</v>
      </c>
      <c r="AB93" s="5">
        <v>9098</v>
      </c>
      <c r="AC93" s="5">
        <v>3197.93</v>
      </c>
      <c r="AD93" s="5">
        <v>8400</v>
      </c>
      <c r="AE93" s="5"/>
      <c r="AF93" s="11">
        <f t="shared" si="13"/>
        <v>20695.93</v>
      </c>
      <c r="AG93" s="5">
        <v>1030</v>
      </c>
      <c r="AH93" s="5">
        <v>846.42</v>
      </c>
      <c r="AI93" s="5">
        <v>2520</v>
      </c>
      <c r="AJ93" s="5"/>
      <c r="AK93" s="11">
        <f t="shared" si="14"/>
        <v>4396.42</v>
      </c>
      <c r="AL93" s="95">
        <v>26758</v>
      </c>
      <c r="AM93" s="95">
        <v>14073.06048087096</v>
      </c>
      <c r="AN93" s="95">
        <v>5000</v>
      </c>
      <c r="AO93" s="95">
        <v>0</v>
      </c>
      <c r="AP93" s="11">
        <f t="shared" si="15"/>
        <v>45831.060480870961</v>
      </c>
    </row>
    <row r="94" spans="1:42" x14ac:dyDescent="0.25">
      <c r="A94" s="1" t="s">
        <v>192</v>
      </c>
      <c r="B94" s="2" t="s">
        <v>193</v>
      </c>
      <c r="C94" s="3">
        <v>2318.16</v>
      </c>
      <c r="D94" s="3">
        <v>4723.5499999999993</v>
      </c>
      <c r="E94" s="3">
        <v>7500</v>
      </c>
      <c r="F94" s="3">
        <v>0</v>
      </c>
      <c r="G94" s="4">
        <f t="shared" si="8"/>
        <v>14541.71</v>
      </c>
      <c r="H94" s="5">
        <v>0</v>
      </c>
      <c r="I94" s="5">
        <v>107</v>
      </c>
      <c r="J94" s="5">
        <v>800</v>
      </c>
      <c r="K94" s="5">
        <v>0</v>
      </c>
      <c r="L94" s="11">
        <f t="shared" si="9"/>
        <v>907</v>
      </c>
      <c r="M94" s="5"/>
      <c r="N94" s="5"/>
      <c r="O94" s="5"/>
      <c r="P94" s="5"/>
      <c r="Q94" s="11">
        <f t="shared" si="10"/>
        <v>0</v>
      </c>
      <c r="R94" s="5">
        <v>750</v>
      </c>
      <c r="S94" s="5">
        <v>341.25</v>
      </c>
      <c r="T94" s="5">
        <v>1100</v>
      </c>
      <c r="U94" s="5"/>
      <c r="V94" s="11">
        <f t="shared" si="11"/>
        <v>2191.25</v>
      </c>
      <c r="W94" s="5">
        <v>900</v>
      </c>
      <c r="X94" s="5">
        <v>271.90000000000003</v>
      </c>
      <c r="Y94" s="5"/>
      <c r="Z94" s="5"/>
      <c r="AA94" s="11">
        <f t="shared" si="12"/>
        <v>1171.9000000000001</v>
      </c>
      <c r="AB94" s="5">
        <v>100</v>
      </c>
      <c r="AC94" s="5">
        <v>171.65</v>
      </c>
      <c r="AD94" s="5">
        <v>500</v>
      </c>
      <c r="AE94" s="5"/>
      <c r="AF94" s="11">
        <f t="shared" si="13"/>
        <v>771.65</v>
      </c>
      <c r="AG94" s="5">
        <v>2500</v>
      </c>
      <c r="AH94" s="5">
        <v>1431.62</v>
      </c>
      <c r="AI94" s="5">
        <v>2500</v>
      </c>
      <c r="AJ94" s="5"/>
      <c r="AK94" s="11">
        <f t="shared" si="14"/>
        <v>6431.62</v>
      </c>
      <c r="AL94" s="95">
        <v>4266.84</v>
      </c>
      <c r="AM94" s="95">
        <v>2996.2715443500674</v>
      </c>
      <c r="AN94" s="95">
        <v>500</v>
      </c>
      <c r="AO94" s="95">
        <v>0</v>
      </c>
      <c r="AP94" s="11">
        <f t="shared" si="15"/>
        <v>7763.1115443500676</v>
      </c>
    </row>
    <row r="95" spans="1:42" x14ac:dyDescent="0.25">
      <c r="A95" s="1" t="s">
        <v>194</v>
      </c>
      <c r="B95" s="2" t="s">
        <v>195</v>
      </c>
      <c r="C95" s="3">
        <v>2669.59</v>
      </c>
      <c r="D95" s="3">
        <v>4035.54</v>
      </c>
      <c r="E95" s="3">
        <v>10000</v>
      </c>
      <c r="F95" s="3">
        <v>40692.17</v>
      </c>
      <c r="G95" s="4">
        <f t="shared" si="8"/>
        <v>57397.3</v>
      </c>
      <c r="H95" s="5">
        <v>359.65</v>
      </c>
      <c r="I95" s="5">
        <v>289.64999999999998</v>
      </c>
      <c r="J95" s="5">
        <v>0</v>
      </c>
      <c r="K95" s="5">
        <v>0</v>
      </c>
      <c r="L95" s="11">
        <f t="shared" si="9"/>
        <v>649.29999999999995</v>
      </c>
      <c r="M95" s="5"/>
      <c r="N95" s="5"/>
      <c r="O95" s="5"/>
      <c r="P95" s="5"/>
      <c r="Q95" s="11">
        <f t="shared" si="10"/>
        <v>0</v>
      </c>
      <c r="R95" s="5">
        <v>797.82</v>
      </c>
      <c r="S95" s="5">
        <v>695.02</v>
      </c>
      <c r="T95" s="5">
        <v>0</v>
      </c>
      <c r="U95" s="5"/>
      <c r="V95" s="11">
        <f t="shared" si="11"/>
        <v>1492.8400000000001</v>
      </c>
      <c r="W95" s="5"/>
      <c r="X95" s="5">
        <v>172.51</v>
      </c>
      <c r="Y95" s="5"/>
      <c r="Z95" s="5"/>
      <c r="AA95" s="11">
        <f t="shared" si="12"/>
        <v>172.51</v>
      </c>
      <c r="AB95" s="5">
        <v>731.34</v>
      </c>
      <c r="AC95" s="5">
        <v>107.9</v>
      </c>
      <c r="AD95" s="5"/>
      <c r="AE95" s="5"/>
      <c r="AF95" s="11">
        <f t="shared" si="13"/>
        <v>839.24</v>
      </c>
      <c r="AG95" s="5">
        <v>465</v>
      </c>
      <c r="AH95" s="5">
        <v>142.1</v>
      </c>
      <c r="AI95" s="5">
        <v>0</v>
      </c>
      <c r="AJ95" s="5"/>
      <c r="AK95" s="11">
        <f t="shared" si="14"/>
        <v>607.1</v>
      </c>
      <c r="AL95" s="95">
        <v>6205.8</v>
      </c>
      <c r="AM95" s="95">
        <v>3489.0121287982593</v>
      </c>
      <c r="AN95" s="95">
        <v>0</v>
      </c>
      <c r="AO95" s="95">
        <v>0</v>
      </c>
      <c r="AP95" s="11">
        <f t="shared" si="15"/>
        <v>9694.8121287982594</v>
      </c>
    </row>
    <row r="96" spans="1:42" x14ac:dyDescent="0.25">
      <c r="A96" s="1" t="s">
        <v>196</v>
      </c>
      <c r="B96" s="2" t="s">
        <v>197</v>
      </c>
      <c r="C96" s="3">
        <v>7231.35</v>
      </c>
      <c r="D96" s="3">
        <v>11615.62</v>
      </c>
      <c r="E96" s="3">
        <v>42000</v>
      </c>
      <c r="F96" s="3">
        <v>0</v>
      </c>
      <c r="G96" s="4">
        <f t="shared" si="8"/>
        <v>60846.97</v>
      </c>
      <c r="H96" s="5">
        <v>685</v>
      </c>
      <c r="I96" s="5">
        <v>3429.07</v>
      </c>
      <c r="J96" s="5">
        <v>8000</v>
      </c>
      <c r="K96" s="5">
        <v>0</v>
      </c>
      <c r="L96" s="11">
        <f t="shared" si="9"/>
        <v>12114.07</v>
      </c>
      <c r="M96" s="5"/>
      <c r="N96" s="5"/>
      <c r="O96" s="5"/>
      <c r="P96" s="5"/>
      <c r="Q96" s="11">
        <f t="shared" si="10"/>
        <v>0</v>
      </c>
      <c r="R96" s="5">
        <v>1848</v>
      </c>
      <c r="S96" s="5">
        <v>593.20000000000005</v>
      </c>
      <c r="T96" s="5">
        <v>6000</v>
      </c>
      <c r="U96" s="5"/>
      <c r="V96" s="11">
        <f t="shared" si="11"/>
        <v>8441.2000000000007</v>
      </c>
      <c r="W96" s="5">
        <v>2960</v>
      </c>
      <c r="X96" s="5">
        <v>534.56999999999994</v>
      </c>
      <c r="Y96" s="5">
        <v>10000</v>
      </c>
      <c r="Z96" s="5"/>
      <c r="AA96" s="11">
        <f t="shared" si="12"/>
        <v>13494.57</v>
      </c>
      <c r="AB96" s="5">
        <v>3154.61</v>
      </c>
      <c r="AC96" s="5"/>
      <c r="AD96" s="5">
        <v>1500</v>
      </c>
      <c r="AE96" s="5"/>
      <c r="AF96" s="11">
        <f t="shared" si="13"/>
        <v>4654.6100000000006</v>
      </c>
      <c r="AG96" s="5">
        <v>3442.5</v>
      </c>
      <c r="AH96" s="5">
        <v>782.85</v>
      </c>
      <c r="AI96" s="5">
        <v>6000</v>
      </c>
      <c r="AJ96" s="5"/>
      <c r="AK96" s="11">
        <f t="shared" si="14"/>
        <v>10225.35</v>
      </c>
      <c r="AL96" s="95">
        <v>24103.9</v>
      </c>
      <c r="AM96" s="95">
        <v>8693.1753181908371</v>
      </c>
      <c r="AN96" s="95">
        <v>11000</v>
      </c>
      <c r="AO96" s="95">
        <v>0</v>
      </c>
      <c r="AP96" s="11">
        <f t="shared" si="15"/>
        <v>43797.075318190837</v>
      </c>
    </row>
    <row r="97" spans="1:42" x14ac:dyDescent="0.25">
      <c r="A97" s="1" t="s">
        <v>198</v>
      </c>
      <c r="B97" s="2" t="s">
        <v>199</v>
      </c>
      <c r="C97" s="3">
        <v>2233.21</v>
      </c>
      <c r="D97" s="3">
        <v>3957.16</v>
      </c>
      <c r="E97" s="3">
        <v>0</v>
      </c>
      <c r="F97" s="3">
        <v>0</v>
      </c>
      <c r="G97" s="4">
        <f t="shared" si="8"/>
        <v>6190.37</v>
      </c>
      <c r="H97" s="5">
        <v>0</v>
      </c>
      <c r="I97" s="5">
        <v>882.7</v>
      </c>
      <c r="J97" s="5">
        <v>0</v>
      </c>
      <c r="K97" s="5">
        <v>0</v>
      </c>
      <c r="L97" s="11">
        <f t="shared" si="9"/>
        <v>882.7</v>
      </c>
      <c r="M97" s="5"/>
      <c r="N97" s="5"/>
      <c r="O97" s="5"/>
      <c r="P97" s="5"/>
      <c r="Q97" s="11">
        <f t="shared" si="10"/>
        <v>0</v>
      </c>
      <c r="R97" s="5">
        <v>1060</v>
      </c>
      <c r="S97" s="5">
        <v>977.41</v>
      </c>
      <c r="T97" s="5">
        <v>1000</v>
      </c>
      <c r="U97" s="5"/>
      <c r="V97" s="11">
        <f t="shared" si="11"/>
        <v>3037.41</v>
      </c>
      <c r="W97" s="5">
        <v>329.27</v>
      </c>
      <c r="X97" s="5">
        <v>1136.8499999999999</v>
      </c>
      <c r="Y97" s="5">
        <v>1000</v>
      </c>
      <c r="Z97" s="5"/>
      <c r="AA97" s="11">
        <f t="shared" si="12"/>
        <v>2466.12</v>
      </c>
      <c r="AB97" s="5">
        <v>370</v>
      </c>
      <c r="AC97" s="5">
        <v>2295.14</v>
      </c>
      <c r="AD97" s="5">
        <v>7000</v>
      </c>
      <c r="AE97" s="5"/>
      <c r="AF97" s="11">
        <f t="shared" si="13"/>
        <v>9665.14</v>
      </c>
      <c r="AG97" s="5">
        <v>835</v>
      </c>
      <c r="AH97" s="5">
        <v>2164.0500000000002</v>
      </c>
      <c r="AI97" s="5">
        <v>5850</v>
      </c>
      <c r="AJ97" s="5"/>
      <c r="AK97" s="11">
        <f t="shared" si="14"/>
        <v>8849.0499999999993</v>
      </c>
      <c r="AL97" s="95">
        <v>4760</v>
      </c>
      <c r="AM97" s="95">
        <v>1610.5829861004495</v>
      </c>
      <c r="AN97" s="95">
        <v>1000</v>
      </c>
      <c r="AO97" s="95">
        <v>0</v>
      </c>
      <c r="AP97" s="11">
        <f t="shared" si="15"/>
        <v>7370.5829861004495</v>
      </c>
    </row>
    <row r="98" spans="1:42" x14ac:dyDescent="0.25">
      <c r="A98" s="1" t="s">
        <v>200</v>
      </c>
      <c r="B98" s="2" t="s">
        <v>201</v>
      </c>
      <c r="C98" s="3">
        <v>23818.99</v>
      </c>
      <c r="D98" s="3">
        <v>12379.810000000001</v>
      </c>
      <c r="E98" s="3">
        <v>86317.16</v>
      </c>
      <c r="F98" s="3">
        <v>0</v>
      </c>
      <c r="G98" s="4">
        <f t="shared" si="8"/>
        <v>122515.96</v>
      </c>
      <c r="H98" s="5">
        <v>0</v>
      </c>
      <c r="I98" s="5">
        <v>623.36</v>
      </c>
      <c r="J98" s="5">
        <v>0</v>
      </c>
      <c r="K98" s="5">
        <v>0</v>
      </c>
      <c r="L98" s="11">
        <f t="shared" si="9"/>
        <v>623.36</v>
      </c>
      <c r="M98" s="5"/>
      <c r="N98" s="5"/>
      <c r="O98" s="5"/>
      <c r="P98" s="5"/>
      <c r="Q98" s="11">
        <f t="shared" si="10"/>
        <v>0</v>
      </c>
      <c r="R98" s="5">
        <v>2324</v>
      </c>
      <c r="S98" s="5">
        <v>1826.74</v>
      </c>
      <c r="T98" s="5">
        <v>10495.98</v>
      </c>
      <c r="U98" s="5"/>
      <c r="V98" s="11">
        <f t="shared" si="11"/>
        <v>14646.72</v>
      </c>
      <c r="W98" s="5">
        <v>7667</v>
      </c>
      <c r="X98" s="5">
        <v>5162.5</v>
      </c>
      <c r="Y98" s="5">
        <v>16618.64</v>
      </c>
      <c r="Z98" s="5"/>
      <c r="AA98" s="11">
        <f t="shared" si="12"/>
        <v>29448.14</v>
      </c>
      <c r="AB98" s="5">
        <v>11257.1</v>
      </c>
      <c r="AC98" s="5">
        <v>3341.78</v>
      </c>
      <c r="AD98" s="5">
        <v>10495.98</v>
      </c>
      <c r="AE98" s="5"/>
      <c r="AF98" s="11">
        <f t="shared" si="13"/>
        <v>25094.86</v>
      </c>
      <c r="AG98" s="5">
        <v>3125</v>
      </c>
      <c r="AH98" s="5">
        <v>2313.63</v>
      </c>
      <c r="AI98" s="5">
        <v>16618.64</v>
      </c>
      <c r="AJ98" s="5"/>
      <c r="AK98" s="11">
        <f t="shared" si="14"/>
        <v>22057.27</v>
      </c>
      <c r="AL98" s="95">
        <v>77871.88</v>
      </c>
      <c r="AM98" s="95">
        <v>16950.560957152051</v>
      </c>
      <c r="AN98" s="95">
        <v>48704.58</v>
      </c>
      <c r="AO98" s="95">
        <v>0</v>
      </c>
      <c r="AP98" s="11">
        <f t="shared" si="15"/>
        <v>143527.02095715207</v>
      </c>
    </row>
    <row r="99" spans="1:42" x14ac:dyDescent="0.25">
      <c r="A99" s="1" t="s">
        <v>202</v>
      </c>
      <c r="B99" s="2" t="s">
        <v>203</v>
      </c>
      <c r="C99" s="3">
        <v>1824.87</v>
      </c>
      <c r="D99" s="3">
        <v>3900.1800000000003</v>
      </c>
      <c r="E99" s="3">
        <v>8000</v>
      </c>
      <c r="F99" s="3">
        <v>5000</v>
      </c>
      <c r="G99" s="4">
        <f t="shared" si="8"/>
        <v>18725.05</v>
      </c>
      <c r="H99" s="5">
        <v>0</v>
      </c>
      <c r="I99" s="5">
        <v>86.05</v>
      </c>
      <c r="J99" s="5">
        <v>0</v>
      </c>
      <c r="K99" s="5">
        <v>0</v>
      </c>
      <c r="L99" s="11">
        <f t="shared" si="9"/>
        <v>86.05</v>
      </c>
      <c r="M99" s="5"/>
      <c r="N99" s="5"/>
      <c r="O99" s="5"/>
      <c r="P99" s="5"/>
      <c r="Q99" s="11">
        <f t="shared" si="10"/>
        <v>0</v>
      </c>
      <c r="R99" s="5">
        <v>496</v>
      </c>
      <c r="S99" s="5">
        <v>196.35</v>
      </c>
      <c r="T99" s="5">
        <v>500</v>
      </c>
      <c r="U99" s="5"/>
      <c r="V99" s="11">
        <f t="shared" si="11"/>
        <v>1192.3499999999999</v>
      </c>
      <c r="W99" s="5">
        <v>50</v>
      </c>
      <c r="X99" s="5">
        <v>77</v>
      </c>
      <c r="Y99" s="5"/>
      <c r="Z99" s="5"/>
      <c r="AA99" s="11">
        <f t="shared" si="12"/>
        <v>127</v>
      </c>
      <c r="AB99" s="5">
        <v>201</v>
      </c>
      <c r="AC99" s="5">
        <v>84.65</v>
      </c>
      <c r="AD99" s="5"/>
      <c r="AE99" s="5"/>
      <c r="AF99" s="11">
        <f t="shared" si="13"/>
        <v>285.64999999999998</v>
      </c>
      <c r="AG99" s="5">
        <v>305</v>
      </c>
      <c r="AH99" s="5">
        <v>67.400000000000006</v>
      </c>
      <c r="AI99" s="5">
        <v>0</v>
      </c>
      <c r="AJ99" s="5"/>
      <c r="AK99" s="11">
        <f t="shared" si="14"/>
        <v>372.4</v>
      </c>
      <c r="AL99" s="95">
        <v>3570.75</v>
      </c>
      <c r="AM99" s="95">
        <v>3972.3783627027551</v>
      </c>
      <c r="AN99" s="95">
        <v>0</v>
      </c>
      <c r="AO99" s="95">
        <v>0</v>
      </c>
      <c r="AP99" s="11">
        <f t="shared" si="15"/>
        <v>7543.1283627027551</v>
      </c>
    </row>
    <row r="100" spans="1:42" x14ac:dyDescent="0.25">
      <c r="A100" s="1" t="s">
        <v>204</v>
      </c>
      <c r="B100" s="2" t="s">
        <v>205</v>
      </c>
      <c r="C100" s="3">
        <v>710.85</v>
      </c>
      <c r="D100" s="3">
        <v>1813.49</v>
      </c>
      <c r="E100" s="3">
        <v>5000</v>
      </c>
      <c r="F100" s="3">
        <v>0</v>
      </c>
      <c r="G100" s="4">
        <f t="shared" si="8"/>
        <v>7524.34</v>
      </c>
      <c r="H100" s="5">
        <v>130</v>
      </c>
      <c r="I100" s="5">
        <v>1668.95</v>
      </c>
      <c r="J100" s="5">
        <v>6340</v>
      </c>
      <c r="K100" s="5">
        <v>0</v>
      </c>
      <c r="L100" s="11">
        <f t="shared" si="9"/>
        <v>8138.95</v>
      </c>
      <c r="M100" s="5"/>
      <c r="N100" s="5"/>
      <c r="O100" s="5"/>
      <c r="P100" s="5"/>
      <c r="Q100" s="11">
        <f t="shared" si="10"/>
        <v>0</v>
      </c>
      <c r="R100" s="5">
        <v>0</v>
      </c>
      <c r="S100" s="5">
        <v>495.62</v>
      </c>
      <c r="T100" s="5">
        <v>500</v>
      </c>
      <c r="U100" s="5"/>
      <c r="V100" s="11">
        <f t="shared" si="11"/>
        <v>995.62</v>
      </c>
      <c r="W100" s="5">
        <v>100</v>
      </c>
      <c r="X100" s="5">
        <v>102.15</v>
      </c>
      <c r="Y100" s="5"/>
      <c r="Z100" s="5"/>
      <c r="AA100" s="11">
        <f t="shared" si="12"/>
        <v>202.15</v>
      </c>
      <c r="AB100" s="5">
        <v>15</v>
      </c>
      <c r="AC100" s="5">
        <v>767.15</v>
      </c>
      <c r="AD100" s="5">
        <v>3600</v>
      </c>
      <c r="AE100" s="5"/>
      <c r="AF100" s="11">
        <f t="shared" si="13"/>
        <v>4382.1499999999996</v>
      </c>
      <c r="AG100" s="5">
        <v>718</v>
      </c>
      <c r="AH100" s="5">
        <v>451.15</v>
      </c>
      <c r="AI100" s="5">
        <v>500</v>
      </c>
      <c r="AJ100" s="5"/>
      <c r="AK100" s="11">
        <f t="shared" si="14"/>
        <v>1669.15</v>
      </c>
      <c r="AL100" s="95">
        <v>4763</v>
      </c>
      <c r="AM100" s="95">
        <v>667.18184376607564</v>
      </c>
      <c r="AN100" s="95">
        <v>2000</v>
      </c>
      <c r="AO100" s="95">
        <v>0</v>
      </c>
      <c r="AP100" s="11">
        <f t="shared" si="15"/>
        <v>7430.1818437660759</v>
      </c>
    </row>
    <row r="101" spans="1:42" x14ac:dyDescent="0.25">
      <c r="A101" s="1" t="s">
        <v>206</v>
      </c>
      <c r="B101" s="2" t="s">
        <v>207</v>
      </c>
      <c r="C101" s="3">
        <v>19972.439999999999</v>
      </c>
      <c r="D101" s="3">
        <v>29306.929999999997</v>
      </c>
      <c r="E101" s="3">
        <v>247700</v>
      </c>
      <c r="F101" s="3">
        <v>0</v>
      </c>
      <c r="G101" s="4">
        <f t="shared" si="8"/>
        <v>296979.37</v>
      </c>
      <c r="H101" s="5">
        <v>1442.75</v>
      </c>
      <c r="I101" s="5">
        <v>954.1</v>
      </c>
      <c r="J101" s="5">
        <v>0</v>
      </c>
      <c r="K101" s="5">
        <v>0</v>
      </c>
      <c r="L101" s="11">
        <f t="shared" si="9"/>
        <v>2396.85</v>
      </c>
      <c r="M101" s="5"/>
      <c r="N101" s="5"/>
      <c r="O101" s="5"/>
      <c r="P101" s="5"/>
      <c r="Q101" s="11">
        <f t="shared" si="10"/>
        <v>0</v>
      </c>
      <c r="R101" s="5">
        <v>1765.92</v>
      </c>
      <c r="S101" s="5">
        <v>1378.59</v>
      </c>
      <c r="T101" s="5">
        <v>0</v>
      </c>
      <c r="U101" s="5"/>
      <c r="V101" s="11">
        <f t="shared" si="11"/>
        <v>3144.51</v>
      </c>
      <c r="W101" s="5">
        <v>7825</v>
      </c>
      <c r="X101" s="5">
        <v>3940.23</v>
      </c>
      <c r="Y101" s="5">
        <v>1700</v>
      </c>
      <c r="Z101" s="5"/>
      <c r="AA101" s="11">
        <f t="shared" si="12"/>
        <v>13465.23</v>
      </c>
      <c r="AB101" s="5">
        <v>4310</v>
      </c>
      <c r="AC101" s="5">
        <v>1869.45</v>
      </c>
      <c r="AD101" s="5">
        <v>20166.900000000001</v>
      </c>
      <c r="AE101" s="5"/>
      <c r="AF101" s="11">
        <f t="shared" si="13"/>
        <v>26346.350000000002</v>
      </c>
      <c r="AG101" s="5">
        <v>3540</v>
      </c>
      <c r="AH101" s="5">
        <v>4916.25</v>
      </c>
      <c r="AI101" s="5">
        <v>26900</v>
      </c>
      <c r="AJ101" s="5"/>
      <c r="AK101" s="11">
        <f t="shared" si="14"/>
        <v>35356.25</v>
      </c>
      <c r="AL101" s="95">
        <v>29262</v>
      </c>
      <c r="AM101" s="95">
        <v>10796.699826144293</v>
      </c>
      <c r="AN101" s="95">
        <v>120000</v>
      </c>
      <c r="AO101" s="95">
        <v>0</v>
      </c>
      <c r="AP101" s="11">
        <f t="shared" si="15"/>
        <v>160058.69982614429</v>
      </c>
    </row>
    <row r="102" spans="1:42" x14ac:dyDescent="0.25">
      <c r="A102" s="1" t="s">
        <v>208</v>
      </c>
      <c r="B102" s="2" t="s">
        <v>209</v>
      </c>
      <c r="C102" s="3">
        <v>746.84</v>
      </c>
      <c r="D102" s="3">
        <v>1461.8</v>
      </c>
      <c r="E102" s="3">
        <v>1500</v>
      </c>
      <c r="F102" s="3">
        <v>0</v>
      </c>
      <c r="G102" s="4">
        <f t="shared" si="8"/>
        <v>3708.64</v>
      </c>
      <c r="H102" s="5">
        <v>35</v>
      </c>
      <c r="I102" s="5">
        <v>802.55</v>
      </c>
      <c r="J102" s="5">
        <v>1500</v>
      </c>
      <c r="K102" s="5">
        <v>0</v>
      </c>
      <c r="L102" s="11">
        <f t="shared" si="9"/>
        <v>2337.5500000000002</v>
      </c>
      <c r="M102" s="5"/>
      <c r="N102" s="5"/>
      <c r="O102" s="5"/>
      <c r="P102" s="5"/>
      <c r="Q102" s="11">
        <f t="shared" si="10"/>
        <v>0</v>
      </c>
      <c r="R102" s="5">
        <v>125</v>
      </c>
      <c r="S102" s="5">
        <v>66.37</v>
      </c>
      <c r="T102" s="5">
        <v>0</v>
      </c>
      <c r="U102" s="5"/>
      <c r="V102" s="11">
        <f t="shared" si="11"/>
        <v>191.37</v>
      </c>
      <c r="W102" s="5"/>
      <c r="X102" s="5">
        <v>50</v>
      </c>
      <c r="Y102" s="5"/>
      <c r="Z102" s="5"/>
      <c r="AA102" s="11">
        <f t="shared" si="12"/>
        <v>50</v>
      </c>
      <c r="AB102" s="5">
        <v>98.05</v>
      </c>
      <c r="AC102" s="5">
        <v>203.2</v>
      </c>
      <c r="AD102" s="5"/>
      <c r="AE102" s="5"/>
      <c r="AF102" s="11">
        <f t="shared" si="13"/>
        <v>301.25</v>
      </c>
      <c r="AG102" s="5">
        <v>0</v>
      </c>
      <c r="AH102" s="5">
        <v>113.15</v>
      </c>
      <c r="AI102" s="5">
        <v>0</v>
      </c>
      <c r="AJ102" s="5"/>
      <c r="AK102" s="11">
        <f t="shared" si="14"/>
        <v>113.15</v>
      </c>
      <c r="AL102" s="95">
        <v>539</v>
      </c>
      <c r="AM102" s="95">
        <v>1015.7044605679191</v>
      </c>
      <c r="AN102" s="95">
        <v>400</v>
      </c>
      <c r="AO102" s="95">
        <v>0</v>
      </c>
      <c r="AP102" s="11">
        <f t="shared" si="15"/>
        <v>1954.7044605679191</v>
      </c>
    </row>
    <row r="103" spans="1:42" x14ac:dyDescent="0.25">
      <c r="A103" s="1" t="s">
        <v>210</v>
      </c>
      <c r="B103" s="2" t="s">
        <v>211</v>
      </c>
      <c r="C103" s="3">
        <v>783.06</v>
      </c>
      <c r="D103" s="3">
        <v>3233.9700000000003</v>
      </c>
      <c r="E103" s="3">
        <v>2500</v>
      </c>
      <c r="F103" s="3">
        <v>0</v>
      </c>
      <c r="G103" s="4">
        <f t="shared" si="8"/>
        <v>6517.0300000000007</v>
      </c>
      <c r="H103" s="5">
        <v>0</v>
      </c>
      <c r="I103" s="5">
        <v>3105.55</v>
      </c>
      <c r="J103" s="5">
        <v>1300</v>
      </c>
      <c r="K103" s="5">
        <v>0</v>
      </c>
      <c r="L103" s="11">
        <f t="shared" si="9"/>
        <v>4405.55</v>
      </c>
      <c r="M103" s="5"/>
      <c r="N103" s="5"/>
      <c r="O103" s="5"/>
      <c r="P103" s="5"/>
      <c r="Q103" s="11">
        <f t="shared" si="10"/>
        <v>0</v>
      </c>
      <c r="R103" s="5">
        <v>820</v>
      </c>
      <c r="S103" s="5">
        <v>837.5</v>
      </c>
      <c r="T103" s="5">
        <v>1000</v>
      </c>
      <c r="U103" s="5"/>
      <c r="V103" s="11">
        <f t="shared" si="11"/>
        <v>2657.5</v>
      </c>
      <c r="W103" s="5">
        <v>1725</v>
      </c>
      <c r="X103" s="5">
        <v>1642.1</v>
      </c>
      <c r="Y103" s="5">
        <v>1300</v>
      </c>
      <c r="Z103" s="5"/>
      <c r="AA103" s="11">
        <f t="shared" si="12"/>
        <v>4667.1000000000004</v>
      </c>
      <c r="AB103" s="5">
        <v>120</v>
      </c>
      <c r="AC103" s="5">
        <v>40.450000000000003</v>
      </c>
      <c r="AD103" s="5"/>
      <c r="AE103" s="5"/>
      <c r="AF103" s="11">
        <f t="shared" si="13"/>
        <v>160.44999999999999</v>
      </c>
      <c r="AG103" s="5">
        <v>50</v>
      </c>
      <c r="AH103" s="5">
        <v>144.57</v>
      </c>
      <c r="AI103" s="5">
        <v>0</v>
      </c>
      <c r="AJ103" s="5"/>
      <c r="AK103" s="11">
        <f t="shared" si="14"/>
        <v>194.57</v>
      </c>
      <c r="AL103" s="95">
        <v>1295</v>
      </c>
      <c r="AM103" s="95">
        <v>2747.2389847719751</v>
      </c>
      <c r="AN103" s="95">
        <v>1700</v>
      </c>
      <c r="AO103" s="95">
        <v>0</v>
      </c>
      <c r="AP103" s="11">
        <f t="shared" si="15"/>
        <v>5742.2389847719751</v>
      </c>
    </row>
    <row r="104" spans="1:42" x14ac:dyDescent="0.25">
      <c r="A104" s="1" t="s">
        <v>212</v>
      </c>
      <c r="B104" s="2" t="s">
        <v>213</v>
      </c>
      <c r="C104" s="3">
        <v>1424.44</v>
      </c>
      <c r="D104" s="3">
        <v>2145.0600000000004</v>
      </c>
      <c r="E104" s="3">
        <v>0</v>
      </c>
      <c r="F104" s="3">
        <v>0</v>
      </c>
      <c r="G104" s="4">
        <f t="shared" si="8"/>
        <v>3569.5000000000005</v>
      </c>
      <c r="H104" s="5">
        <v>0</v>
      </c>
      <c r="I104" s="5">
        <v>943.16</v>
      </c>
      <c r="J104" s="5">
        <v>0</v>
      </c>
      <c r="K104" s="5">
        <v>0</v>
      </c>
      <c r="L104" s="11">
        <f t="shared" si="9"/>
        <v>943.16</v>
      </c>
      <c r="M104" s="5"/>
      <c r="N104" s="5"/>
      <c r="O104" s="5"/>
      <c r="P104" s="5"/>
      <c r="Q104" s="11">
        <f t="shared" si="10"/>
        <v>0</v>
      </c>
      <c r="R104" s="5">
        <v>155</v>
      </c>
      <c r="S104" s="5">
        <v>652.13</v>
      </c>
      <c r="T104" s="5">
        <v>0</v>
      </c>
      <c r="U104" s="5"/>
      <c r="V104" s="11">
        <f t="shared" si="11"/>
        <v>807.13</v>
      </c>
      <c r="W104" s="5">
        <v>68</v>
      </c>
      <c r="X104" s="5">
        <v>3490.25</v>
      </c>
      <c r="Y104" s="5"/>
      <c r="Z104" s="5"/>
      <c r="AA104" s="11">
        <f t="shared" si="12"/>
        <v>3558.25</v>
      </c>
      <c r="AB104" s="5"/>
      <c r="AC104" s="5">
        <v>103.4</v>
      </c>
      <c r="AD104" s="5"/>
      <c r="AE104" s="5"/>
      <c r="AF104" s="11">
        <f t="shared" si="13"/>
        <v>103.4</v>
      </c>
      <c r="AG104" s="5">
        <v>30</v>
      </c>
      <c r="AH104" s="5">
        <v>22.95</v>
      </c>
      <c r="AI104" s="5">
        <v>0</v>
      </c>
      <c r="AJ104" s="5"/>
      <c r="AK104" s="11">
        <f t="shared" si="14"/>
        <v>52.95</v>
      </c>
      <c r="AL104" s="95">
        <v>5414.65</v>
      </c>
      <c r="AM104" s="95">
        <v>1138.3038677863767</v>
      </c>
      <c r="AN104" s="95">
        <v>0</v>
      </c>
      <c r="AO104" s="95">
        <v>0</v>
      </c>
      <c r="AP104" s="11">
        <f t="shared" si="15"/>
        <v>6552.9538677863766</v>
      </c>
    </row>
    <row r="105" spans="1:42" x14ac:dyDescent="0.25">
      <c r="A105" s="1" t="s">
        <v>214</v>
      </c>
      <c r="B105" s="2" t="s">
        <v>215</v>
      </c>
      <c r="C105" s="3">
        <v>2657.89</v>
      </c>
      <c r="D105" s="3">
        <v>5688.58</v>
      </c>
      <c r="E105" s="3">
        <v>8500</v>
      </c>
      <c r="F105" s="3">
        <v>0</v>
      </c>
      <c r="G105" s="4">
        <f t="shared" si="8"/>
        <v>16846.47</v>
      </c>
      <c r="H105" s="5">
        <v>0</v>
      </c>
      <c r="I105" s="5">
        <v>119.1</v>
      </c>
      <c r="J105" s="5">
        <v>0</v>
      </c>
      <c r="K105" s="5">
        <v>0</v>
      </c>
      <c r="L105" s="11">
        <f t="shared" si="9"/>
        <v>119.1</v>
      </c>
      <c r="M105" s="5"/>
      <c r="N105" s="5"/>
      <c r="O105" s="5"/>
      <c r="P105" s="5"/>
      <c r="Q105" s="11">
        <f t="shared" si="10"/>
        <v>0</v>
      </c>
      <c r="R105" s="5">
        <v>580</v>
      </c>
      <c r="S105" s="5">
        <v>265.3</v>
      </c>
      <c r="T105" s="5">
        <v>7300</v>
      </c>
      <c r="U105" s="5"/>
      <c r="V105" s="11">
        <f t="shared" si="11"/>
        <v>8145.3</v>
      </c>
      <c r="W105" s="5">
        <v>1920</v>
      </c>
      <c r="X105" s="5">
        <v>144.80000000000001</v>
      </c>
      <c r="Y105" s="5"/>
      <c r="Z105" s="5"/>
      <c r="AA105" s="11">
        <f t="shared" si="12"/>
        <v>2064.8000000000002</v>
      </c>
      <c r="AB105" s="5">
        <v>165</v>
      </c>
      <c r="AC105" s="5">
        <v>99.95</v>
      </c>
      <c r="AD105" s="5">
        <v>3200</v>
      </c>
      <c r="AE105" s="5"/>
      <c r="AF105" s="11">
        <f t="shared" si="13"/>
        <v>3464.95</v>
      </c>
      <c r="AG105" s="5">
        <v>10</v>
      </c>
      <c r="AH105" s="5">
        <v>81.849999999999994</v>
      </c>
      <c r="AI105" s="5">
        <v>0</v>
      </c>
      <c r="AJ105" s="5"/>
      <c r="AK105" s="11">
        <f t="shared" si="14"/>
        <v>91.85</v>
      </c>
      <c r="AL105" s="95">
        <v>6770</v>
      </c>
      <c r="AM105" s="95">
        <v>3473.1594447296702</v>
      </c>
      <c r="AN105" s="95">
        <v>1700</v>
      </c>
      <c r="AO105" s="95">
        <v>0</v>
      </c>
      <c r="AP105" s="11">
        <f t="shared" si="15"/>
        <v>11943.15944472967</v>
      </c>
    </row>
    <row r="106" spans="1:42" x14ac:dyDescent="0.25">
      <c r="A106" s="1" t="s">
        <v>216</v>
      </c>
      <c r="B106" s="2" t="s">
        <v>217</v>
      </c>
      <c r="C106" s="3">
        <v>2487.25</v>
      </c>
      <c r="D106" s="3">
        <v>7312.97</v>
      </c>
      <c r="E106" s="3">
        <v>5500</v>
      </c>
      <c r="F106" s="3">
        <v>0</v>
      </c>
      <c r="G106" s="4">
        <f t="shared" si="8"/>
        <v>15300.220000000001</v>
      </c>
      <c r="H106" s="5">
        <v>240</v>
      </c>
      <c r="I106" s="5">
        <v>229.8</v>
      </c>
      <c r="J106" s="5">
        <v>0</v>
      </c>
      <c r="K106" s="5">
        <v>0</v>
      </c>
      <c r="L106" s="11">
        <f t="shared" si="9"/>
        <v>469.8</v>
      </c>
      <c r="M106" s="5"/>
      <c r="N106" s="5"/>
      <c r="O106" s="5"/>
      <c r="P106" s="5"/>
      <c r="Q106" s="11">
        <f t="shared" si="10"/>
        <v>0</v>
      </c>
      <c r="R106" s="5">
        <v>110</v>
      </c>
      <c r="S106" s="5">
        <v>639.04999999999995</v>
      </c>
      <c r="T106" s="5">
        <v>0</v>
      </c>
      <c r="U106" s="5"/>
      <c r="V106" s="11">
        <f t="shared" si="11"/>
        <v>749.05</v>
      </c>
      <c r="W106" s="5">
        <v>4499.1499999999996</v>
      </c>
      <c r="X106" s="5">
        <v>901.31</v>
      </c>
      <c r="Y106" s="5"/>
      <c r="Z106" s="5"/>
      <c r="AA106" s="11">
        <f t="shared" si="12"/>
        <v>5400.4599999999991</v>
      </c>
      <c r="AB106" s="5">
        <v>240</v>
      </c>
      <c r="AC106" s="5">
        <v>1316.02</v>
      </c>
      <c r="AD106" s="5"/>
      <c r="AE106" s="5"/>
      <c r="AF106" s="11">
        <f t="shared" si="13"/>
        <v>1556.02</v>
      </c>
      <c r="AG106" s="5">
        <v>520</v>
      </c>
      <c r="AH106" s="5">
        <v>189.26</v>
      </c>
      <c r="AI106" s="5">
        <v>0</v>
      </c>
      <c r="AJ106" s="5"/>
      <c r="AK106" s="11">
        <f t="shared" si="14"/>
        <v>709.26</v>
      </c>
      <c r="AL106" s="95">
        <v>6727</v>
      </c>
      <c r="AM106" s="95">
        <v>6876.769962884925</v>
      </c>
      <c r="AN106" s="95">
        <v>1570</v>
      </c>
      <c r="AO106" s="95">
        <v>0</v>
      </c>
      <c r="AP106" s="11">
        <f t="shared" si="15"/>
        <v>15173.769962884926</v>
      </c>
    </row>
    <row r="107" spans="1:42" x14ac:dyDescent="0.25">
      <c r="A107" s="1" t="s">
        <v>218</v>
      </c>
      <c r="B107" s="2" t="s">
        <v>219</v>
      </c>
      <c r="C107" s="3">
        <v>460.28</v>
      </c>
      <c r="D107" s="3">
        <v>795.67000000000007</v>
      </c>
      <c r="E107" s="3">
        <v>0</v>
      </c>
      <c r="F107" s="3">
        <v>0</v>
      </c>
      <c r="G107" s="4">
        <f t="shared" si="8"/>
        <v>1255.95</v>
      </c>
      <c r="H107" s="5">
        <v>0</v>
      </c>
      <c r="I107" s="5">
        <v>129.75</v>
      </c>
      <c r="J107" s="5">
        <v>0</v>
      </c>
      <c r="K107" s="5">
        <v>0</v>
      </c>
      <c r="L107" s="11">
        <f t="shared" si="9"/>
        <v>129.75</v>
      </c>
      <c r="M107" s="5"/>
      <c r="N107" s="5"/>
      <c r="O107" s="5"/>
      <c r="P107" s="5"/>
      <c r="Q107" s="11">
        <f t="shared" si="10"/>
        <v>0</v>
      </c>
      <c r="R107" s="5">
        <v>0</v>
      </c>
      <c r="S107" s="5">
        <v>182.5</v>
      </c>
      <c r="T107" s="5">
        <v>0</v>
      </c>
      <c r="U107" s="5"/>
      <c r="V107" s="11">
        <f t="shared" si="11"/>
        <v>182.5</v>
      </c>
      <c r="W107" s="5"/>
      <c r="X107" s="5">
        <v>23.5</v>
      </c>
      <c r="Y107" s="5"/>
      <c r="Z107" s="5"/>
      <c r="AA107" s="11">
        <f t="shared" si="12"/>
        <v>23.5</v>
      </c>
      <c r="AB107" s="5"/>
      <c r="AC107" s="5">
        <v>19.75</v>
      </c>
      <c r="AD107" s="5"/>
      <c r="AE107" s="5"/>
      <c r="AF107" s="11">
        <f t="shared" si="13"/>
        <v>19.75</v>
      </c>
      <c r="AG107" s="5">
        <v>0</v>
      </c>
      <c r="AH107" s="5">
        <v>34.15</v>
      </c>
      <c r="AI107" s="5">
        <v>0</v>
      </c>
      <c r="AJ107" s="5"/>
      <c r="AK107" s="11">
        <f t="shared" si="14"/>
        <v>34.15</v>
      </c>
      <c r="AL107" s="95">
        <v>1665</v>
      </c>
      <c r="AM107" s="95">
        <v>1489.9330626804549</v>
      </c>
      <c r="AN107" s="95">
        <v>0</v>
      </c>
      <c r="AO107" s="95">
        <v>0</v>
      </c>
      <c r="AP107" s="11">
        <f t="shared" si="15"/>
        <v>3154.9330626804549</v>
      </c>
    </row>
    <row r="108" spans="1:42" x14ac:dyDescent="0.25">
      <c r="A108" s="1" t="s">
        <v>220</v>
      </c>
      <c r="B108" s="2" t="s">
        <v>221</v>
      </c>
      <c r="C108" s="3">
        <v>923.48</v>
      </c>
      <c r="D108" s="3">
        <v>586.54999999999995</v>
      </c>
      <c r="E108" s="3">
        <v>0</v>
      </c>
      <c r="F108" s="3">
        <v>0</v>
      </c>
      <c r="G108" s="4">
        <f t="shared" si="8"/>
        <v>1510.03</v>
      </c>
      <c r="H108" s="5">
        <v>735</v>
      </c>
      <c r="I108" s="5">
        <v>6086.31</v>
      </c>
      <c r="J108" s="5">
        <v>0</v>
      </c>
      <c r="K108" s="5">
        <v>0</v>
      </c>
      <c r="L108" s="11">
        <f t="shared" si="9"/>
        <v>6821.31</v>
      </c>
      <c r="M108" s="5"/>
      <c r="N108" s="5"/>
      <c r="O108" s="5"/>
      <c r="P108" s="5"/>
      <c r="Q108" s="11">
        <f t="shared" si="10"/>
        <v>0</v>
      </c>
      <c r="R108" s="5">
        <v>220</v>
      </c>
      <c r="S108" s="5">
        <v>278.7</v>
      </c>
      <c r="T108" s="5">
        <v>0</v>
      </c>
      <c r="U108" s="5"/>
      <c r="V108" s="11">
        <f t="shared" si="11"/>
        <v>498.7</v>
      </c>
      <c r="W108" s="5">
        <v>5663.35</v>
      </c>
      <c r="X108" s="5">
        <v>2722.65</v>
      </c>
      <c r="Y108" s="5"/>
      <c r="Z108" s="5"/>
      <c r="AA108" s="11">
        <f t="shared" si="12"/>
        <v>8386</v>
      </c>
      <c r="AB108" s="5"/>
      <c r="AC108" s="5">
        <v>289</v>
      </c>
      <c r="AD108" s="5"/>
      <c r="AE108" s="5"/>
      <c r="AF108" s="11">
        <f t="shared" si="13"/>
        <v>289</v>
      </c>
      <c r="AG108" s="5">
        <v>0</v>
      </c>
      <c r="AH108" s="5">
        <v>472.75</v>
      </c>
      <c r="AI108" s="5">
        <v>0</v>
      </c>
      <c r="AJ108" s="5"/>
      <c r="AK108" s="11">
        <f t="shared" si="14"/>
        <v>472.75</v>
      </c>
      <c r="AL108" s="95">
        <v>1536</v>
      </c>
      <c r="AM108" s="95">
        <v>1769.5176457880564</v>
      </c>
      <c r="AN108" s="95">
        <v>0</v>
      </c>
      <c r="AO108" s="95">
        <v>0</v>
      </c>
      <c r="AP108" s="11">
        <f t="shared" si="15"/>
        <v>3305.5176457880561</v>
      </c>
    </row>
    <row r="109" spans="1:42" x14ac:dyDescent="0.25">
      <c r="A109" s="1" t="s">
        <v>222</v>
      </c>
      <c r="B109" s="2" t="s">
        <v>223</v>
      </c>
      <c r="C109" s="3">
        <v>5187.8599999999997</v>
      </c>
      <c r="D109" s="3">
        <v>8806.61</v>
      </c>
      <c r="E109" s="3">
        <v>21990.27</v>
      </c>
      <c r="F109" s="3">
        <v>0</v>
      </c>
      <c r="G109" s="4">
        <f t="shared" si="8"/>
        <v>35984.740000000005</v>
      </c>
      <c r="H109" s="5">
        <v>510</v>
      </c>
      <c r="I109" s="5">
        <v>105.55</v>
      </c>
      <c r="J109" s="5">
        <v>2746.76</v>
      </c>
      <c r="K109" s="5">
        <v>0</v>
      </c>
      <c r="L109" s="11">
        <f t="shared" si="9"/>
        <v>3362.3100000000004</v>
      </c>
      <c r="M109" s="5"/>
      <c r="N109" s="5"/>
      <c r="O109" s="5"/>
      <c r="P109" s="5"/>
      <c r="Q109" s="11">
        <f t="shared" si="10"/>
        <v>0</v>
      </c>
      <c r="R109" s="5">
        <v>311</v>
      </c>
      <c r="S109" s="5">
        <v>118.69</v>
      </c>
      <c r="T109" s="5">
        <v>1543.13</v>
      </c>
      <c r="U109" s="5"/>
      <c r="V109" s="11">
        <f t="shared" si="11"/>
        <v>1972.8200000000002</v>
      </c>
      <c r="W109" s="5">
        <v>642.75</v>
      </c>
      <c r="X109" s="5">
        <v>10996.779999999999</v>
      </c>
      <c r="Y109" s="5"/>
      <c r="Z109" s="5"/>
      <c r="AA109" s="11">
        <f t="shared" si="12"/>
        <v>11639.529999999999</v>
      </c>
      <c r="AB109" s="5">
        <v>552.41</v>
      </c>
      <c r="AC109" s="5">
        <v>113.1</v>
      </c>
      <c r="AD109" s="5">
        <v>4249.3999999999996</v>
      </c>
      <c r="AE109" s="5"/>
      <c r="AF109" s="11">
        <f t="shared" si="13"/>
        <v>4914.91</v>
      </c>
      <c r="AG109" s="5">
        <v>4157.3</v>
      </c>
      <c r="AH109" s="5">
        <v>272.83999999999997</v>
      </c>
      <c r="AI109" s="5">
        <v>3990</v>
      </c>
      <c r="AJ109" s="5"/>
      <c r="AK109" s="11">
        <f t="shared" si="14"/>
        <v>8420.14</v>
      </c>
      <c r="AL109" s="95">
        <v>14248.01</v>
      </c>
      <c r="AM109" s="95">
        <v>4437.9762694122282</v>
      </c>
      <c r="AN109" s="95">
        <v>25654.36</v>
      </c>
      <c r="AO109" s="95">
        <v>0</v>
      </c>
      <c r="AP109" s="11">
        <f t="shared" si="15"/>
        <v>44340.346269412228</v>
      </c>
    </row>
    <row r="110" spans="1:42" x14ac:dyDescent="0.25">
      <c r="A110" s="1" t="s">
        <v>224</v>
      </c>
      <c r="B110" s="2" t="s">
        <v>225</v>
      </c>
      <c r="C110" s="3">
        <v>2817.48</v>
      </c>
      <c r="D110" s="3">
        <v>1817.5099999999998</v>
      </c>
      <c r="E110" s="3">
        <v>0</v>
      </c>
      <c r="F110" s="3">
        <v>0</v>
      </c>
      <c r="G110" s="4">
        <f t="shared" si="8"/>
        <v>4634.99</v>
      </c>
      <c r="H110" s="5">
        <v>0</v>
      </c>
      <c r="I110" s="5">
        <v>2217.5100000000002</v>
      </c>
      <c r="J110" s="5">
        <v>9500</v>
      </c>
      <c r="K110" s="5">
        <v>0</v>
      </c>
      <c r="L110" s="11">
        <f t="shared" si="9"/>
        <v>11717.51</v>
      </c>
      <c r="M110" s="5"/>
      <c r="N110" s="5"/>
      <c r="O110" s="5"/>
      <c r="P110" s="5"/>
      <c r="Q110" s="11">
        <f t="shared" si="10"/>
        <v>0</v>
      </c>
      <c r="R110" s="5">
        <v>100</v>
      </c>
      <c r="S110" s="5">
        <v>17.309999999999999</v>
      </c>
      <c r="T110" s="5">
        <v>500</v>
      </c>
      <c r="U110" s="5"/>
      <c r="V110" s="11">
        <f t="shared" si="11"/>
        <v>617.30999999999995</v>
      </c>
      <c r="W110" s="5">
        <v>95</v>
      </c>
      <c r="X110" s="5">
        <v>1204.3899999999999</v>
      </c>
      <c r="Y110" s="5"/>
      <c r="Z110" s="5"/>
      <c r="AA110" s="11">
        <f t="shared" si="12"/>
        <v>1299.3899999999999</v>
      </c>
      <c r="AB110" s="5">
        <v>165.52</v>
      </c>
      <c r="AC110" s="5">
        <v>113.45</v>
      </c>
      <c r="AD110" s="5"/>
      <c r="AE110" s="5"/>
      <c r="AF110" s="11">
        <f t="shared" si="13"/>
        <v>278.97000000000003</v>
      </c>
      <c r="AG110" s="5">
        <v>0</v>
      </c>
      <c r="AH110" s="5">
        <v>293.10000000000002</v>
      </c>
      <c r="AI110" s="5">
        <v>0</v>
      </c>
      <c r="AJ110" s="5"/>
      <c r="AK110" s="11">
        <f t="shared" si="14"/>
        <v>293.10000000000002</v>
      </c>
      <c r="AL110" s="95">
        <v>2581</v>
      </c>
      <c r="AM110" s="95">
        <v>2193.6706076252267</v>
      </c>
      <c r="AN110" s="95">
        <v>600</v>
      </c>
      <c r="AO110" s="95">
        <v>0</v>
      </c>
      <c r="AP110" s="11">
        <f t="shared" si="15"/>
        <v>5374.6706076252267</v>
      </c>
    </row>
    <row r="111" spans="1:42" x14ac:dyDescent="0.25">
      <c r="A111" s="1" t="s">
        <v>226</v>
      </c>
      <c r="B111" s="2" t="s">
        <v>227</v>
      </c>
      <c r="C111" s="3">
        <v>1658.6</v>
      </c>
      <c r="D111" s="3">
        <v>1101.47</v>
      </c>
      <c r="E111" s="3">
        <v>0</v>
      </c>
      <c r="F111" s="3">
        <v>0</v>
      </c>
      <c r="G111" s="4">
        <f t="shared" si="8"/>
        <v>2760.0699999999997</v>
      </c>
      <c r="H111" s="5">
        <v>80</v>
      </c>
      <c r="I111" s="5">
        <v>162.57</v>
      </c>
      <c r="J111" s="5">
        <v>0</v>
      </c>
      <c r="K111" s="5">
        <v>0</v>
      </c>
      <c r="L111" s="11">
        <f t="shared" si="9"/>
        <v>242.57</v>
      </c>
      <c r="M111" s="5"/>
      <c r="N111" s="5"/>
      <c r="O111" s="5"/>
      <c r="P111" s="5"/>
      <c r="Q111" s="11">
        <f t="shared" si="10"/>
        <v>0</v>
      </c>
      <c r="R111" s="5">
        <v>150</v>
      </c>
      <c r="S111" s="5">
        <v>167.05</v>
      </c>
      <c r="T111" s="5">
        <v>0</v>
      </c>
      <c r="U111" s="5"/>
      <c r="V111" s="11">
        <f t="shared" si="11"/>
        <v>317.05</v>
      </c>
      <c r="W111" s="5">
        <v>690</v>
      </c>
      <c r="X111" s="5">
        <v>77.55</v>
      </c>
      <c r="Y111" s="5"/>
      <c r="Z111" s="5"/>
      <c r="AA111" s="11">
        <f t="shared" si="12"/>
        <v>767.55</v>
      </c>
      <c r="AB111" s="5">
        <v>30</v>
      </c>
      <c r="AC111" s="5">
        <v>111.1</v>
      </c>
      <c r="AD111" s="5"/>
      <c r="AE111" s="5"/>
      <c r="AF111" s="11">
        <f t="shared" si="13"/>
        <v>141.1</v>
      </c>
      <c r="AG111" s="5">
        <v>0</v>
      </c>
      <c r="AH111" s="5">
        <v>25.25</v>
      </c>
      <c r="AI111" s="5">
        <v>0</v>
      </c>
      <c r="AJ111" s="5"/>
      <c r="AK111" s="11">
        <f t="shared" si="14"/>
        <v>25.25</v>
      </c>
      <c r="AL111" s="95">
        <v>4008</v>
      </c>
      <c r="AM111" s="95">
        <v>4409.7922457362229</v>
      </c>
      <c r="AN111" s="95">
        <v>0</v>
      </c>
      <c r="AO111" s="95">
        <v>0</v>
      </c>
      <c r="AP111" s="11">
        <f t="shared" si="15"/>
        <v>8417.792245736222</v>
      </c>
    </row>
    <row r="112" spans="1:42" x14ac:dyDescent="0.25">
      <c r="A112" s="1" t="s">
        <v>228</v>
      </c>
      <c r="B112" s="2" t="s">
        <v>229</v>
      </c>
      <c r="C112" s="3">
        <v>34069.769999999997</v>
      </c>
      <c r="D112" s="3">
        <v>13225.85</v>
      </c>
      <c r="E112" s="3">
        <v>6800</v>
      </c>
      <c r="F112" s="3">
        <v>0</v>
      </c>
      <c r="G112" s="4">
        <f t="shared" si="8"/>
        <v>54095.619999999995</v>
      </c>
      <c r="H112" s="5">
        <v>2337.85</v>
      </c>
      <c r="I112" s="5">
        <v>6388.6</v>
      </c>
      <c r="J112" s="5">
        <v>6800</v>
      </c>
      <c r="K112" s="5">
        <v>0</v>
      </c>
      <c r="L112" s="11">
        <f t="shared" si="9"/>
        <v>15526.45</v>
      </c>
      <c r="M112" s="5"/>
      <c r="N112" s="5"/>
      <c r="O112" s="5"/>
      <c r="P112" s="5"/>
      <c r="Q112" s="11">
        <f t="shared" si="10"/>
        <v>0</v>
      </c>
      <c r="R112" s="5">
        <v>1058</v>
      </c>
      <c r="S112" s="5">
        <v>6030.26</v>
      </c>
      <c r="T112" s="5">
        <v>2407.77</v>
      </c>
      <c r="U112" s="5"/>
      <c r="V112" s="11">
        <f t="shared" si="11"/>
        <v>9496.0300000000007</v>
      </c>
      <c r="W112" s="5">
        <v>5797.67</v>
      </c>
      <c r="X112" s="5">
        <v>5865.4600000000009</v>
      </c>
      <c r="Y112" s="5">
        <v>13600</v>
      </c>
      <c r="Z112" s="5"/>
      <c r="AA112" s="11">
        <f t="shared" si="12"/>
        <v>25263.13</v>
      </c>
      <c r="AB112" s="5">
        <v>3703</v>
      </c>
      <c r="AC112" s="5">
        <v>4855.25</v>
      </c>
      <c r="AD112" s="5">
        <v>6800</v>
      </c>
      <c r="AE112" s="5"/>
      <c r="AF112" s="11">
        <f t="shared" si="13"/>
        <v>15358.25</v>
      </c>
      <c r="AG112" s="5">
        <v>1725</v>
      </c>
      <c r="AH112" s="5">
        <v>5590.98</v>
      </c>
      <c r="AI112" s="5">
        <v>6800</v>
      </c>
      <c r="AJ112" s="5"/>
      <c r="AK112" s="11">
        <f t="shared" si="14"/>
        <v>14115.98</v>
      </c>
      <c r="AL112" s="95">
        <v>11275</v>
      </c>
      <c r="AM112" s="95">
        <v>9618.4248198204041</v>
      </c>
      <c r="AN112" s="95">
        <v>4000</v>
      </c>
      <c r="AO112" s="95">
        <v>0</v>
      </c>
      <c r="AP112" s="11">
        <f t="shared" si="15"/>
        <v>24893.424819820404</v>
      </c>
    </row>
    <row r="113" spans="1:42" x14ac:dyDescent="0.25">
      <c r="A113" s="1" t="s">
        <v>230</v>
      </c>
      <c r="B113" s="2" t="s">
        <v>231</v>
      </c>
      <c r="C113" s="3">
        <v>2597.75</v>
      </c>
      <c r="D113" s="3">
        <v>7104.59</v>
      </c>
      <c r="E113" s="3">
        <v>3210</v>
      </c>
      <c r="F113" s="3">
        <v>0</v>
      </c>
      <c r="G113" s="4">
        <f t="shared" si="8"/>
        <v>12912.34</v>
      </c>
      <c r="H113" s="5">
        <v>3077</v>
      </c>
      <c r="I113" s="5">
        <v>3342.79</v>
      </c>
      <c r="J113" s="5">
        <v>4434.04</v>
      </c>
      <c r="K113" s="5">
        <v>0</v>
      </c>
      <c r="L113" s="11">
        <f t="shared" si="9"/>
        <v>10853.83</v>
      </c>
      <c r="M113" s="5"/>
      <c r="N113" s="5"/>
      <c r="O113" s="5"/>
      <c r="P113" s="5"/>
      <c r="Q113" s="11">
        <f t="shared" si="10"/>
        <v>0</v>
      </c>
      <c r="R113" s="5">
        <v>1791</v>
      </c>
      <c r="S113" s="5">
        <v>1315.09</v>
      </c>
      <c r="T113" s="5">
        <v>0</v>
      </c>
      <c r="U113" s="5"/>
      <c r="V113" s="11">
        <f t="shared" si="11"/>
        <v>3106.09</v>
      </c>
      <c r="W113" s="5">
        <v>2220</v>
      </c>
      <c r="X113" s="5">
        <v>3173.21</v>
      </c>
      <c r="Y113" s="5">
        <v>3210</v>
      </c>
      <c r="Z113" s="5"/>
      <c r="AA113" s="11">
        <f t="shared" si="12"/>
        <v>8603.2099999999991</v>
      </c>
      <c r="AB113" s="5">
        <v>6486.9</v>
      </c>
      <c r="AC113" s="5">
        <v>394.17</v>
      </c>
      <c r="AD113" s="5">
        <v>1140</v>
      </c>
      <c r="AE113" s="5"/>
      <c r="AF113" s="11">
        <f t="shared" si="13"/>
        <v>8021.07</v>
      </c>
      <c r="AG113" s="5">
        <v>0</v>
      </c>
      <c r="AH113" s="5">
        <v>165.25</v>
      </c>
      <c r="AI113" s="5">
        <v>0</v>
      </c>
      <c r="AJ113" s="5"/>
      <c r="AK113" s="11">
        <f t="shared" si="14"/>
        <v>165.25</v>
      </c>
      <c r="AL113" s="95">
        <v>3628</v>
      </c>
      <c r="AM113" s="95">
        <v>3465.7776225720991</v>
      </c>
      <c r="AN113" s="95">
        <v>1000</v>
      </c>
      <c r="AO113" s="95">
        <v>0</v>
      </c>
      <c r="AP113" s="11">
        <f t="shared" si="15"/>
        <v>8093.7776225720991</v>
      </c>
    </row>
    <row r="114" spans="1:42" x14ac:dyDescent="0.25">
      <c r="A114" s="1" t="s">
        <v>232</v>
      </c>
      <c r="B114" s="2" t="s">
        <v>233</v>
      </c>
      <c r="C114" s="3">
        <v>3241.69</v>
      </c>
      <c r="D114" s="3">
        <v>4335.5200000000004</v>
      </c>
      <c r="E114" s="3">
        <v>27200</v>
      </c>
      <c r="F114" s="3">
        <v>0</v>
      </c>
      <c r="G114" s="4">
        <f t="shared" si="8"/>
        <v>34777.21</v>
      </c>
      <c r="H114" s="5">
        <v>100</v>
      </c>
      <c r="I114" s="5">
        <v>160.77000000000001</v>
      </c>
      <c r="J114" s="5">
        <v>0</v>
      </c>
      <c r="K114" s="5">
        <v>0</v>
      </c>
      <c r="L114" s="11">
        <f t="shared" si="9"/>
        <v>260.77</v>
      </c>
      <c r="M114" s="5"/>
      <c r="N114" s="5"/>
      <c r="O114" s="5"/>
      <c r="P114" s="5"/>
      <c r="Q114" s="11">
        <f t="shared" si="10"/>
        <v>0</v>
      </c>
      <c r="R114" s="5">
        <v>555</v>
      </c>
      <c r="S114" s="5">
        <v>161.38</v>
      </c>
      <c r="T114" s="5">
        <v>0</v>
      </c>
      <c r="U114" s="5"/>
      <c r="V114" s="11">
        <f t="shared" si="11"/>
        <v>716.38</v>
      </c>
      <c r="W114" s="5">
        <v>306</v>
      </c>
      <c r="X114" s="5">
        <v>257.14999999999998</v>
      </c>
      <c r="Y114" s="5">
        <v>4000</v>
      </c>
      <c r="Z114" s="5"/>
      <c r="AA114" s="11">
        <f t="shared" si="12"/>
        <v>4563.1499999999996</v>
      </c>
      <c r="AB114" s="5">
        <v>210</v>
      </c>
      <c r="AC114" s="5">
        <v>671.33</v>
      </c>
      <c r="AD114" s="5"/>
      <c r="AE114" s="5"/>
      <c r="AF114" s="11">
        <f t="shared" si="13"/>
        <v>881.33</v>
      </c>
      <c r="AG114" s="5">
        <v>1570</v>
      </c>
      <c r="AH114" s="5">
        <v>226.85</v>
      </c>
      <c r="AI114" s="5">
        <v>0</v>
      </c>
      <c r="AJ114" s="5"/>
      <c r="AK114" s="11">
        <f t="shared" si="14"/>
        <v>1796.85</v>
      </c>
      <c r="AL114" s="95">
        <v>13867</v>
      </c>
      <c r="AM114" s="95">
        <v>4003.64732153554</v>
      </c>
      <c r="AN114" s="95">
        <v>8500</v>
      </c>
      <c r="AO114" s="95">
        <v>0</v>
      </c>
      <c r="AP114" s="11">
        <f t="shared" si="15"/>
        <v>26370.64732153554</v>
      </c>
    </row>
    <row r="115" spans="1:42" x14ac:dyDescent="0.25">
      <c r="A115" s="1" t="s">
        <v>234</v>
      </c>
      <c r="B115" s="2" t="s">
        <v>235</v>
      </c>
      <c r="C115" s="3">
        <v>1663.45</v>
      </c>
      <c r="D115" s="3">
        <v>4812.49</v>
      </c>
      <c r="E115" s="3">
        <v>0</v>
      </c>
      <c r="F115" s="3">
        <v>0</v>
      </c>
      <c r="G115" s="4">
        <f t="shared" si="8"/>
        <v>6475.94</v>
      </c>
      <c r="H115" s="5">
        <v>4660</v>
      </c>
      <c r="I115" s="5">
        <v>95.1</v>
      </c>
      <c r="J115" s="5">
        <v>0</v>
      </c>
      <c r="K115" s="5">
        <v>0</v>
      </c>
      <c r="L115" s="11">
        <f t="shared" si="9"/>
        <v>4755.1000000000004</v>
      </c>
      <c r="M115" s="5"/>
      <c r="N115" s="5"/>
      <c r="O115" s="5"/>
      <c r="P115" s="5"/>
      <c r="Q115" s="11">
        <f t="shared" si="10"/>
        <v>0</v>
      </c>
      <c r="R115" s="5">
        <v>240</v>
      </c>
      <c r="S115" s="5">
        <v>109.1</v>
      </c>
      <c r="T115" s="5">
        <v>2500</v>
      </c>
      <c r="U115" s="5"/>
      <c r="V115" s="11">
        <f t="shared" si="11"/>
        <v>2849.1</v>
      </c>
      <c r="W115" s="5">
        <v>2275</v>
      </c>
      <c r="X115" s="5">
        <v>5992.73</v>
      </c>
      <c r="Y115" s="5">
        <v>15500</v>
      </c>
      <c r="Z115" s="5"/>
      <c r="AA115" s="11">
        <f t="shared" si="12"/>
        <v>23767.73</v>
      </c>
      <c r="AB115" s="5">
        <v>1382</v>
      </c>
      <c r="AC115" s="5">
        <v>2551.15</v>
      </c>
      <c r="AD115" s="5">
        <v>1500</v>
      </c>
      <c r="AE115" s="5"/>
      <c r="AF115" s="11">
        <f t="shared" si="13"/>
        <v>5433.15</v>
      </c>
      <c r="AG115" s="5">
        <v>1385</v>
      </c>
      <c r="AH115" s="5">
        <v>2072.1999999999998</v>
      </c>
      <c r="AI115" s="5">
        <v>7000</v>
      </c>
      <c r="AJ115" s="5"/>
      <c r="AK115" s="11">
        <f t="shared" si="14"/>
        <v>10457.200000000001</v>
      </c>
      <c r="AL115" s="95">
        <v>3790</v>
      </c>
      <c r="AM115" s="95">
        <v>4292.0337361094689</v>
      </c>
      <c r="AN115" s="95">
        <v>0</v>
      </c>
      <c r="AO115" s="95">
        <v>0</v>
      </c>
      <c r="AP115" s="11">
        <f t="shared" si="15"/>
        <v>8082.0337361094689</v>
      </c>
    </row>
    <row r="116" spans="1:42" x14ac:dyDescent="0.25">
      <c r="A116" s="1" t="s">
        <v>236</v>
      </c>
      <c r="B116" s="2" t="s">
        <v>237</v>
      </c>
      <c r="C116" s="3">
        <v>1992.57</v>
      </c>
      <c r="D116" s="3">
        <v>2082.13</v>
      </c>
      <c r="E116" s="3">
        <v>990.53</v>
      </c>
      <c r="F116" s="3">
        <v>0</v>
      </c>
      <c r="G116" s="4">
        <f t="shared" si="8"/>
        <v>5065.2299999999996</v>
      </c>
      <c r="H116" s="5">
        <v>7298.75</v>
      </c>
      <c r="I116" s="5">
        <v>6905.51</v>
      </c>
      <c r="J116" s="5">
        <v>3500</v>
      </c>
      <c r="K116" s="5">
        <v>0</v>
      </c>
      <c r="L116" s="11">
        <f t="shared" si="9"/>
        <v>17704.260000000002</v>
      </c>
      <c r="M116" s="5"/>
      <c r="N116" s="5"/>
      <c r="O116" s="5"/>
      <c r="P116" s="5"/>
      <c r="Q116" s="11">
        <f t="shared" si="10"/>
        <v>0</v>
      </c>
      <c r="R116" s="5">
        <v>460</v>
      </c>
      <c r="S116" s="5">
        <v>331.9</v>
      </c>
      <c r="T116" s="5">
        <v>500</v>
      </c>
      <c r="U116" s="5"/>
      <c r="V116" s="11">
        <f t="shared" si="11"/>
        <v>1291.9000000000001</v>
      </c>
      <c r="W116" s="5">
        <v>4200.83</v>
      </c>
      <c r="X116" s="5">
        <v>4487.71</v>
      </c>
      <c r="Y116" s="5">
        <v>3000</v>
      </c>
      <c r="Z116" s="5"/>
      <c r="AA116" s="11">
        <f t="shared" si="12"/>
        <v>11688.54</v>
      </c>
      <c r="AB116" s="5">
        <v>3501</v>
      </c>
      <c r="AC116" s="5">
        <v>593.54999999999995</v>
      </c>
      <c r="AD116" s="5">
        <v>500</v>
      </c>
      <c r="AE116" s="5"/>
      <c r="AF116" s="11">
        <f t="shared" si="13"/>
        <v>4594.55</v>
      </c>
      <c r="AG116" s="5">
        <v>1015</v>
      </c>
      <c r="AH116" s="5">
        <v>379.05</v>
      </c>
      <c r="AI116" s="5">
        <v>0</v>
      </c>
      <c r="AJ116" s="5"/>
      <c r="AK116" s="11">
        <f t="shared" si="14"/>
        <v>1394.05</v>
      </c>
      <c r="AL116" s="95">
        <v>4353</v>
      </c>
      <c r="AM116" s="95">
        <v>3648.2433175603014</v>
      </c>
      <c r="AN116" s="95">
        <v>2000</v>
      </c>
      <c r="AO116" s="95">
        <v>0</v>
      </c>
      <c r="AP116" s="11">
        <f t="shared" si="15"/>
        <v>10001.243317560302</v>
      </c>
    </row>
    <row r="117" spans="1:42" x14ac:dyDescent="0.25">
      <c r="A117" s="1" t="s">
        <v>238</v>
      </c>
      <c r="B117" s="2" t="s">
        <v>239</v>
      </c>
      <c r="C117" s="3">
        <v>11634.13</v>
      </c>
      <c r="D117" s="3">
        <v>7342.7999999999993</v>
      </c>
      <c r="E117" s="3">
        <v>22000</v>
      </c>
      <c r="F117" s="3">
        <v>0</v>
      </c>
      <c r="G117" s="4">
        <f t="shared" si="8"/>
        <v>40976.93</v>
      </c>
      <c r="H117" s="5">
        <v>1335</v>
      </c>
      <c r="I117" s="5">
        <v>364.55</v>
      </c>
      <c r="J117" s="5">
        <v>0</v>
      </c>
      <c r="K117" s="5">
        <v>0</v>
      </c>
      <c r="L117" s="11">
        <f t="shared" si="9"/>
        <v>1699.55</v>
      </c>
      <c r="M117" s="5"/>
      <c r="N117" s="5"/>
      <c r="O117" s="5"/>
      <c r="P117" s="5"/>
      <c r="Q117" s="11">
        <f t="shared" si="10"/>
        <v>0</v>
      </c>
      <c r="R117" s="5">
        <v>550</v>
      </c>
      <c r="S117" s="5">
        <v>4642.1499999999996</v>
      </c>
      <c r="T117" s="5">
        <v>0</v>
      </c>
      <c r="U117" s="5"/>
      <c r="V117" s="11">
        <f t="shared" si="11"/>
        <v>5192.1499999999996</v>
      </c>
      <c r="W117" s="5">
        <v>1620</v>
      </c>
      <c r="X117" s="5">
        <v>796.45</v>
      </c>
      <c r="Y117" s="5">
        <v>6000</v>
      </c>
      <c r="Z117" s="5"/>
      <c r="AA117" s="11">
        <f t="shared" si="12"/>
        <v>8416.4500000000007</v>
      </c>
      <c r="AB117" s="5">
        <v>1843</v>
      </c>
      <c r="AC117" s="5">
        <v>2586.0500000000002</v>
      </c>
      <c r="AD117" s="5">
        <v>2000</v>
      </c>
      <c r="AE117" s="5"/>
      <c r="AF117" s="11">
        <f t="shared" si="13"/>
        <v>6429.05</v>
      </c>
      <c r="AG117" s="5">
        <v>1795</v>
      </c>
      <c r="AH117" s="5">
        <v>466.3</v>
      </c>
      <c r="AI117" s="5">
        <v>0</v>
      </c>
      <c r="AJ117" s="5"/>
      <c r="AK117" s="11">
        <f t="shared" si="14"/>
        <v>2261.3000000000002</v>
      </c>
      <c r="AL117" s="95">
        <v>18482</v>
      </c>
      <c r="AM117" s="95">
        <v>5468.6767551118837</v>
      </c>
      <c r="AN117" s="95">
        <v>9900</v>
      </c>
      <c r="AO117" s="95">
        <v>0</v>
      </c>
      <c r="AP117" s="11">
        <f t="shared" si="15"/>
        <v>33850.676755111883</v>
      </c>
    </row>
    <row r="118" spans="1:42" x14ac:dyDescent="0.25">
      <c r="A118" s="1" t="s">
        <v>240</v>
      </c>
      <c r="B118" s="2" t="s">
        <v>241</v>
      </c>
      <c r="C118" s="3">
        <v>3436.27</v>
      </c>
      <c r="D118" s="3">
        <v>8909.52</v>
      </c>
      <c r="E118" s="3">
        <v>15941.22</v>
      </c>
      <c r="F118" s="3">
        <v>0</v>
      </c>
      <c r="G118" s="4">
        <f t="shared" si="8"/>
        <v>28287.010000000002</v>
      </c>
      <c r="H118" s="5">
        <v>0</v>
      </c>
      <c r="I118" s="5">
        <v>298.7</v>
      </c>
      <c r="J118" s="5">
        <v>2583.16</v>
      </c>
      <c r="K118" s="5">
        <v>0</v>
      </c>
      <c r="L118" s="11">
        <f t="shared" si="9"/>
        <v>2881.8599999999997</v>
      </c>
      <c r="M118" s="5"/>
      <c r="N118" s="5"/>
      <c r="O118" s="5"/>
      <c r="P118" s="5"/>
      <c r="Q118" s="11">
        <f t="shared" si="10"/>
        <v>0</v>
      </c>
      <c r="R118" s="5">
        <v>270</v>
      </c>
      <c r="S118" s="5">
        <v>404.01</v>
      </c>
      <c r="T118" s="5">
        <v>1503.64</v>
      </c>
      <c r="U118" s="5"/>
      <c r="V118" s="11">
        <f t="shared" si="11"/>
        <v>2177.65</v>
      </c>
      <c r="W118" s="5">
        <v>870</v>
      </c>
      <c r="X118" s="5">
        <v>4458.7599999999993</v>
      </c>
      <c r="Y118" s="5">
        <v>473</v>
      </c>
      <c r="Z118" s="5"/>
      <c r="AA118" s="11">
        <f t="shared" si="12"/>
        <v>5801.7599999999993</v>
      </c>
      <c r="AB118" s="5">
        <v>1299</v>
      </c>
      <c r="AC118" s="5">
        <v>219.46</v>
      </c>
      <c r="AD118" s="5">
        <v>3051.26</v>
      </c>
      <c r="AE118" s="5"/>
      <c r="AF118" s="11">
        <f t="shared" si="13"/>
        <v>4569.72</v>
      </c>
      <c r="AG118" s="5">
        <v>260</v>
      </c>
      <c r="AH118" s="5">
        <v>1044.9100000000001</v>
      </c>
      <c r="AI118" s="5">
        <v>2892</v>
      </c>
      <c r="AJ118" s="5"/>
      <c r="AK118" s="11">
        <f t="shared" si="14"/>
        <v>4196.91</v>
      </c>
      <c r="AL118" s="95">
        <v>11616</v>
      </c>
      <c r="AM118" s="95">
        <v>5536.7900653770002</v>
      </c>
      <c r="AN118" s="95">
        <v>18362.11</v>
      </c>
      <c r="AO118" s="95">
        <v>0</v>
      </c>
      <c r="AP118" s="11">
        <f t="shared" si="15"/>
        <v>35514.900065377005</v>
      </c>
    </row>
    <row r="119" spans="1:42" x14ac:dyDescent="0.25">
      <c r="A119" s="1" t="s">
        <v>242</v>
      </c>
      <c r="B119" s="2" t="s">
        <v>243</v>
      </c>
      <c r="C119" s="3">
        <v>1531.84</v>
      </c>
      <c r="D119" s="3">
        <v>3866.3900000000003</v>
      </c>
      <c r="E119" s="3">
        <v>8500</v>
      </c>
      <c r="F119" s="3">
        <v>0</v>
      </c>
      <c r="G119" s="4">
        <f t="shared" si="8"/>
        <v>13898.23</v>
      </c>
      <c r="H119" s="5">
        <v>0</v>
      </c>
      <c r="I119" s="5">
        <v>86.6</v>
      </c>
      <c r="J119" s="5">
        <v>0</v>
      </c>
      <c r="K119" s="5">
        <v>0</v>
      </c>
      <c r="L119" s="11">
        <f t="shared" si="9"/>
        <v>86.6</v>
      </c>
      <c r="M119" s="5"/>
      <c r="N119" s="5"/>
      <c r="O119" s="5"/>
      <c r="P119" s="5"/>
      <c r="Q119" s="11">
        <f t="shared" si="10"/>
        <v>0</v>
      </c>
      <c r="R119" s="5">
        <v>250</v>
      </c>
      <c r="S119" s="5">
        <v>166.75</v>
      </c>
      <c r="T119" s="5">
        <v>600</v>
      </c>
      <c r="U119" s="5"/>
      <c r="V119" s="11">
        <f t="shared" si="11"/>
        <v>1016.75</v>
      </c>
      <c r="W119" s="5"/>
      <c r="X119" s="5">
        <v>106.4</v>
      </c>
      <c r="Y119" s="5">
        <v>7500</v>
      </c>
      <c r="Z119" s="5"/>
      <c r="AA119" s="11">
        <f t="shared" si="12"/>
        <v>7606.4</v>
      </c>
      <c r="AB119" s="5">
        <v>498</v>
      </c>
      <c r="AC119" s="5">
        <v>170.8</v>
      </c>
      <c r="AD119" s="5"/>
      <c r="AE119" s="5"/>
      <c r="AF119" s="11">
        <f t="shared" si="13"/>
        <v>668.8</v>
      </c>
      <c r="AG119" s="5">
        <v>35</v>
      </c>
      <c r="AH119" s="5">
        <v>115.4</v>
      </c>
      <c r="AI119" s="5">
        <v>0</v>
      </c>
      <c r="AJ119" s="5"/>
      <c r="AK119" s="11">
        <f t="shared" si="14"/>
        <v>150.4</v>
      </c>
      <c r="AL119" s="95">
        <v>3495</v>
      </c>
      <c r="AM119" s="95">
        <v>2486.4459972659192</v>
      </c>
      <c r="AN119" s="95">
        <v>1000</v>
      </c>
      <c r="AO119" s="95">
        <v>0</v>
      </c>
      <c r="AP119" s="11">
        <f t="shared" si="15"/>
        <v>6981.4459972659188</v>
      </c>
    </row>
    <row r="120" spans="1:42" x14ac:dyDescent="0.25">
      <c r="A120" s="1" t="s">
        <v>244</v>
      </c>
      <c r="B120" s="2" t="s">
        <v>245</v>
      </c>
      <c r="C120" s="3">
        <v>10716.4</v>
      </c>
      <c r="D120" s="3">
        <v>34282.49</v>
      </c>
      <c r="E120" s="3">
        <v>33191.300000000003</v>
      </c>
      <c r="F120" s="3">
        <v>0</v>
      </c>
      <c r="G120" s="4">
        <f t="shared" si="8"/>
        <v>78190.19</v>
      </c>
      <c r="H120" s="5">
        <v>63453.65</v>
      </c>
      <c r="I120" s="5">
        <v>6521.68</v>
      </c>
      <c r="J120" s="5">
        <v>32722</v>
      </c>
      <c r="K120" s="5">
        <v>0</v>
      </c>
      <c r="L120" s="11">
        <f t="shared" si="9"/>
        <v>102697.33</v>
      </c>
      <c r="M120" s="5"/>
      <c r="N120" s="5"/>
      <c r="O120" s="5"/>
      <c r="P120" s="5"/>
      <c r="Q120" s="11">
        <f t="shared" si="10"/>
        <v>0</v>
      </c>
      <c r="R120" s="5">
        <v>1377</v>
      </c>
      <c r="S120" s="5">
        <v>2285.0500000000002</v>
      </c>
      <c r="T120" s="5">
        <v>2570</v>
      </c>
      <c r="U120" s="5"/>
      <c r="V120" s="11">
        <f t="shared" si="11"/>
        <v>6232.05</v>
      </c>
      <c r="W120" s="5">
        <v>18798.79</v>
      </c>
      <c r="X120" s="5">
        <v>5636.59</v>
      </c>
      <c r="Y120" s="5">
        <v>11895.17</v>
      </c>
      <c r="Z120" s="5"/>
      <c r="AA120" s="11">
        <f t="shared" si="12"/>
        <v>36330.550000000003</v>
      </c>
      <c r="AB120" s="5">
        <v>7189</v>
      </c>
      <c r="AC120" s="5">
        <v>2599.9699999999998</v>
      </c>
      <c r="AD120" s="5">
        <v>6264</v>
      </c>
      <c r="AE120" s="5"/>
      <c r="AF120" s="11">
        <f t="shared" si="13"/>
        <v>16052.97</v>
      </c>
      <c r="AG120" s="5">
        <v>2690</v>
      </c>
      <c r="AH120" s="5">
        <v>2564.94</v>
      </c>
      <c r="AI120" s="5">
        <v>3198</v>
      </c>
      <c r="AJ120" s="5"/>
      <c r="AK120" s="11">
        <f t="shared" si="14"/>
        <v>8452.94</v>
      </c>
      <c r="AL120" s="95">
        <v>30955</v>
      </c>
      <c r="AM120" s="95">
        <v>8177.4464794076939</v>
      </c>
      <c r="AN120" s="95">
        <v>8285.2000000000007</v>
      </c>
      <c r="AO120" s="95">
        <v>0</v>
      </c>
      <c r="AP120" s="11">
        <f t="shared" si="15"/>
        <v>47417.646479407689</v>
      </c>
    </row>
    <row r="121" spans="1:42" x14ac:dyDescent="0.25">
      <c r="A121" s="1" t="s">
        <v>246</v>
      </c>
      <c r="B121" s="2" t="s">
        <v>247</v>
      </c>
      <c r="C121" s="3">
        <v>1947.53</v>
      </c>
      <c r="D121" s="3">
        <v>5320.8600000000006</v>
      </c>
      <c r="E121" s="3">
        <v>12000</v>
      </c>
      <c r="F121" s="3">
        <v>0</v>
      </c>
      <c r="G121" s="4">
        <f t="shared" si="8"/>
        <v>19268.39</v>
      </c>
      <c r="H121" s="5">
        <v>50</v>
      </c>
      <c r="I121" s="5">
        <v>58.4</v>
      </c>
      <c r="J121" s="5">
        <v>0</v>
      </c>
      <c r="K121" s="5">
        <v>0</v>
      </c>
      <c r="L121" s="11">
        <f t="shared" si="9"/>
        <v>108.4</v>
      </c>
      <c r="M121" s="5"/>
      <c r="N121" s="5"/>
      <c r="O121" s="5"/>
      <c r="P121" s="5"/>
      <c r="Q121" s="11">
        <f t="shared" si="10"/>
        <v>0</v>
      </c>
      <c r="R121" s="5">
        <v>0</v>
      </c>
      <c r="S121" s="5">
        <v>94.9</v>
      </c>
      <c r="T121" s="5">
        <v>0</v>
      </c>
      <c r="U121" s="5"/>
      <c r="V121" s="11">
        <f t="shared" si="11"/>
        <v>94.9</v>
      </c>
      <c r="W121" s="5"/>
      <c r="X121" s="5">
        <v>184.75</v>
      </c>
      <c r="Y121" s="5"/>
      <c r="Z121" s="5"/>
      <c r="AA121" s="11">
        <f t="shared" si="12"/>
        <v>184.75</v>
      </c>
      <c r="AB121" s="5"/>
      <c r="AC121" s="5">
        <v>55.05</v>
      </c>
      <c r="AD121" s="5"/>
      <c r="AE121" s="5"/>
      <c r="AF121" s="11">
        <f t="shared" si="13"/>
        <v>55.05</v>
      </c>
      <c r="AG121" s="5">
        <v>0</v>
      </c>
      <c r="AH121" s="5">
        <v>0</v>
      </c>
      <c r="AI121" s="5">
        <v>0</v>
      </c>
      <c r="AJ121" s="5"/>
      <c r="AK121" s="11">
        <f t="shared" si="14"/>
        <v>0</v>
      </c>
      <c r="AL121" s="95">
        <v>2653</v>
      </c>
      <c r="AM121" s="95">
        <v>3063.7715149280039</v>
      </c>
      <c r="AN121" s="95">
        <v>1000</v>
      </c>
      <c r="AO121" s="95">
        <v>0</v>
      </c>
      <c r="AP121" s="11">
        <f t="shared" si="15"/>
        <v>6716.7715149280039</v>
      </c>
    </row>
    <row r="122" spans="1:42" x14ac:dyDescent="0.25">
      <c r="A122" s="1" t="s">
        <v>248</v>
      </c>
      <c r="B122" s="2" t="s">
        <v>249</v>
      </c>
      <c r="C122" s="3">
        <v>4575.28</v>
      </c>
      <c r="D122" s="3">
        <v>15108.37</v>
      </c>
      <c r="E122" s="3">
        <v>21606.5</v>
      </c>
      <c r="F122" s="3">
        <v>0</v>
      </c>
      <c r="G122" s="4">
        <f t="shared" si="8"/>
        <v>41290.15</v>
      </c>
      <c r="H122" s="5">
        <v>0</v>
      </c>
      <c r="I122" s="5">
        <v>146.85</v>
      </c>
      <c r="J122" s="5">
        <v>0</v>
      </c>
      <c r="K122" s="5">
        <v>0</v>
      </c>
      <c r="L122" s="11">
        <f t="shared" si="9"/>
        <v>146.85</v>
      </c>
      <c r="M122" s="5"/>
      <c r="N122" s="5"/>
      <c r="O122" s="5"/>
      <c r="P122" s="5"/>
      <c r="Q122" s="11">
        <f t="shared" si="10"/>
        <v>0</v>
      </c>
      <c r="R122" s="5">
        <v>370</v>
      </c>
      <c r="S122" s="5">
        <v>301.85000000000002</v>
      </c>
      <c r="T122" s="5">
        <v>0</v>
      </c>
      <c r="U122" s="5"/>
      <c r="V122" s="11">
        <f t="shared" si="11"/>
        <v>671.85</v>
      </c>
      <c r="W122" s="5">
        <v>2910</v>
      </c>
      <c r="X122" s="5"/>
      <c r="Y122" s="5"/>
      <c r="Z122" s="5"/>
      <c r="AA122" s="11">
        <f t="shared" si="12"/>
        <v>2910</v>
      </c>
      <c r="AB122" s="5">
        <v>250</v>
      </c>
      <c r="AC122" s="5">
        <v>185.75</v>
      </c>
      <c r="AD122" s="5"/>
      <c r="AE122" s="5"/>
      <c r="AF122" s="11">
        <f t="shared" si="13"/>
        <v>435.75</v>
      </c>
      <c r="AG122" s="5">
        <v>945</v>
      </c>
      <c r="AH122" s="5">
        <v>376.66</v>
      </c>
      <c r="AI122" s="5">
        <v>0</v>
      </c>
      <c r="AJ122" s="5"/>
      <c r="AK122" s="11">
        <f t="shared" si="14"/>
        <v>1321.66</v>
      </c>
      <c r="AL122" s="95">
        <v>7364</v>
      </c>
      <c r="AM122" s="95">
        <v>8976.5838478245132</v>
      </c>
      <c r="AN122" s="95">
        <v>15000</v>
      </c>
      <c r="AO122" s="95">
        <v>0</v>
      </c>
      <c r="AP122" s="11">
        <f t="shared" si="15"/>
        <v>31340.583847824513</v>
      </c>
    </row>
    <row r="123" spans="1:42" x14ac:dyDescent="0.25">
      <c r="A123" s="1" t="s">
        <v>250</v>
      </c>
      <c r="B123" s="2" t="s">
        <v>251</v>
      </c>
      <c r="C123" s="3">
        <v>1903.68</v>
      </c>
      <c r="D123" s="3">
        <v>3165.0099999999998</v>
      </c>
      <c r="E123" s="3">
        <v>4056</v>
      </c>
      <c r="F123" s="3">
        <v>0</v>
      </c>
      <c r="G123" s="4">
        <f t="shared" si="8"/>
        <v>9124.6899999999987</v>
      </c>
      <c r="H123" s="5">
        <v>4747.45</v>
      </c>
      <c r="I123" s="5">
        <v>4322.87</v>
      </c>
      <c r="J123" s="5">
        <v>5802</v>
      </c>
      <c r="K123" s="5">
        <v>0</v>
      </c>
      <c r="L123" s="11">
        <f t="shared" si="9"/>
        <v>14872.32</v>
      </c>
      <c r="M123" s="5"/>
      <c r="N123" s="5"/>
      <c r="O123" s="5"/>
      <c r="P123" s="5"/>
      <c r="Q123" s="11">
        <f t="shared" si="10"/>
        <v>0</v>
      </c>
      <c r="R123" s="5">
        <v>1140</v>
      </c>
      <c r="S123" s="5">
        <v>289.35000000000002</v>
      </c>
      <c r="T123" s="5">
        <v>1404</v>
      </c>
      <c r="U123" s="5"/>
      <c r="V123" s="11">
        <f t="shared" si="11"/>
        <v>2833.35</v>
      </c>
      <c r="W123" s="5">
        <v>3840</v>
      </c>
      <c r="X123" s="5">
        <v>425.05</v>
      </c>
      <c r="Y123" s="5">
        <v>8562</v>
      </c>
      <c r="Z123" s="5"/>
      <c r="AA123" s="11">
        <f t="shared" si="12"/>
        <v>12827.05</v>
      </c>
      <c r="AB123" s="5">
        <v>825</v>
      </c>
      <c r="AC123" s="5">
        <v>297.3</v>
      </c>
      <c r="AD123" s="5">
        <v>123</v>
      </c>
      <c r="AE123" s="5"/>
      <c r="AF123" s="11">
        <f t="shared" si="13"/>
        <v>1245.3</v>
      </c>
      <c r="AG123" s="5">
        <v>530</v>
      </c>
      <c r="AH123" s="5">
        <v>678.16</v>
      </c>
      <c r="AI123" s="5">
        <v>871</v>
      </c>
      <c r="AJ123" s="5"/>
      <c r="AK123" s="11">
        <f t="shared" si="14"/>
        <v>2079.16</v>
      </c>
      <c r="AL123" s="95">
        <v>3231</v>
      </c>
      <c r="AM123" s="95">
        <v>6447.8727101958693</v>
      </c>
      <c r="AN123" s="95">
        <v>1265.5999999999999</v>
      </c>
      <c r="AO123" s="95">
        <v>0</v>
      </c>
      <c r="AP123" s="11">
        <f t="shared" si="15"/>
        <v>10944.472710195869</v>
      </c>
    </row>
    <row r="124" spans="1:42" x14ac:dyDescent="0.25">
      <c r="A124" s="1" t="s">
        <v>252</v>
      </c>
      <c r="B124" s="2" t="s">
        <v>253</v>
      </c>
      <c r="C124" s="3">
        <v>2495.4299999999998</v>
      </c>
      <c r="D124" s="3">
        <v>3113.89</v>
      </c>
      <c r="E124" s="3">
        <v>1405</v>
      </c>
      <c r="F124" s="3">
        <v>0</v>
      </c>
      <c r="G124" s="4">
        <f t="shared" si="8"/>
        <v>7014.32</v>
      </c>
      <c r="H124" s="5">
        <v>140</v>
      </c>
      <c r="I124" s="5">
        <v>284.8</v>
      </c>
      <c r="J124" s="5">
        <v>4400</v>
      </c>
      <c r="K124" s="5">
        <v>0</v>
      </c>
      <c r="L124" s="11">
        <f t="shared" si="9"/>
        <v>4824.8</v>
      </c>
      <c r="M124" s="5"/>
      <c r="N124" s="5"/>
      <c r="O124" s="5"/>
      <c r="P124" s="5"/>
      <c r="Q124" s="11">
        <f t="shared" si="10"/>
        <v>0</v>
      </c>
      <c r="R124" s="5">
        <v>350</v>
      </c>
      <c r="S124" s="5">
        <v>68.599999999999994</v>
      </c>
      <c r="T124" s="5">
        <v>250</v>
      </c>
      <c r="U124" s="5"/>
      <c r="V124" s="11">
        <f t="shared" si="11"/>
        <v>668.6</v>
      </c>
      <c r="W124" s="5">
        <v>300</v>
      </c>
      <c r="X124" s="5">
        <v>96.45</v>
      </c>
      <c r="Y124" s="5"/>
      <c r="Z124" s="5"/>
      <c r="AA124" s="11">
        <f t="shared" si="12"/>
        <v>396.45</v>
      </c>
      <c r="AB124" s="5">
        <v>200</v>
      </c>
      <c r="AC124" s="5">
        <v>242.95</v>
      </c>
      <c r="AD124" s="5"/>
      <c r="AE124" s="5"/>
      <c r="AF124" s="11">
        <f t="shared" si="13"/>
        <v>442.95</v>
      </c>
      <c r="AG124" s="5">
        <v>380</v>
      </c>
      <c r="AH124" s="5">
        <v>418.45</v>
      </c>
      <c r="AI124" s="5">
        <v>0</v>
      </c>
      <c r="AJ124" s="5"/>
      <c r="AK124" s="11">
        <f t="shared" si="14"/>
        <v>798.45</v>
      </c>
      <c r="AL124" s="95">
        <v>4295</v>
      </c>
      <c r="AM124" s="95">
        <v>2112.3892377545012</v>
      </c>
      <c r="AN124" s="95">
        <v>600</v>
      </c>
      <c r="AO124" s="95">
        <v>0</v>
      </c>
      <c r="AP124" s="11">
        <f t="shared" si="15"/>
        <v>7007.3892377545017</v>
      </c>
    </row>
    <row r="125" spans="1:42" x14ac:dyDescent="0.25">
      <c r="A125" s="1" t="s">
        <v>254</v>
      </c>
      <c r="B125" s="2" t="s">
        <v>255</v>
      </c>
      <c r="C125" s="3">
        <v>4327.75</v>
      </c>
      <c r="D125" s="3">
        <v>8336.33</v>
      </c>
      <c r="E125" s="3">
        <v>17000</v>
      </c>
      <c r="F125" s="3">
        <v>0</v>
      </c>
      <c r="G125" s="4">
        <f t="shared" si="8"/>
        <v>29664.080000000002</v>
      </c>
      <c r="H125" s="5">
        <v>0</v>
      </c>
      <c r="I125" s="5">
        <v>63.75</v>
      </c>
      <c r="J125" s="5">
        <v>0</v>
      </c>
      <c r="K125" s="5">
        <v>0</v>
      </c>
      <c r="L125" s="11">
        <f t="shared" si="9"/>
        <v>63.75</v>
      </c>
      <c r="M125" s="5"/>
      <c r="N125" s="5"/>
      <c r="O125" s="5"/>
      <c r="P125" s="5"/>
      <c r="Q125" s="11">
        <f t="shared" si="10"/>
        <v>0</v>
      </c>
      <c r="R125" s="5">
        <v>360</v>
      </c>
      <c r="S125" s="5">
        <v>383.8</v>
      </c>
      <c r="T125" s="5">
        <v>2900</v>
      </c>
      <c r="U125" s="5"/>
      <c r="V125" s="11">
        <f t="shared" si="11"/>
        <v>3643.8</v>
      </c>
      <c r="W125" s="5">
        <v>4980</v>
      </c>
      <c r="X125" s="5">
        <v>2491.9699999999998</v>
      </c>
      <c r="Y125" s="5"/>
      <c r="Z125" s="5"/>
      <c r="AA125" s="11">
        <f t="shared" si="12"/>
        <v>7471.9699999999993</v>
      </c>
      <c r="AB125" s="5">
        <v>70</v>
      </c>
      <c r="AC125" s="5">
        <v>95.6</v>
      </c>
      <c r="AD125" s="5">
        <v>2100</v>
      </c>
      <c r="AE125" s="5"/>
      <c r="AF125" s="11">
        <f t="shared" si="13"/>
        <v>2265.6</v>
      </c>
      <c r="AG125" s="5">
        <v>1210</v>
      </c>
      <c r="AH125" s="5">
        <v>234.8</v>
      </c>
      <c r="AI125" s="5">
        <v>5200</v>
      </c>
      <c r="AJ125" s="5"/>
      <c r="AK125" s="11">
        <f t="shared" si="14"/>
        <v>6644.8</v>
      </c>
      <c r="AL125" s="95">
        <v>4366.62</v>
      </c>
      <c r="AM125" s="95">
        <v>3684.7463213611427</v>
      </c>
      <c r="AN125" s="95">
        <v>6000</v>
      </c>
      <c r="AO125" s="95">
        <v>0</v>
      </c>
      <c r="AP125" s="11">
        <f t="shared" si="15"/>
        <v>14051.366321361143</v>
      </c>
    </row>
    <row r="126" spans="1:42" x14ac:dyDescent="0.25">
      <c r="A126" s="1" t="s">
        <v>256</v>
      </c>
      <c r="B126" s="2" t="s">
        <v>257</v>
      </c>
      <c r="C126" s="3">
        <v>832.47</v>
      </c>
      <c r="D126" s="3">
        <v>1840.18</v>
      </c>
      <c r="E126" s="3">
        <v>864</v>
      </c>
      <c r="F126" s="3">
        <v>0</v>
      </c>
      <c r="G126" s="4">
        <f t="shared" si="8"/>
        <v>3536.65</v>
      </c>
      <c r="H126" s="5">
        <v>3918.66</v>
      </c>
      <c r="I126" s="5">
        <v>12080.53</v>
      </c>
      <c r="J126" s="5">
        <v>12823.52</v>
      </c>
      <c r="K126" s="5">
        <v>0</v>
      </c>
      <c r="L126" s="11">
        <f t="shared" si="9"/>
        <v>28822.71</v>
      </c>
      <c r="M126" s="5"/>
      <c r="N126" s="5"/>
      <c r="O126" s="5"/>
      <c r="P126" s="5"/>
      <c r="Q126" s="11">
        <f t="shared" si="10"/>
        <v>0</v>
      </c>
      <c r="R126" s="5">
        <v>165</v>
      </c>
      <c r="S126" s="5">
        <v>270.55</v>
      </c>
      <c r="T126" s="5">
        <v>150</v>
      </c>
      <c r="U126" s="5"/>
      <c r="V126" s="11">
        <f t="shared" si="11"/>
        <v>585.54999999999995</v>
      </c>
      <c r="W126" s="5">
        <v>3496.05</v>
      </c>
      <c r="X126" s="5">
        <v>2500.9900000000002</v>
      </c>
      <c r="Y126" s="5">
        <v>3396</v>
      </c>
      <c r="Z126" s="5"/>
      <c r="AA126" s="11">
        <f t="shared" si="12"/>
        <v>9393.0400000000009</v>
      </c>
      <c r="AB126" s="5">
        <v>310</v>
      </c>
      <c r="AC126" s="5">
        <v>66.7</v>
      </c>
      <c r="AD126" s="5">
        <v>200</v>
      </c>
      <c r="AE126" s="5"/>
      <c r="AF126" s="11">
        <f t="shared" si="13"/>
        <v>576.70000000000005</v>
      </c>
      <c r="AG126" s="5">
        <v>190</v>
      </c>
      <c r="AH126" s="5">
        <v>303.77</v>
      </c>
      <c r="AI126" s="5">
        <v>38</v>
      </c>
      <c r="AJ126" s="5"/>
      <c r="AK126" s="11">
        <f t="shared" si="14"/>
        <v>531.77</v>
      </c>
      <c r="AL126" s="95">
        <v>3127</v>
      </c>
      <c r="AM126" s="95">
        <v>4162.4895043745364</v>
      </c>
      <c r="AN126" s="95">
        <v>833</v>
      </c>
      <c r="AO126" s="95">
        <v>0</v>
      </c>
      <c r="AP126" s="11">
        <f t="shared" si="15"/>
        <v>8122.4895043745364</v>
      </c>
    </row>
    <row r="127" spans="1:42" x14ac:dyDescent="0.25">
      <c r="A127" s="1" t="s">
        <v>258</v>
      </c>
      <c r="B127" s="2" t="s">
        <v>259</v>
      </c>
      <c r="C127" s="3">
        <v>997.8</v>
      </c>
      <c r="D127" s="3">
        <v>994.11999999999989</v>
      </c>
      <c r="E127" s="3">
        <v>0</v>
      </c>
      <c r="F127" s="3">
        <v>0</v>
      </c>
      <c r="G127" s="4">
        <f t="shared" si="8"/>
        <v>1991.9199999999998</v>
      </c>
      <c r="H127" s="5">
        <v>810</v>
      </c>
      <c r="I127" s="5">
        <v>1619.08</v>
      </c>
      <c r="J127" s="5">
        <v>500</v>
      </c>
      <c r="K127" s="5">
        <v>0</v>
      </c>
      <c r="L127" s="11">
        <f t="shared" si="9"/>
        <v>2929.08</v>
      </c>
      <c r="M127" s="5"/>
      <c r="N127" s="5"/>
      <c r="O127" s="5"/>
      <c r="P127" s="5"/>
      <c r="Q127" s="11">
        <f t="shared" si="10"/>
        <v>0</v>
      </c>
      <c r="R127" s="5">
        <v>0</v>
      </c>
      <c r="S127" s="5">
        <v>73.5</v>
      </c>
      <c r="T127" s="5">
        <v>0</v>
      </c>
      <c r="U127" s="5"/>
      <c r="V127" s="11">
        <f t="shared" si="11"/>
        <v>73.5</v>
      </c>
      <c r="W127" s="5">
        <v>70</v>
      </c>
      <c r="X127" s="5">
        <v>9.6999999999999993</v>
      </c>
      <c r="Y127" s="5"/>
      <c r="Z127" s="5"/>
      <c r="AA127" s="11">
        <f t="shared" si="12"/>
        <v>79.7</v>
      </c>
      <c r="AB127" s="5">
        <v>180</v>
      </c>
      <c r="AC127" s="5">
        <v>69.75</v>
      </c>
      <c r="AD127" s="5"/>
      <c r="AE127" s="5"/>
      <c r="AF127" s="11">
        <f t="shared" si="13"/>
        <v>249.75</v>
      </c>
      <c r="AG127" s="5">
        <v>33900</v>
      </c>
      <c r="AH127" s="5">
        <v>689.95</v>
      </c>
      <c r="AI127" s="5">
        <v>2000</v>
      </c>
      <c r="AJ127" s="5"/>
      <c r="AK127" s="11">
        <f t="shared" si="14"/>
        <v>36589.949999999997</v>
      </c>
      <c r="AL127" s="95">
        <v>1986</v>
      </c>
      <c r="AM127" s="95">
        <v>796.26515685218249</v>
      </c>
      <c r="AN127" s="95">
        <v>0</v>
      </c>
      <c r="AO127" s="95">
        <v>0</v>
      </c>
      <c r="AP127" s="11">
        <f t="shared" si="15"/>
        <v>2782.2651568521824</v>
      </c>
    </row>
    <row r="128" spans="1:42" x14ac:dyDescent="0.25">
      <c r="A128" s="1" t="s">
        <v>260</v>
      </c>
      <c r="B128" s="2" t="s">
        <v>261</v>
      </c>
      <c r="C128" s="3">
        <v>2225.7199999999998</v>
      </c>
      <c r="D128" s="3">
        <v>4886.87</v>
      </c>
      <c r="E128" s="3">
        <v>10000</v>
      </c>
      <c r="F128" s="3">
        <v>0</v>
      </c>
      <c r="G128" s="4">
        <f t="shared" si="8"/>
        <v>17112.59</v>
      </c>
      <c r="H128" s="5">
        <v>480</v>
      </c>
      <c r="I128" s="5">
        <v>75.650000000000006</v>
      </c>
      <c r="J128" s="5">
        <v>100</v>
      </c>
      <c r="K128" s="5">
        <v>0</v>
      </c>
      <c r="L128" s="11">
        <f t="shared" si="9"/>
        <v>655.65</v>
      </c>
      <c r="M128" s="5"/>
      <c r="N128" s="5"/>
      <c r="O128" s="5"/>
      <c r="P128" s="5"/>
      <c r="Q128" s="11">
        <f t="shared" si="10"/>
        <v>0</v>
      </c>
      <c r="R128" s="5">
        <v>55</v>
      </c>
      <c r="S128" s="5">
        <v>125.8</v>
      </c>
      <c r="T128" s="5">
        <v>1000</v>
      </c>
      <c r="U128" s="5"/>
      <c r="V128" s="11">
        <f t="shared" si="11"/>
        <v>1180.8</v>
      </c>
      <c r="W128" s="5">
        <v>1560</v>
      </c>
      <c r="X128" s="5">
        <v>612.49</v>
      </c>
      <c r="Y128" s="5"/>
      <c r="Z128" s="5"/>
      <c r="AA128" s="11">
        <f t="shared" si="12"/>
        <v>2172.4899999999998</v>
      </c>
      <c r="AB128" s="5">
        <v>1355</v>
      </c>
      <c r="AC128" s="5">
        <v>182.75</v>
      </c>
      <c r="AD128" s="5">
        <v>400</v>
      </c>
      <c r="AE128" s="5"/>
      <c r="AF128" s="11">
        <f t="shared" si="13"/>
        <v>1937.75</v>
      </c>
      <c r="AG128" s="5">
        <v>145</v>
      </c>
      <c r="AH128" s="5">
        <v>890.26</v>
      </c>
      <c r="AI128" s="5">
        <v>0</v>
      </c>
      <c r="AJ128" s="5"/>
      <c r="AK128" s="11">
        <f t="shared" si="14"/>
        <v>1035.26</v>
      </c>
      <c r="AL128" s="95">
        <v>6645</v>
      </c>
      <c r="AM128" s="95">
        <v>2731.8605932674268</v>
      </c>
      <c r="AN128" s="95">
        <v>5000</v>
      </c>
      <c r="AO128" s="95">
        <v>0</v>
      </c>
      <c r="AP128" s="11">
        <f t="shared" si="15"/>
        <v>14376.860593267427</v>
      </c>
    </row>
    <row r="129" spans="1:42" x14ac:dyDescent="0.25">
      <c r="A129" s="1" t="s">
        <v>262</v>
      </c>
      <c r="B129" s="2" t="s">
        <v>263</v>
      </c>
      <c r="C129" s="3">
        <v>1640.65</v>
      </c>
      <c r="D129" s="3">
        <v>7332.0599999999995</v>
      </c>
      <c r="E129" s="3">
        <v>1000</v>
      </c>
      <c r="F129" s="3">
        <v>0</v>
      </c>
      <c r="G129" s="4">
        <f t="shared" si="8"/>
        <v>9972.7099999999991</v>
      </c>
      <c r="H129" s="5">
        <v>0</v>
      </c>
      <c r="I129" s="5">
        <v>200</v>
      </c>
      <c r="J129" s="5">
        <v>0</v>
      </c>
      <c r="K129" s="5">
        <v>0</v>
      </c>
      <c r="L129" s="11">
        <f t="shared" si="9"/>
        <v>200</v>
      </c>
      <c r="M129" s="5"/>
      <c r="N129" s="5"/>
      <c r="O129" s="5"/>
      <c r="P129" s="5"/>
      <c r="Q129" s="11">
        <f t="shared" si="10"/>
        <v>0</v>
      </c>
      <c r="R129" s="5">
        <v>30</v>
      </c>
      <c r="S129" s="5">
        <v>310</v>
      </c>
      <c r="T129" s="5">
        <v>0</v>
      </c>
      <c r="U129" s="5"/>
      <c r="V129" s="11">
        <f t="shared" si="11"/>
        <v>340</v>
      </c>
      <c r="W129" s="5">
        <v>1150</v>
      </c>
      <c r="X129" s="5">
        <v>4445</v>
      </c>
      <c r="Y129" s="5"/>
      <c r="Z129" s="5"/>
      <c r="AA129" s="11">
        <f t="shared" si="12"/>
        <v>5595</v>
      </c>
      <c r="AB129" s="5">
        <v>255</v>
      </c>
      <c r="AC129" s="5">
        <v>280</v>
      </c>
      <c r="AD129" s="5"/>
      <c r="AE129" s="5"/>
      <c r="AF129" s="11">
        <f t="shared" si="13"/>
        <v>535</v>
      </c>
      <c r="AG129" s="5">
        <v>1790</v>
      </c>
      <c r="AH129" s="5">
        <v>1392.18</v>
      </c>
      <c r="AI129" s="5">
        <v>2000</v>
      </c>
      <c r="AJ129" s="5"/>
      <c r="AK129" s="11">
        <f t="shared" si="14"/>
        <v>5182.18</v>
      </c>
      <c r="AL129" s="95">
        <v>4648</v>
      </c>
      <c r="AM129" s="95">
        <v>3016.6300561319113</v>
      </c>
      <c r="AN129" s="95">
        <v>0</v>
      </c>
      <c r="AO129" s="95">
        <v>0</v>
      </c>
      <c r="AP129" s="11">
        <f t="shared" si="15"/>
        <v>7664.6300561319113</v>
      </c>
    </row>
    <row r="130" spans="1:42" x14ac:dyDescent="0.25">
      <c r="A130" s="1" t="s">
        <v>264</v>
      </c>
      <c r="B130" s="2" t="s">
        <v>265</v>
      </c>
      <c r="C130" s="3">
        <v>4726.96</v>
      </c>
      <c r="D130" s="3">
        <v>19075.72</v>
      </c>
      <c r="E130" s="3">
        <v>21000</v>
      </c>
      <c r="F130" s="3">
        <v>0</v>
      </c>
      <c r="G130" s="4">
        <f t="shared" ref="G130:G193" si="16">SUM(C130:F130)</f>
        <v>44802.68</v>
      </c>
      <c r="H130" s="5">
        <v>0</v>
      </c>
      <c r="I130" s="5">
        <v>213.3</v>
      </c>
      <c r="J130" s="5">
        <v>0</v>
      </c>
      <c r="K130" s="5">
        <v>0</v>
      </c>
      <c r="L130" s="11">
        <f t="shared" ref="L130:L193" si="17">SUM(H130:K130)</f>
        <v>213.3</v>
      </c>
      <c r="M130" s="5"/>
      <c r="N130" s="5"/>
      <c r="O130" s="5"/>
      <c r="P130" s="5"/>
      <c r="Q130" s="11">
        <f t="shared" ref="Q130:Q193" si="18">SUM(M130:P130)</f>
        <v>0</v>
      </c>
      <c r="R130" s="5">
        <v>560</v>
      </c>
      <c r="S130" s="5">
        <v>4261.3</v>
      </c>
      <c r="T130" s="5">
        <v>0</v>
      </c>
      <c r="U130" s="5"/>
      <c r="V130" s="11">
        <f t="shared" ref="V130:V193" si="19">SUM(R130:U130)</f>
        <v>4821.3</v>
      </c>
      <c r="W130" s="5"/>
      <c r="X130" s="5">
        <v>2213.25</v>
      </c>
      <c r="Y130" s="5">
        <v>1500</v>
      </c>
      <c r="Z130" s="5"/>
      <c r="AA130" s="11">
        <f t="shared" ref="AA130:AA193" si="20">SUM(W130:Z130)</f>
        <v>3713.25</v>
      </c>
      <c r="AB130" s="5">
        <v>982</v>
      </c>
      <c r="AC130" s="5">
        <v>2141.09</v>
      </c>
      <c r="AD130" s="5"/>
      <c r="AE130" s="5"/>
      <c r="AF130" s="11">
        <f t="shared" ref="AF130:AF193" si="21">SUM(AB130:AE130)</f>
        <v>3123.09</v>
      </c>
      <c r="AG130" s="5">
        <v>20</v>
      </c>
      <c r="AH130" s="5">
        <v>211.55</v>
      </c>
      <c r="AI130" s="5">
        <v>0</v>
      </c>
      <c r="AJ130" s="5"/>
      <c r="AK130" s="11">
        <f t="shared" ref="AK130:AK193" si="22">SUM(AG130:AJ130)</f>
        <v>231.55</v>
      </c>
      <c r="AL130" s="95">
        <v>9886</v>
      </c>
      <c r="AM130" s="95">
        <v>5930.2509060770135</v>
      </c>
      <c r="AN130" s="95">
        <v>0</v>
      </c>
      <c r="AO130" s="95">
        <v>0</v>
      </c>
      <c r="AP130" s="11">
        <f t="shared" si="15"/>
        <v>15816.250906077013</v>
      </c>
    </row>
    <row r="131" spans="1:42" x14ac:dyDescent="0.25">
      <c r="A131" s="1" t="s">
        <v>266</v>
      </c>
      <c r="B131" s="2" t="s">
        <v>267</v>
      </c>
      <c r="C131" s="3">
        <v>3122.96</v>
      </c>
      <c r="D131" s="3">
        <v>5732.66</v>
      </c>
      <c r="E131" s="3">
        <v>7530</v>
      </c>
      <c r="F131" s="3">
        <v>0</v>
      </c>
      <c r="G131" s="4">
        <f t="shared" si="16"/>
        <v>16385.62</v>
      </c>
      <c r="H131" s="5">
        <v>2365.9499999999998</v>
      </c>
      <c r="I131" s="5">
        <v>6904.44</v>
      </c>
      <c r="J131" s="5">
        <v>13580</v>
      </c>
      <c r="K131" s="5">
        <v>0</v>
      </c>
      <c r="L131" s="11">
        <f t="shared" si="17"/>
        <v>22850.39</v>
      </c>
      <c r="M131" s="5"/>
      <c r="N131" s="5"/>
      <c r="O131" s="5"/>
      <c r="P131" s="5"/>
      <c r="Q131" s="11">
        <f t="shared" si="18"/>
        <v>0</v>
      </c>
      <c r="R131" s="5">
        <v>112</v>
      </c>
      <c r="S131" s="5">
        <v>2303.5500000000002</v>
      </c>
      <c r="T131" s="5">
        <v>1350</v>
      </c>
      <c r="U131" s="5"/>
      <c r="V131" s="11">
        <f t="shared" si="19"/>
        <v>3765.55</v>
      </c>
      <c r="W131" s="5"/>
      <c r="X131" s="5">
        <v>470.9</v>
      </c>
      <c r="Y131" s="5"/>
      <c r="Z131" s="5"/>
      <c r="AA131" s="11">
        <f t="shared" si="20"/>
        <v>470.9</v>
      </c>
      <c r="AB131" s="5">
        <v>3185.65</v>
      </c>
      <c r="AC131" s="5">
        <v>1985.83</v>
      </c>
      <c r="AD131" s="5">
        <v>6000</v>
      </c>
      <c r="AE131" s="5"/>
      <c r="AF131" s="11">
        <f t="shared" si="21"/>
        <v>11171.48</v>
      </c>
      <c r="AG131" s="5">
        <v>3640</v>
      </c>
      <c r="AH131" s="5">
        <v>302.20999999999998</v>
      </c>
      <c r="AI131" s="5">
        <v>3000</v>
      </c>
      <c r="AJ131" s="5"/>
      <c r="AK131" s="11">
        <f t="shared" si="22"/>
        <v>6942.21</v>
      </c>
      <c r="AL131" s="95">
        <v>4746</v>
      </c>
      <c r="AM131" s="95">
        <v>3617.6497804768114</v>
      </c>
      <c r="AN131" s="95">
        <v>5000</v>
      </c>
      <c r="AO131" s="95">
        <v>0</v>
      </c>
      <c r="AP131" s="11">
        <f t="shared" ref="AP131:AP194" si="23">SUM(AL131:AO131)</f>
        <v>13363.649780476811</v>
      </c>
    </row>
    <row r="132" spans="1:42" x14ac:dyDescent="0.25">
      <c r="A132" s="1" t="s">
        <v>268</v>
      </c>
      <c r="B132" s="2" t="s">
        <v>269</v>
      </c>
      <c r="C132" s="3">
        <v>9821.89</v>
      </c>
      <c r="D132" s="3">
        <v>12200.29</v>
      </c>
      <c r="E132" s="3">
        <v>16031.4</v>
      </c>
      <c r="F132" s="3">
        <v>0</v>
      </c>
      <c r="G132" s="4">
        <f t="shared" si="16"/>
        <v>38053.58</v>
      </c>
      <c r="H132" s="5">
        <v>2900</v>
      </c>
      <c r="I132" s="5">
        <v>5221.9799999999996</v>
      </c>
      <c r="J132" s="5">
        <v>4809.42</v>
      </c>
      <c r="K132" s="5">
        <v>0</v>
      </c>
      <c r="L132" s="11">
        <f t="shared" si="17"/>
        <v>12931.4</v>
      </c>
      <c r="M132" s="5"/>
      <c r="N132" s="5"/>
      <c r="O132" s="5"/>
      <c r="P132" s="5"/>
      <c r="Q132" s="11">
        <f t="shared" si="18"/>
        <v>0</v>
      </c>
      <c r="R132" s="5">
        <v>2655</v>
      </c>
      <c r="S132" s="5">
        <v>4859.16</v>
      </c>
      <c r="T132" s="5">
        <v>4007.85</v>
      </c>
      <c r="U132" s="5"/>
      <c r="V132" s="11">
        <f t="shared" si="19"/>
        <v>11522.01</v>
      </c>
      <c r="W132" s="5">
        <v>26425.35</v>
      </c>
      <c r="X132" s="5">
        <v>9373.9</v>
      </c>
      <c r="Y132" s="5">
        <v>24047.1</v>
      </c>
      <c r="Z132" s="5"/>
      <c r="AA132" s="11">
        <f t="shared" si="20"/>
        <v>59846.35</v>
      </c>
      <c r="AB132" s="5">
        <v>8407.4500000000007</v>
      </c>
      <c r="AC132" s="5">
        <v>3157.24</v>
      </c>
      <c r="AD132" s="5">
        <v>9618.84</v>
      </c>
      <c r="AE132" s="5"/>
      <c r="AF132" s="11">
        <f t="shared" si="21"/>
        <v>21183.53</v>
      </c>
      <c r="AG132" s="5">
        <v>9687</v>
      </c>
      <c r="AH132" s="5">
        <v>9046.93</v>
      </c>
      <c r="AI132" s="5">
        <v>12023.55</v>
      </c>
      <c r="AJ132" s="5"/>
      <c r="AK132" s="11">
        <f t="shared" si="22"/>
        <v>30757.48</v>
      </c>
      <c r="AL132" s="95">
        <v>21706.86</v>
      </c>
      <c r="AM132" s="95">
        <v>15283.725297095389</v>
      </c>
      <c r="AN132" s="95">
        <v>9618.84</v>
      </c>
      <c r="AO132" s="95">
        <v>3255.4</v>
      </c>
      <c r="AP132" s="11">
        <f t="shared" si="23"/>
        <v>49864.825297095384</v>
      </c>
    </row>
    <row r="133" spans="1:42" x14ac:dyDescent="0.25">
      <c r="A133" s="1" t="s">
        <v>270</v>
      </c>
      <c r="B133" s="2" t="s">
        <v>271</v>
      </c>
      <c r="C133" s="3">
        <v>7879.69</v>
      </c>
      <c r="D133" s="3">
        <v>9360.11</v>
      </c>
      <c r="E133" s="3">
        <v>11685.92</v>
      </c>
      <c r="F133" s="3">
        <v>0</v>
      </c>
      <c r="G133" s="4">
        <f t="shared" si="16"/>
        <v>28925.72</v>
      </c>
      <c r="H133" s="5">
        <v>325</v>
      </c>
      <c r="I133" s="5">
        <v>112</v>
      </c>
      <c r="J133" s="5">
        <v>1476.88</v>
      </c>
      <c r="K133" s="5">
        <v>0</v>
      </c>
      <c r="L133" s="11">
        <f t="shared" si="17"/>
        <v>1913.88</v>
      </c>
      <c r="M133" s="5"/>
      <c r="N133" s="5"/>
      <c r="O133" s="5"/>
      <c r="P133" s="5"/>
      <c r="Q133" s="11">
        <f t="shared" si="18"/>
        <v>0</v>
      </c>
      <c r="R133" s="5">
        <v>26.5</v>
      </c>
      <c r="S133" s="5">
        <v>0</v>
      </c>
      <c r="T133" s="5">
        <v>795.66</v>
      </c>
      <c r="U133" s="5"/>
      <c r="V133" s="11">
        <f t="shared" si="19"/>
        <v>822.16</v>
      </c>
      <c r="W133" s="5">
        <v>67</v>
      </c>
      <c r="X133" s="5">
        <v>2235.81</v>
      </c>
      <c r="Y133" s="5">
        <v>2475</v>
      </c>
      <c r="Z133" s="5"/>
      <c r="AA133" s="11">
        <f t="shared" si="20"/>
        <v>4777.8099999999995</v>
      </c>
      <c r="AB133" s="5">
        <v>1850</v>
      </c>
      <c r="AC133" s="5">
        <v>89.55</v>
      </c>
      <c r="AD133" s="5">
        <v>2296.4499999999998</v>
      </c>
      <c r="AE133" s="5"/>
      <c r="AF133" s="11">
        <f t="shared" si="21"/>
        <v>4236</v>
      </c>
      <c r="AG133" s="5">
        <v>600</v>
      </c>
      <c r="AH133" s="5">
        <v>82.85</v>
      </c>
      <c r="AI133" s="5">
        <v>2119</v>
      </c>
      <c r="AJ133" s="5"/>
      <c r="AK133" s="11">
        <f t="shared" si="22"/>
        <v>2801.85</v>
      </c>
      <c r="AL133" s="95">
        <v>8285</v>
      </c>
      <c r="AM133" s="95">
        <v>3519.3085709085949</v>
      </c>
      <c r="AN133" s="95">
        <v>13747.68</v>
      </c>
      <c r="AO133" s="95">
        <v>0</v>
      </c>
      <c r="AP133" s="11">
        <f t="shared" si="23"/>
        <v>25551.988570908594</v>
      </c>
    </row>
    <row r="134" spans="1:42" x14ac:dyDescent="0.25">
      <c r="A134" s="1" t="s">
        <v>272</v>
      </c>
      <c r="B134" s="2" t="s">
        <v>273</v>
      </c>
      <c r="C134" s="3">
        <v>732.33</v>
      </c>
      <c r="D134" s="3">
        <v>751.07999999999993</v>
      </c>
      <c r="E134" s="3">
        <v>0</v>
      </c>
      <c r="F134" s="3">
        <v>0</v>
      </c>
      <c r="G134" s="4">
        <f t="shared" si="16"/>
        <v>1483.4099999999999</v>
      </c>
      <c r="H134" s="5">
        <v>0</v>
      </c>
      <c r="I134" s="5">
        <v>554.42999999999995</v>
      </c>
      <c r="J134" s="5">
        <v>486.55</v>
      </c>
      <c r="K134" s="5">
        <v>0</v>
      </c>
      <c r="L134" s="11">
        <f t="shared" si="17"/>
        <v>1040.98</v>
      </c>
      <c r="M134" s="5"/>
      <c r="N134" s="5"/>
      <c r="O134" s="5"/>
      <c r="P134" s="5"/>
      <c r="Q134" s="11">
        <f t="shared" si="18"/>
        <v>0</v>
      </c>
      <c r="R134" s="5">
        <v>20</v>
      </c>
      <c r="S134" s="5">
        <v>42.9</v>
      </c>
      <c r="T134" s="5">
        <v>0</v>
      </c>
      <c r="U134" s="5"/>
      <c r="V134" s="11">
        <f t="shared" si="19"/>
        <v>62.9</v>
      </c>
      <c r="W134" s="5"/>
      <c r="X134" s="5">
        <v>49.15</v>
      </c>
      <c r="Y134" s="5"/>
      <c r="Z134" s="5"/>
      <c r="AA134" s="11">
        <f t="shared" si="20"/>
        <v>49.15</v>
      </c>
      <c r="AB134" s="5">
        <v>1200</v>
      </c>
      <c r="AC134" s="5">
        <v>317.89</v>
      </c>
      <c r="AD134" s="5">
        <v>200</v>
      </c>
      <c r="AE134" s="5"/>
      <c r="AF134" s="11">
        <f t="shared" si="21"/>
        <v>1717.8899999999999</v>
      </c>
      <c r="AG134" s="5">
        <v>180</v>
      </c>
      <c r="AH134" s="5">
        <v>105.82</v>
      </c>
      <c r="AI134" s="5">
        <v>0</v>
      </c>
      <c r="AJ134" s="5"/>
      <c r="AK134" s="11">
        <f t="shared" si="22"/>
        <v>285.82</v>
      </c>
      <c r="AL134" s="95">
        <v>4434</v>
      </c>
      <c r="AM134" s="95">
        <v>792.92021925519555</v>
      </c>
      <c r="AN134" s="95">
        <v>0</v>
      </c>
      <c r="AO134" s="95">
        <v>0</v>
      </c>
      <c r="AP134" s="11">
        <f t="shared" si="23"/>
        <v>5226.9202192551957</v>
      </c>
    </row>
    <row r="135" spans="1:42" x14ac:dyDescent="0.25">
      <c r="A135" s="1" t="s">
        <v>274</v>
      </c>
      <c r="B135" s="2" t="s">
        <v>275</v>
      </c>
      <c r="C135" s="3">
        <v>611.53</v>
      </c>
      <c r="D135" s="3">
        <v>747.64</v>
      </c>
      <c r="E135" s="3">
        <v>0</v>
      </c>
      <c r="F135" s="3">
        <v>0</v>
      </c>
      <c r="G135" s="4">
        <f t="shared" si="16"/>
        <v>1359.17</v>
      </c>
      <c r="H135" s="5">
        <v>339</v>
      </c>
      <c r="I135" s="5">
        <v>4309.93</v>
      </c>
      <c r="J135" s="5">
        <v>3960</v>
      </c>
      <c r="K135" s="5">
        <v>0</v>
      </c>
      <c r="L135" s="11">
        <f t="shared" si="17"/>
        <v>8608.93</v>
      </c>
      <c r="M135" s="5"/>
      <c r="N135" s="5"/>
      <c r="O135" s="5"/>
      <c r="P135" s="5"/>
      <c r="Q135" s="11">
        <f t="shared" si="18"/>
        <v>0</v>
      </c>
      <c r="R135" s="5">
        <v>100</v>
      </c>
      <c r="S135" s="5">
        <v>70.75</v>
      </c>
      <c r="T135" s="5">
        <v>450</v>
      </c>
      <c r="U135" s="5"/>
      <c r="V135" s="11">
        <f t="shared" si="19"/>
        <v>620.75</v>
      </c>
      <c r="W135" s="5">
        <v>1638</v>
      </c>
      <c r="X135" s="5">
        <v>3274.12</v>
      </c>
      <c r="Y135" s="5">
        <v>2970</v>
      </c>
      <c r="Z135" s="5"/>
      <c r="AA135" s="11">
        <f t="shared" si="20"/>
        <v>7882.12</v>
      </c>
      <c r="AB135" s="5">
        <v>36</v>
      </c>
      <c r="AC135" s="5">
        <v>127</v>
      </c>
      <c r="AD135" s="5"/>
      <c r="AE135" s="5"/>
      <c r="AF135" s="11">
        <f t="shared" si="21"/>
        <v>163</v>
      </c>
      <c r="AG135" s="5">
        <v>281</v>
      </c>
      <c r="AH135" s="5">
        <v>128.69999999999999</v>
      </c>
      <c r="AI135" s="5">
        <v>0</v>
      </c>
      <c r="AJ135" s="5"/>
      <c r="AK135" s="11">
        <f t="shared" si="22"/>
        <v>409.7</v>
      </c>
      <c r="AL135" s="95">
        <v>1264</v>
      </c>
      <c r="AM135" s="95">
        <v>3347.1107721561111</v>
      </c>
      <c r="AN135" s="95">
        <v>0</v>
      </c>
      <c r="AO135" s="95">
        <v>0</v>
      </c>
      <c r="AP135" s="11">
        <f t="shared" si="23"/>
        <v>4611.1107721561111</v>
      </c>
    </row>
    <row r="136" spans="1:42" x14ac:dyDescent="0.25">
      <c r="A136" s="1" t="s">
        <v>276</v>
      </c>
      <c r="B136" s="2" t="s">
        <v>277</v>
      </c>
      <c r="C136" s="3">
        <v>714.03</v>
      </c>
      <c r="D136" s="3">
        <v>764.58999999999992</v>
      </c>
      <c r="E136" s="3">
        <v>5000</v>
      </c>
      <c r="F136" s="3">
        <v>0</v>
      </c>
      <c r="G136" s="4">
        <f t="shared" si="16"/>
        <v>6478.62</v>
      </c>
      <c r="H136" s="5">
        <v>0</v>
      </c>
      <c r="I136" s="5">
        <v>493.21</v>
      </c>
      <c r="J136" s="5">
        <v>1850</v>
      </c>
      <c r="K136" s="5">
        <v>0</v>
      </c>
      <c r="L136" s="11">
        <f t="shared" si="17"/>
        <v>2343.21</v>
      </c>
      <c r="M136" s="5"/>
      <c r="N136" s="5"/>
      <c r="O136" s="5"/>
      <c r="P136" s="5"/>
      <c r="Q136" s="11">
        <f t="shared" si="18"/>
        <v>0</v>
      </c>
      <c r="R136" s="5">
        <v>0</v>
      </c>
      <c r="S136" s="5">
        <v>102.9</v>
      </c>
      <c r="T136" s="5">
        <v>0</v>
      </c>
      <c r="U136" s="5"/>
      <c r="V136" s="11">
        <f t="shared" si="19"/>
        <v>102.9</v>
      </c>
      <c r="W136" s="5"/>
      <c r="X136" s="5">
        <v>173.25</v>
      </c>
      <c r="Y136" s="5"/>
      <c r="Z136" s="5"/>
      <c r="AA136" s="11">
        <f t="shared" si="20"/>
        <v>173.25</v>
      </c>
      <c r="AB136" s="5">
        <v>116</v>
      </c>
      <c r="AC136" s="5">
        <v>426.55</v>
      </c>
      <c r="AD136" s="5">
        <v>1850</v>
      </c>
      <c r="AE136" s="5"/>
      <c r="AF136" s="11">
        <f t="shared" si="21"/>
        <v>2392.5500000000002</v>
      </c>
      <c r="AG136" s="5">
        <v>0</v>
      </c>
      <c r="AH136" s="5">
        <v>104.36</v>
      </c>
      <c r="AI136" s="5">
        <v>0</v>
      </c>
      <c r="AJ136" s="5"/>
      <c r="AK136" s="11">
        <f t="shared" si="22"/>
        <v>104.36</v>
      </c>
      <c r="AL136" s="95">
        <v>1016</v>
      </c>
      <c r="AM136" s="95">
        <v>1500.867751847172</v>
      </c>
      <c r="AN136" s="95">
        <v>420</v>
      </c>
      <c r="AO136" s="95">
        <v>0</v>
      </c>
      <c r="AP136" s="11">
        <f t="shared" si="23"/>
        <v>2936.8677518471723</v>
      </c>
    </row>
    <row r="137" spans="1:42" x14ac:dyDescent="0.25">
      <c r="A137" s="1" t="s">
        <v>278</v>
      </c>
      <c r="B137" s="2" t="s">
        <v>279</v>
      </c>
      <c r="C137" s="3">
        <v>1147.47</v>
      </c>
      <c r="D137" s="3">
        <v>3480.29</v>
      </c>
      <c r="E137" s="3">
        <v>3200</v>
      </c>
      <c r="F137" s="3">
        <v>0</v>
      </c>
      <c r="G137" s="4">
        <f t="shared" si="16"/>
        <v>7827.76</v>
      </c>
      <c r="H137" s="5">
        <v>480</v>
      </c>
      <c r="I137" s="5">
        <v>290.20999999999998</v>
      </c>
      <c r="J137" s="5">
        <v>7400</v>
      </c>
      <c r="K137" s="5">
        <v>0</v>
      </c>
      <c r="L137" s="11">
        <f t="shared" si="17"/>
        <v>8170.21</v>
      </c>
      <c r="M137" s="5"/>
      <c r="N137" s="5"/>
      <c r="O137" s="5"/>
      <c r="P137" s="5"/>
      <c r="Q137" s="11">
        <f t="shared" si="18"/>
        <v>0</v>
      </c>
      <c r="R137" s="5">
        <v>100</v>
      </c>
      <c r="S137" s="5">
        <v>352.83</v>
      </c>
      <c r="T137" s="5">
        <v>4263.07</v>
      </c>
      <c r="U137" s="5"/>
      <c r="V137" s="11">
        <f t="shared" si="19"/>
        <v>4715.8999999999996</v>
      </c>
      <c r="W137" s="5">
        <v>680.65</v>
      </c>
      <c r="X137" s="5">
        <v>1166.08</v>
      </c>
      <c r="Y137" s="5">
        <v>3200</v>
      </c>
      <c r="Z137" s="5"/>
      <c r="AA137" s="11">
        <f t="shared" si="20"/>
        <v>5046.7299999999996</v>
      </c>
      <c r="AB137" s="5">
        <v>50</v>
      </c>
      <c r="AC137" s="5">
        <v>56.1</v>
      </c>
      <c r="AD137" s="5">
        <v>3200</v>
      </c>
      <c r="AE137" s="5"/>
      <c r="AF137" s="11">
        <f t="shared" si="21"/>
        <v>3306.1</v>
      </c>
      <c r="AG137" s="5">
        <v>31</v>
      </c>
      <c r="AH137" s="5">
        <v>1553.99</v>
      </c>
      <c r="AI137" s="5">
        <v>3200</v>
      </c>
      <c r="AJ137" s="5"/>
      <c r="AK137" s="11">
        <f t="shared" si="22"/>
        <v>4784.99</v>
      </c>
      <c r="AL137" s="95">
        <v>1866</v>
      </c>
      <c r="AM137" s="95">
        <v>6708.5848079328171</v>
      </c>
      <c r="AN137" s="95">
        <v>3200</v>
      </c>
      <c r="AO137" s="95">
        <v>0</v>
      </c>
      <c r="AP137" s="11">
        <f t="shared" si="23"/>
        <v>11774.584807932817</v>
      </c>
    </row>
    <row r="138" spans="1:42" x14ac:dyDescent="0.25">
      <c r="A138" s="1" t="s">
        <v>280</v>
      </c>
      <c r="B138" s="2" t="s">
        <v>281</v>
      </c>
      <c r="C138" s="3">
        <v>3063.79</v>
      </c>
      <c r="D138" s="3">
        <v>11170.72</v>
      </c>
      <c r="E138" s="3">
        <v>5000</v>
      </c>
      <c r="F138" s="3">
        <v>0</v>
      </c>
      <c r="G138" s="4">
        <f t="shared" si="16"/>
        <v>19234.509999999998</v>
      </c>
      <c r="H138" s="5">
        <v>0</v>
      </c>
      <c r="I138" s="5">
        <v>854.72</v>
      </c>
      <c r="J138" s="5">
        <v>2000</v>
      </c>
      <c r="K138" s="5">
        <v>0</v>
      </c>
      <c r="L138" s="11">
        <f t="shared" si="17"/>
        <v>2854.7200000000003</v>
      </c>
      <c r="M138" s="5"/>
      <c r="N138" s="5"/>
      <c r="O138" s="5"/>
      <c r="P138" s="5"/>
      <c r="Q138" s="11">
        <f t="shared" si="18"/>
        <v>0</v>
      </c>
      <c r="R138" s="5">
        <v>415</v>
      </c>
      <c r="S138" s="5">
        <v>193.17</v>
      </c>
      <c r="T138" s="5">
        <v>2000</v>
      </c>
      <c r="U138" s="5"/>
      <c r="V138" s="11">
        <f t="shared" si="19"/>
        <v>2608.17</v>
      </c>
      <c r="W138" s="5"/>
      <c r="X138" s="5">
        <v>267.5</v>
      </c>
      <c r="Y138" s="5"/>
      <c r="Z138" s="5"/>
      <c r="AA138" s="11">
        <f t="shared" si="20"/>
        <v>267.5</v>
      </c>
      <c r="AB138" s="5"/>
      <c r="AC138" s="5">
        <v>136.69999999999999</v>
      </c>
      <c r="AD138" s="5">
        <v>1000</v>
      </c>
      <c r="AE138" s="5"/>
      <c r="AF138" s="11">
        <f t="shared" si="21"/>
        <v>1136.7</v>
      </c>
      <c r="AG138" s="5">
        <v>0</v>
      </c>
      <c r="AH138" s="5">
        <v>104.55</v>
      </c>
      <c r="AI138" s="5">
        <v>0</v>
      </c>
      <c r="AJ138" s="5"/>
      <c r="AK138" s="11">
        <f t="shared" si="22"/>
        <v>104.55</v>
      </c>
      <c r="AL138" s="95">
        <v>2864</v>
      </c>
      <c r="AM138" s="95">
        <v>4303.4625536033163</v>
      </c>
      <c r="AN138" s="95">
        <v>1600</v>
      </c>
      <c r="AO138" s="95">
        <v>0</v>
      </c>
      <c r="AP138" s="11">
        <f t="shared" si="23"/>
        <v>8767.4625536033163</v>
      </c>
    </row>
    <row r="139" spans="1:42" x14ac:dyDescent="0.25">
      <c r="A139" s="1" t="s">
        <v>282</v>
      </c>
      <c r="B139" s="2" t="s">
        <v>283</v>
      </c>
      <c r="C139" s="3">
        <v>20169.95</v>
      </c>
      <c r="D139" s="3">
        <v>26640.83</v>
      </c>
      <c r="E139" s="3">
        <v>16800</v>
      </c>
      <c r="F139" s="3">
        <v>0</v>
      </c>
      <c r="G139" s="4">
        <f t="shared" si="16"/>
        <v>63610.78</v>
      </c>
      <c r="H139" s="5">
        <v>2077</v>
      </c>
      <c r="I139" s="5">
        <v>2629.55</v>
      </c>
      <c r="J139" s="5">
        <v>7500</v>
      </c>
      <c r="K139" s="5">
        <v>0</v>
      </c>
      <c r="L139" s="11">
        <f t="shared" si="17"/>
        <v>12206.55</v>
      </c>
      <c r="M139" s="5"/>
      <c r="N139" s="5"/>
      <c r="O139" s="5"/>
      <c r="P139" s="5"/>
      <c r="Q139" s="11">
        <f t="shared" si="18"/>
        <v>0</v>
      </c>
      <c r="R139" s="5">
        <v>1945</v>
      </c>
      <c r="S139" s="5">
        <v>2389.25</v>
      </c>
      <c r="T139" s="5">
        <v>2000</v>
      </c>
      <c r="U139" s="5"/>
      <c r="V139" s="11">
        <f t="shared" si="19"/>
        <v>6334.25</v>
      </c>
      <c r="W139" s="5">
        <v>3105</v>
      </c>
      <c r="X139" s="5">
        <v>5738.94</v>
      </c>
      <c r="Y139" s="5">
        <v>12500</v>
      </c>
      <c r="Z139" s="5"/>
      <c r="AA139" s="11">
        <f t="shared" si="20"/>
        <v>21343.94</v>
      </c>
      <c r="AB139" s="5">
        <v>1675</v>
      </c>
      <c r="AC139" s="5">
        <v>4033.84</v>
      </c>
      <c r="AD139" s="5">
        <v>1500</v>
      </c>
      <c r="AE139" s="5"/>
      <c r="AF139" s="11">
        <f t="shared" si="21"/>
        <v>7208.84</v>
      </c>
      <c r="AG139" s="5">
        <v>4902</v>
      </c>
      <c r="AH139" s="5">
        <v>7617.16</v>
      </c>
      <c r="AI139" s="5">
        <v>10000</v>
      </c>
      <c r="AJ139" s="5"/>
      <c r="AK139" s="11">
        <f t="shared" si="22"/>
        <v>22519.16</v>
      </c>
      <c r="AL139" s="95">
        <v>21359</v>
      </c>
      <c r="AM139" s="95">
        <v>15052.162509765556</v>
      </c>
      <c r="AN139" s="95">
        <v>5000</v>
      </c>
      <c r="AO139" s="95">
        <v>0</v>
      </c>
      <c r="AP139" s="11">
        <f t="shared" si="23"/>
        <v>41411.162509765556</v>
      </c>
    </row>
    <row r="140" spans="1:42" x14ac:dyDescent="0.25">
      <c r="A140" s="1" t="s">
        <v>284</v>
      </c>
      <c r="B140" s="2" t="s">
        <v>285</v>
      </c>
      <c r="C140" s="3">
        <v>687.31</v>
      </c>
      <c r="D140" s="3">
        <v>1149.9100000000001</v>
      </c>
      <c r="E140" s="3">
        <v>3000</v>
      </c>
      <c r="F140" s="3">
        <v>0</v>
      </c>
      <c r="G140" s="4">
        <f t="shared" si="16"/>
        <v>4837.22</v>
      </c>
      <c r="H140" s="5">
        <v>0</v>
      </c>
      <c r="I140" s="5">
        <v>50.65</v>
      </c>
      <c r="J140" s="5">
        <v>900</v>
      </c>
      <c r="K140" s="5">
        <v>0</v>
      </c>
      <c r="L140" s="11">
        <f t="shared" si="17"/>
        <v>950.65</v>
      </c>
      <c r="M140" s="5"/>
      <c r="N140" s="5"/>
      <c r="O140" s="5"/>
      <c r="P140" s="5"/>
      <c r="Q140" s="11">
        <f t="shared" si="18"/>
        <v>0</v>
      </c>
      <c r="R140" s="5">
        <v>440</v>
      </c>
      <c r="S140" s="5">
        <v>66.150000000000006</v>
      </c>
      <c r="T140" s="5">
        <v>1200</v>
      </c>
      <c r="U140" s="5"/>
      <c r="V140" s="11">
        <f t="shared" si="19"/>
        <v>1706.15</v>
      </c>
      <c r="W140" s="5"/>
      <c r="X140" s="5">
        <v>932.05</v>
      </c>
      <c r="Y140" s="5"/>
      <c r="Z140" s="5"/>
      <c r="AA140" s="11">
        <f t="shared" si="20"/>
        <v>932.05</v>
      </c>
      <c r="AB140" s="5">
        <v>50</v>
      </c>
      <c r="AC140" s="5">
        <v>150.80000000000001</v>
      </c>
      <c r="AD140" s="5">
        <v>1400</v>
      </c>
      <c r="AE140" s="5"/>
      <c r="AF140" s="11">
        <f t="shared" si="21"/>
        <v>1600.8</v>
      </c>
      <c r="AG140" s="5">
        <v>0</v>
      </c>
      <c r="AH140" s="5">
        <v>20.55</v>
      </c>
      <c r="AI140" s="5">
        <v>1900</v>
      </c>
      <c r="AJ140" s="5"/>
      <c r="AK140" s="11">
        <f t="shared" si="22"/>
        <v>1920.55</v>
      </c>
      <c r="AL140" s="95">
        <v>3262</v>
      </c>
      <c r="AM140" s="95">
        <v>2813.755444942271</v>
      </c>
      <c r="AN140" s="95">
        <v>1300</v>
      </c>
      <c r="AO140" s="95">
        <v>0</v>
      </c>
      <c r="AP140" s="11">
        <f t="shared" si="23"/>
        <v>7375.7554449422714</v>
      </c>
    </row>
    <row r="141" spans="1:42" x14ac:dyDescent="0.25">
      <c r="A141" s="1" t="s">
        <v>286</v>
      </c>
      <c r="B141" s="2" t="s">
        <v>287</v>
      </c>
      <c r="C141" s="3">
        <v>1675.77</v>
      </c>
      <c r="D141" s="3">
        <v>4109.7700000000004</v>
      </c>
      <c r="E141" s="3">
        <v>2000</v>
      </c>
      <c r="F141" s="3">
        <v>0</v>
      </c>
      <c r="G141" s="4">
        <f t="shared" si="16"/>
        <v>7785.5400000000009</v>
      </c>
      <c r="H141" s="5">
        <v>100</v>
      </c>
      <c r="I141" s="5">
        <v>2341.1</v>
      </c>
      <c r="J141" s="5">
        <v>4000</v>
      </c>
      <c r="K141" s="5">
        <v>0</v>
      </c>
      <c r="L141" s="11">
        <f t="shared" si="17"/>
        <v>6441.1</v>
      </c>
      <c r="M141" s="5"/>
      <c r="N141" s="5"/>
      <c r="O141" s="5"/>
      <c r="P141" s="5"/>
      <c r="Q141" s="11">
        <f t="shared" si="18"/>
        <v>0</v>
      </c>
      <c r="R141" s="5">
        <v>320</v>
      </c>
      <c r="S141" s="5">
        <v>117.65</v>
      </c>
      <c r="T141" s="5">
        <v>0</v>
      </c>
      <c r="U141" s="5"/>
      <c r="V141" s="11">
        <f t="shared" si="19"/>
        <v>437.65</v>
      </c>
      <c r="W141" s="5"/>
      <c r="X141" s="5">
        <v>110.5</v>
      </c>
      <c r="Y141" s="5"/>
      <c r="Z141" s="5"/>
      <c r="AA141" s="11">
        <f t="shared" si="20"/>
        <v>110.5</v>
      </c>
      <c r="AB141" s="5">
        <v>1520</v>
      </c>
      <c r="AC141" s="5"/>
      <c r="AD141" s="5"/>
      <c r="AE141" s="5"/>
      <c r="AF141" s="11">
        <f t="shared" si="21"/>
        <v>1520</v>
      </c>
      <c r="AG141" s="5">
        <v>1230</v>
      </c>
      <c r="AH141" s="5">
        <v>613.9</v>
      </c>
      <c r="AI141" s="5">
        <v>1200</v>
      </c>
      <c r="AJ141" s="5"/>
      <c r="AK141" s="11">
        <f t="shared" si="22"/>
        <v>3043.9</v>
      </c>
      <c r="AL141" s="95">
        <v>3936</v>
      </c>
      <c r="AM141" s="95">
        <v>1955.1031194435241</v>
      </c>
      <c r="AN141" s="95">
        <v>1000</v>
      </c>
      <c r="AO141" s="95">
        <v>0</v>
      </c>
      <c r="AP141" s="11">
        <f t="shared" si="23"/>
        <v>6891.1031194435236</v>
      </c>
    </row>
    <row r="142" spans="1:42" x14ac:dyDescent="0.25">
      <c r="A142" s="1" t="s">
        <v>288</v>
      </c>
      <c r="B142" s="2" t="s">
        <v>289</v>
      </c>
      <c r="C142" s="3">
        <v>74091.62</v>
      </c>
      <c r="D142" s="3">
        <v>24388.75</v>
      </c>
      <c r="E142" s="3">
        <v>74000</v>
      </c>
      <c r="F142" s="3">
        <v>0</v>
      </c>
      <c r="G142" s="4">
        <f t="shared" si="16"/>
        <v>172480.37</v>
      </c>
      <c r="H142" s="5">
        <v>376.2</v>
      </c>
      <c r="I142" s="5">
        <v>912.2</v>
      </c>
      <c r="J142" s="5">
        <v>1500</v>
      </c>
      <c r="K142" s="5">
        <v>0</v>
      </c>
      <c r="L142" s="11">
        <f t="shared" si="17"/>
        <v>2788.4</v>
      </c>
      <c r="M142" s="5"/>
      <c r="N142" s="5"/>
      <c r="O142" s="5"/>
      <c r="P142" s="5"/>
      <c r="Q142" s="11">
        <f t="shared" si="18"/>
        <v>0</v>
      </c>
      <c r="R142" s="5">
        <v>3163.07</v>
      </c>
      <c r="S142" s="5">
        <v>712</v>
      </c>
      <c r="T142" s="5">
        <v>10575.11</v>
      </c>
      <c r="U142" s="5"/>
      <c r="V142" s="11">
        <f t="shared" si="19"/>
        <v>14450.18</v>
      </c>
      <c r="W142" s="5">
        <v>10877</v>
      </c>
      <c r="X142" s="5">
        <v>3647.6000000000004</v>
      </c>
      <c r="Y142" s="5">
        <v>18000</v>
      </c>
      <c r="Z142" s="5"/>
      <c r="AA142" s="11">
        <f t="shared" si="20"/>
        <v>32524.6</v>
      </c>
      <c r="AB142" s="5">
        <v>4754.2</v>
      </c>
      <c r="AC142" s="5">
        <v>5117.6499999999996</v>
      </c>
      <c r="AD142" s="5">
        <v>12000</v>
      </c>
      <c r="AE142" s="5"/>
      <c r="AF142" s="11">
        <f t="shared" si="21"/>
        <v>21871.85</v>
      </c>
      <c r="AG142" s="5">
        <v>5896.1</v>
      </c>
      <c r="AH142" s="5">
        <v>5676.72</v>
      </c>
      <c r="AI142" s="5">
        <v>21000</v>
      </c>
      <c r="AJ142" s="5"/>
      <c r="AK142" s="11">
        <f t="shared" si="22"/>
        <v>32572.82</v>
      </c>
      <c r="AL142" s="95">
        <v>56618.91</v>
      </c>
      <c r="AM142" s="95">
        <v>12635.159647692893</v>
      </c>
      <c r="AN142" s="95">
        <v>19000</v>
      </c>
      <c r="AO142" s="95">
        <v>0</v>
      </c>
      <c r="AP142" s="11">
        <f t="shared" si="23"/>
        <v>88254.069647692901</v>
      </c>
    </row>
    <row r="143" spans="1:42" x14ac:dyDescent="0.25">
      <c r="A143" s="1" t="s">
        <v>290</v>
      </c>
      <c r="B143" s="2" t="s">
        <v>291</v>
      </c>
      <c r="C143" s="3">
        <v>797.46</v>
      </c>
      <c r="D143" s="3">
        <v>1833.54</v>
      </c>
      <c r="E143" s="3">
        <v>1000</v>
      </c>
      <c r="F143" s="3">
        <v>0</v>
      </c>
      <c r="G143" s="4">
        <f t="shared" si="16"/>
        <v>3631</v>
      </c>
      <c r="H143" s="5">
        <v>240</v>
      </c>
      <c r="I143" s="5">
        <v>135.65</v>
      </c>
      <c r="J143" s="5">
        <v>0</v>
      </c>
      <c r="K143" s="5">
        <v>0</v>
      </c>
      <c r="L143" s="11">
        <f t="shared" si="17"/>
        <v>375.65</v>
      </c>
      <c r="M143" s="5"/>
      <c r="N143" s="5"/>
      <c r="O143" s="5"/>
      <c r="P143" s="5"/>
      <c r="Q143" s="11">
        <f t="shared" si="18"/>
        <v>0</v>
      </c>
      <c r="R143" s="5">
        <v>286</v>
      </c>
      <c r="S143" s="5">
        <v>176.09</v>
      </c>
      <c r="T143" s="5">
        <v>0</v>
      </c>
      <c r="U143" s="5"/>
      <c r="V143" s="11">
        <f t="shared" si="19"/>
        <v>462.09000000000003</v>
      </c>
      <c r="W143" s="5">
        <v>55</v>
      </c>
      <c r="X143" s="5">
        <v>8727.7000000000007</v>
      </c>
      <c r="Y143" s="5">
        <v>2000</v>
      </c>
      <c r="Z143" s="5"/>
      <c r="AA143" s="11">
        <f t="shared" si="20"/>
        <v>10782.7</v>
      </c>
      <c r="AB143" s="5">
        <v>3960</v>
      </c>
      <c r="AC143" s="5">
        <v>59.2</v>
      </c>
      <c r="AD143" s="5"/>
      <c r="AE143" s="5"/>
      <c r="AF143" s="11">
        <f t="shared" si="21"/>
        <v>4019.2</v>
      </c>
      <c r="AG143" s="5">
        <v>21</v>
      </c>
      <c r="AH143" s="5">
        <v>155.19999999999999</v>
      </c>
      <c r="AI143" s="5">
        <v>0</v>
      </c>
      <c r="AJ143" s="5"/>
      <c r="AK143" s="11">
        <f t="shared" si="22"/>
        <v>176.2</v>
      </c>
      <c r="AL143" s="95">
        <v>2181.21</v>
      </c>
      <c r="AM143" s="95">
        <v>2449.8985809871274</v>
      </c>
      <c r="AN143" s="95">
        <v>0</v>
      </c>
      <c r="AO143" s="95">
        <v>0</v>
      </c>
      <c r="AP143" s="11">
        <f t="shared" si="23"/>
        <v>4631.1085809871274</v>
      </c>
    </row>
    <row r="144" spans="1:42" x14ac:dyDescent="0.25">
      <c r="A144" s="1" t="s">
        <v>292</v>
      </c>
      <c r="B144" s="2" t="s">
        <v>293</v>
      </c>
      <c r="C144" s="3">
        <v>1810.52</v>
      </c>
      <c r="D144" s="3">
        <v>5337.26</v>
      </c>
      <c r="E144" s="3">
        <v>6880</v>
      </c>
      <c r="F144" s="3">
        <v>0</v>
      </c>
      <c r="G144" s="4">
        <f t="shared" si="16"/>
        <v>14027.78</v>
      </c>
      <c r="H144" s="5">
        <v>0</v>
      </c>
      <c r="I144" s="5">
        <v>461.77</v>
      </c>
      <c r="J144" s="5">
        <v>280</v>
      </c>
      <c r="K144" s="5">
        <v>0</v>
      </c>
      <c r="L144" s="11">
        <f t="shared" si="17"/>
        <v>741.77</v>
      </c>
      <c r="M144" s="5"/>
      <c r="N144" s="5"/>
      <c r="O144" s="5"/>
      <c r="P144" s="5"/>
      <c r="Q144" s="11">
        <f t="shared" si="18"/>
        <v>0</v>
      </c>
      <c r="R144" s="5">
        <v>130</v>
      </c>
      <c r="S144" s="5">
        <v>525.77</v>
      </c>
      <c r="T144" s="5">
        <v>640</v>
      </c>
      <c r="U144" s="5"/>
      <c r="V144" s="11">
        <f t="shared" si="19"/>
        <v>1295.77</v>
      </c>
      <c r="W144" s="5"/>
      <c r="X144" s="5">
        <v>95.4</v>
      </c>
      <c r="Y144" s="5"/>
      <c r="Z144" s="5"/>
      <c r="AA144" s="11">
        <f t="shared" si="20"/>
        <v>95.4</v>
      </c>
      <c r="AB144" s="5">
        <v>70.45</v>
      </c>
      <c r="AC144" s="5">
        <v>766.5</v>
      </c>
      <c r="AD144" s="5">
        <v>160</v>
      </c>
      <c r="AE144" s="5"/>
      <c r="AF144" s="11">
        <f t="shared" si="21"/>
        <v>996.95</v>
      </c>
      <c r="AG144" s="5">
        <v>0</v>
      </c>
      <c r="AH144" s="5">
        <v>31.65</v>
      </c>
      <c r="AI144" s="5">
        <v>0</v>
      </c>
      <c r="AJ144" s="5"/>
      <c r="AK144" s="11">
        <f t="shared" si="22"/>
        <v>31.65</v>
      </c>
      <c r="AL144" s="95">
        <v>2899</v>
      </c>
      <c r="AM144" s="95">
        <v>2753.7490657704352</v>
      </c>
      <c r="AN144" s="95">
        <v>0</v>
      </c>
      <c r="AO144" s="95">
        <v>0</v>
      </c>
      <c r="AP144" s="11">
        <f t="shared" si="23"/>
        <v>5652.7490657704348</v>
      </c>
    </row>
    <row r="145" spans="1:42" x14ac:dyDescent="0.25">
      <c r="A145" s="1" t="s">
        <v>294</v>
      </c>
      <c r="B145" s="2" t="s">
        <v>295</v>
      </c>
      <c r="C145" s="3">
        <v>383.13</v>
      </c>
      <c r="D145" s="3">
        <v>1033.1500000000001</v>
      </c>
      <c r="E145" s="3">
        <v>1650</v>
      </c>
      <c r="F145" s="3">
        <v>0</v>
      </c>
      <c r="G145" s="4">
        <f t="shared" si="16"/>
        <v>3066.28</v>
      </c>
      <c r="H145" s="5">
        <v>0</v>
      </c>
      <c r="I145" s="5">
        <v>603.59</v>
      </c>
      <c r="J145" s="5">
        <v>2200</v>
      </c>
      <c r="K145" s="5">
        <v>0</v>
      </c>
      <c r="L145" s="11">
        <f t="shared" si="17"/>
        <v>2803.59</v>
      </c>
      <c r="M145" s="5"/>
      <c r="N145" s="5"/>
      <c r="O145" s="5"/>
      <c r="P145" s="5"/>
      <c r="Q145" s="11">
        <f t="shared" si="18"/>
        <v>0</v>
      </c>
      <c r="R145" s="5">
        <v>0</v>
      </c>
      <c r="S145" s="5">
        <v>79.260000000000005</v>
      </c>
      <c r="T145" s="5">
        <v>550</v>
      </c>
      <c r="U145" s="5"/>
      <c r="V145" s="11">
        <f t="shared" si="19"/>
        <v>629.26</v>
      </c>
      <c r="W145" s="5">
        <v>540</v>
      </c>
      <c r="X145" s="5">
        <v>4875.1799999999994</v>
      </c>
      <c r="Y145" s="5"/>
      <c r="Z145" s="5"/>
      <c r="AA145" s="11">
        <f t="shared" si="20"/>
        <v>5415.1799999999994</v>
      </c>
      <c r="AB145" s="5">
        <v>57.75</v>
      </c>
      <c r="AC145" s="5">
        <v>34.700000000000003</v>
      </c>
      <c r="AD145" s="5"/>
      <c r="AE145" s="5"/>
      <c r="AF145" s="11">
        <f t="shared" si="21"/>
        <v>92.45</v>
      </c>
      <c r="AG145" s="5">
        <v>268</v>
      </c>
      <c r="AH145" s="5">
        <v>14.45</v>
      </c>
      <c r="AI145" s="5">
        <v>0</v>
      </c>
      <c r="AJ145" s="5"/>
      <c r="AK145" s="11">
        <f t="shared" si="22"/>
        <v>282.45</v>
      </c>
      <c r="AL145" s="95">
        <v>1044</v>
      </c>
      <c r="AM145" s="95">
        <v>950.1141411067116</v>
      </c>
      <c r="AN145" s="95">
        <v>200</v>
      </c>
      <c r="AO145" s="95">
        <v>0</v>
      </c>
      <c r="AP145" s="11">
        <f t="shared" si="23"/>
        <v>2194.1141411067115</v>
      </c>
    </row>
    <row r="146" spans="1:42" x14ac:dyDescent="0.25">
      <c r="A146" s="1" t="s">
        <v>296</v>
      </c>
      <c r="B146" s="2" t="s">
        <v>297</v>
      </c>
      <c r="C146" s="3">
        <v>2120.1</v>
      </c>
      <c r="D146" s="3">
        <v>5268.83</v>
      </c>
      <c r="E146" s="3">
        <v>0</v>
      </c>
      <c r="F146" s="3">
        <v>0</v>
      </c>
      <c r="G146" s="4">
        <f t="shared" si="16"/>
        <v>7388.93</v>
      </c>
      <c r="H146" s="5">
        <v>0</v>
      </c>
      <c r="I146" s="5">
        <v>90.35</v>
      </c>
      <c r="J146" s="5">
        <v>0</v>
      </c>
      <c r="K146" s="5">
        <v>0</v>
      </c>
      <c r="L146" s="11">
        <f t="shared" si="17"/>
        <v>90.35</v>
      </c>
      <c r="M146" s="5"/>
      <c r="N146" s="5"/>
      <c r="O146" s="5"/>
      <c r="P146" s="5"/>
      <c r="Q146" s="11">
        <f t="shared" si="18"/>
        <v>0</v>
      </c>
      <c r="R146" s="5">
        <v>365</v>
      </c>
      <c r="S146" s="5">
        <v>419.79</v>
      </c>
      <c r="T146" s="5">
        <v>1700</v>
      </c>
      <c r="U146" s="5"/>
      <c r="V146" s="11">
        <f t="shared" si="19"/>
        <v>2484.79</v>
      </c>
      <c r="W146" s="5">
        <v>540</v>
      </c>
      <c r="X146" s="5">
        <v>54.4</v>
      </c>
      <c r="Y146" s="5"/>
      <c r="Z146" s="5"/>
      <c r="AA146" s="11">
        <f t="shared" si="20"/>
        <v>594.4</v>
      </c>
      <c r="AB146" s="5">
        <v>1420</v>
      </c>
      <c r="AC146" s="5">
        <v>75.7</v>
      </c>
      <c r="AD146" s="5"/>
      <c r="AE146" s="5"/>
      <c r="AF146" s="11">
        <f t="shared" si="21"/>
        <v>1495.7</v>
      </c>
      <c r="AG146" s="5">
        <v>475</v>
      </c>
      <c r="AH146" s="5">
        <v>115.91</v>
      </c>
      <c r="AI146" s="5">
        <v>0</v>
      </c>
      <c r="AJ146" s="5"/>
      <c r="AK146" s="11">
        <f t="shared" si="22"/>
        <v>590.91</v>
      </c>
      <c r="AL146" s="95">
        <v>4870</v>
      </c>
      <c r="AM146" s="95">
        <v>3091.362917178777</v>
      </c>
      <c r="AN146" s="95">
        <v>1600</v>
      </c>
      <c r="AO146" s="95">
        <v>0</v>
      </c>
      <c r="AP146" s="11">
        <f t="shared" si="23"/>
        <v>9561.3629171787761</v>
      </c>
    </row>
    <row r="147" spans="1:42" x14ac:dyDescent="0.25">
      <c r="A147" s="1" t="s">
        <v>298</v>
      </c>
      <c r="B147" s="2" t="s">
        <v>299</v>
      </c>
      <c r="C147" s="3">
        <v>1070.8599999999999</v>
      </c>
      <c r="D147" s="3">
        <v>2039.0900000000001</v>
      </c>
      <c r="E147" s="3">
        <v>4436.08</v>
      </c>
      <c r="F147" s="3">
        <v>0</v>
      </c>
      <c r="G147" s="4">
        <f t="shared" si="16"/>
        <v>7546.03</v>
      </c>
      <c r="H147" s="5">
        <v>100</v>
      </c>
      <c r="I147" s="5">
        <v>0</v>
      </c>
      <c r="J147" s="5">
        <v>0</v>
      </c>
      <c r="K147" s="5">
        <v>0</v>
      </c>
      <c r="L147" s="11">
        <f t="shared" si="17"/>
        <v>100</v>
      </c>
      <c r="M147" s="5"/>
      <c r="N147" s="5"/>
      <c r="O147" s="5"/>
      <c r="P147" s="5"/>
      <c r="Q147" s="11">
        <f t="shared" si="18"/>
        <v>0</v>
      </c>
      <c r="R147" s="5">
        <v>569</v>
      </c>
      <c r="S147" s="5">
        <v>52.75</v>
      </c>
      <c r="T147" s="5">
        <v>73.2</v>
      </c>
      <c r="U147" s="5"/>
      <c r="V147" s="11">
        <f t="shared" si="19"/>
        <v>694.95</v>
      </c>
      <c r="W147" s="5">
        <v>720</v>
      </c>
      <c r="X147" s="5">
        <v>77.45</v>
      </c>
      <c r="Y147" s="5"/>
      <c r="Z147" s="5"/>
      <c r="AA147" s="11">
        <f t="shared" si="20"/>
        <v>797.45</v>
      </c>
      <c r="AB147" s="5">
        <v>1091</v>
      </c>
      <c r="AC147" s="5">
        <v>304.27999999999997</v>
      </c>
      <c r="AD147" s="5">
        <v>2000</v>
      </c>
      <c r="AE147" s="5"/>
      <c r="AF147" s="11">
        <f t="shared" si="21"/>
        <v>3395.2799999999997</v>
      </c>
      <c r="AG147" s="5">
        <v>1366</v>
      </c>
      <c r="AH147" s="5">
        <v>66.900000000000006</v>
      </c>
      <c r="AI147" s="5">
        <v>0</v>
      </c>
      <c r="AJ147" s="5"/>
      <c r="AK147" s="11">
        <f t="shared" si="22"/>
        <v>1432.9</v>
      </c>
      <c r="AL147" s="95">
        <v>3247</v>
      </c>
      <c r="AM147" s="95">
        <v>2190.6718310534161</v>
      </c>
      <c r="AN147" s="95">
        <v>0</v>
      </c>
      <c r="AO147" s="95">
        <v>0</v>
      </c>
      <c r="AP147" s="11">
        <f t="shared" si="23"/>
        <v>5437.6718310534161</v>
      </c>
    </row>
    <row r="148" spans="1:42" x14ac:dyDescent="0.25">
      <c r="A148" s="1" t="s">
        <v>300</v>
      </c>
      <c r="B148" s="2" t="s">
        <v>301</v>
      </c>
      <c r="C148" s="3">
        <v>691.25</v>
      </c>
      <c r="D148" s="3">
        <v>934.88</v>
      </c>
      <c r="E148" s="3">
        <v>0</v>
      </c>
      <c r="F148" s="3">
        <v>0</v>
      </c>
      <c r="G148" s="4">
        <f t="shared" si="16"/>
        <v>1626.13</v>
      </c>
      <c r="H148" s="5">
        <v>1200</v>
      </c>
      <c r="I148" s="5">
        <v>411.15</v>
      </c>
      <c r="J148" s="5">
        <v>1000</v>
      </c>
      <c r="K148" s="5">
        <v>0</v>
      </c>
      <c r="L148" s="11">
        <f t="shared" si="17"/>
        <v>2611.15</v>
      </c>
      <c r="M148" s="5"/>
      <c r="N148" s="5"/>
      <c r="O148" s="5"/>
      <c r="P148" s="5"/>
      <c r="Q148" s="11">
        <f t="shared" si="18"/>
        <v>0</v>
      </c>
      <c r="R148" s="5">
        <v>425</v>
      </c>
      <c r="S148" s="5">
        <v>210.16</v>
      </c>
      <c r="T148" s="5">
        <v>750</v>
      </c>
      <c r="U148" s="5"/>
      <c r="V148" s="11">
        <f t="shared" si="19"/>
        <v>1385.1599999999999</v>
      </c>
      <c r="W148" s="5">
        <v>1060</v>
      </c>
      <c r="X148" s="5">
        <v>2913.45</v>
      </c>
      <c r="Y148" s="5">
        <v>6000</v>
      </c>
      <c r="Z148" s="5"/>
      <c r="AA148" s="11">
        <f t="shared" si="20"/>
        <v>9973.4500000000007</v>
      </c>
      <c r="AB148" s="5">
        <v>120</v>
      </c>
      <c r="AC148" s="5">
        <v>75.599999999999994</v>
      </c>
      <c r="AD148" s="5"/>
      <c r="AE148" s="5"/>
      <c r="AF148" s="11">
        <f t="shared" si="21"/>
        <v>195.6</v>
      </c>
      <c r="AG148" s="5">
        <v>0</v>
      </c>
      <c r="AH148" s="5">
        <v>67.45</v>
      </c>
      <c r="AI148" s="5">
        <v>0</v>
      </c>
      <c r="AJ148" s="5"/>
      <c r="AK148" s="11">
        <f t="shared" si="22"/>
        <v>67.45</v>
      </c>
      <c r="AL148" s="95">
        <v>2129</v>
      </c>
      <c r="AM148" s="95">
        <v>1448.2433772346667</v>
      </c>
      <c r="AN148" s="95">
        <v>0</v>
      </c>
      <c r="AO148" s="95">
        <v>0</v>
      </c>
      <c r="AP148" s="11">
        <f t="shared" si="23"/>
        <v>3577.2433772346667</v>
      </c>
    </row>
    <row r="149" spans="1:42" x14ac:dyDescent="0.25">
      <c r="A149" s="1" t="s">
        <v>302</v>
      </c>
      <c r="B149" s="2" t="s">
        <v>303</v>
      </c>
      <c r="C149" s="3">
        <v>2829.67</v>
      </c>
      <c r="D149" s="3">
        <v>2811.67</v>
      </c>
      <c r="E149" s="3">
        <v>2000</v>
      </c>
      <c r="F149" s="3">
        <v>0</v>
      </c>
      <c r="G149" s="4">
        <f t="shared" si="16"/>
        <v>7641.34</v>
      </c>
      <c r="H149" s="5">
        <v>2408.5</v>
      </c>
      <c r="I149" s="5">
        <v>4104.99</v>
      </c>
      <c r="J149" s="5">
        <v>7000</v>
      </c>
      <c r="K149" s="5">
        <v>0</v>
      </c>
      <c r="L149" s="11">
        <f t="shared" si="17"/>
        <v>13513.49</v>
      </c>
      <c r="M149" s="5"/>
      <c r="N149" s="5"/>
      <c r="O149" s="5"/>
      <c r="P149" s="5"/>
      <c r="Q149" s="11">
        <f t="shared" si="18"/>
        <v>0</v>
      </c>
      <c r="R149" s="5">
        <v>3785</v>
      </c>
      <c r="S149" s="5">
        <v>0</v>
      </c>
      <c r="T149" s="5">
        <v>157.13999999999999</v>
      </c>
      <c r="U149" s="5"/>
      <c r="V149" s="11">
        <f t="shared" si="19"/>
        <v>3942.14</v>
      </c>
      <c r="W149" s="5">
        <v>610</v>
      </c>
      <c r="X149" s="5">
        <v>82.4</v>
      </c>
      <c r="Y149" s="5"/>
      <c r="Z149" s="5"/>
      <c r="AA149" s="11">
        <f t="shared" si="20"/>
        <v>692.4</v>
      </c>
      <c r="AB149" s="5">
        <v>1615</v>
      </c>
      <c r="AC149" s="5">
        <v>2647.64</v>
      </c>
      <c r="AD149" s="5">
        <v>2000</v>
      </c>
      <c r="AE149" s="5"/>
      <c r="AF149" s="11">
        <f t="shared" si="21"/>
        <v>6262.6399999999994</v>
      </c>
      <c r="AG149" s="5">
        <v>287</v>
      </c>
      <c r="AH149" s="5">
        <v>164.35</v>
      </c>
      <c r="AI149" s="5">
        <v>0</v>
      </c>
      <c r="AJ149" s="5"/>
      <c r="AK149" s="11">
        <f t="shared" si="22"/>
        <v>451.35</v>
      </c>
      <c r="AL149" s="95">
        <v>6565</v>
      </c>
      <c r="AM149" s="95">
        <v>4528.9094327050716</v>
      </c>
      <c r="AN149" s="95">
        <v>2126</v>
      </c>
      <c r="AO149" s="95">
        <v>0</v>
      </c>
      <c r="AP149" s="11">
        <f t="shared" si="23"/>
        <v>13219.909432705072</v>
      </c>
    </row>
    <row r="150" spans="1:42" x14ac:dyDescent="0.25">
      <c r="A150" s="1" t="s">
        <v>304</v>
      </c>
      <c r="B150" s="2" t="s">
        <v>305</v>
      </c>
      <c r="C150" s="3">
        <v>6106.71</v>
      </c>
      <c r="D150" s="3">
        <v>9889.7900000000009</v>
      </c>
      <c r="E150" s="3">
        <v>6000</v>
      </c>
      <c r="F150" s="3">
        <v>0</v>
      </c>
      <c r="G150" s="4">
        <f t="shared" si="16"/>
        <v>21996.5</v>
      </c>
      <c r="H150" s="5">
        <v>1735</v>
      </c>
      <c r="I150" s="5">
        <v>654.72</v>
      </c>
      <c r="J150" s="5">
        <v>6500</v>
      </c>
      <c r="K150" s="5">
        <v>0</v>
      </c>
      <c r="L150" s="11">
        <f t="shared" si="17"/>
        <v>8889.7200000000012</v>
      </c>
      <c r="M150" s="5"/>
      <c r="N150" s="5"/>
      <c r="O150" s="5"/>
      <c r="P150" s="5"/>
      <c r="Q150" s="11">
        <f t="shared" si="18"/>
        <v>0</v>
      </c>
      <c r="R150" s="5">
        <v>305</v>
      </c>
      <c r="S150" s="5">
        <v>284.2</v>
      </c>
      <c r="T150" s="5">
        <v>2948.71</v>
      </c>
      <c r="U150" s="5"/>
      <c r="V150" s="11">
        <f t="shared" si="19"/>
        <v>3537.91</v>
      </c>
      <c r="W150" s="5">
        <v>1615</v>
      </c>
      <c r="X150" s="5">
        <v>6063.02</v>
      </c>
      <c r="Y150" s="5">
        <v>21000</v>
      </c>
      <c r="Z150" s="5"/>
      <c r="AA150" s="11">
        <f t="shared" si="20"/>
        <v>28678.02</v>
      </c>
      <c r="AB150" s="5">
        <v>30</v>
      </c>
      <c r="AC150" s="5">
        <v>506.77</v>
      </c>
      <c r="AD150" s="5">
        <v>7000</v>
      </c>
      <c r="AE150" s="5"/>
      <c r="AF150" s="11">
        <f t="shared" si="21"/>
        <v>7536.77</v>
      </c>
      <c r="AG150" s="5">
        <v>80</v>
      </c>
      <c r="AH150" s="5">
        <v>2412.48</v>
      </c>
      <c r="AI150" s="5">
        <v>2000</v>
      </c>
      <c r="AJ150" s="5"/>
      <c r="AK150" s="11">
        <f t="shared" si="22"/>
        <v>4492.4799999999996</v>
      </c>
      <c r="AL150" s="95">
        <v>13642.01</v>
      </c>
      <c r="AM150" s="95">
        <v>5783.5516968721022</v>
      </c>
      <c r="AN150" s="95">
        <v>5000</v>
      </c>
      <c r="AO150" s="95">
        <v>0</v>
      </c>
      <c r="AP150" s="11">
        <f t="shared" si="23"/>
        <v>24425.561696872101</v>
      </c>
    </row>
    <row r="151" spans="1:42" x14ac:dyDescent="0.25">
      <c r="A151" s="1" t="s">
        <v>306</v>
      </c>
      <c r="B151" s="2" t="s">
        <v>307</v>
      </c>
      <c r="C151" s="3">
        <v>8972.5</v>
      </c>
      <c r="D151" s="3">
        <v>4710.17</v>
      </c>
      <c r="E151" s="3">
        <v>6000</v>
      </c>
      <c r="F151" s="3">
        <v>0</v>
      </c>
      <c r="G151" s="4">
        <f t="shared" si="16"/>
        <v>19682.669999999998</v>
      </c>
      <c r="H151" s="5">
        <v>0</v>
      </c>
      <c r="I151" s="5">
        <v>192</v>
      </c>
      <c r="J151" s="5">
        <v>0</v>
      </c>
      <c r="K151" s="5">
        <v>0</v>
      </c>
      <c r="L151" s="11">
        <f t="shared" si="17"/>
        <v>192</v>
      </c>
      <c r="M151" s="5"/>
      <c r="N151" s="5"/>
      <c r="O151" s="5"/>
      <c r="P151" s="5"/>
      <c r="Q151" s="11">
        <f t="shared" si="18"/>
        <v>0</v>
      </c>
      <c r="R151" s="5">
        <v>1095</v>
      </c>
      <c r="S151" s="5">
        <v>360.05</v>
      </c>
      <c r="T151" s="5">
        <v>500</v>
      </c>
      <c r="U151" s="5"/>
      <c r="V151" s="11">
        <f t="shared" si="19"/>
        <v>1955.05</v>
      </c>
      <c r="W151" s="5">
        <v>1200</v>
      </c>
      <c r="X151" s="5">
        <v>221.95</v>
      </c>
      <c r="Y151" s="5"/>
      <c r="Z151" s="5"/>
      <c r="AA151" s="11">
        <f t="shared" si="20"/>
        <v>1421.95</v>
      </c>
      <c r="AB151" s="5">
        <v>600</v>
      </c>
      <c r="AC151" s="5">
        <v>206.5</v>
      </c>
      <c r="AD151" s="5"/>
      <c r="AE151" s="5"/>
      <c r="AF151" s="11">
        <f t="shared" si="21"/>
        <v>806.5</v>
      </c>
      <c r="AG151" s="5">
        <v>50</v>
      </c>
      <c r="AH151" s="5">
        <v>248.55</v>
      </c>
      <c r="AI151" s="5">
        <v>0</v>
      </c>
      <c r="AJ151" s="5"/>
      <c r="AK151" s="11">
        <f t="shared" si="22"/>
        <v>298.55</v>
      </c>
      <c r="AL151" s="95">
        <v>5929</v>
      </c>
      <c r="AM151" s="95">
        <v>6101.626058757075</v>
      </c>
      <c r="AN151" s="95">
        <v>1000</v>
      </c>
      <c r="AO151" s="95">
        <v>0</v>
      </c>
      <c r="AP151" s="11">
        <f t="shared" si="23"/>
        <v>13030.626058757076</v>
      </c>
    </row>
    <row r="152" spans="1:42" x14ac:dyDescent="0.25">
      <c r="A152" s="1" t="s">
        <v>308</v>
      </c>
      <c r="B152" s="2" t="s">
        <v>309</v>
      </c>
      <c r="C152" s="3">
        <v>2012.36</v>
      </c>
      <c r="D152" s="3">
        <v>4032.6500000000005</v>
      </c>
      <c r="E152" s="3">
        <v>5500</v>
      </c>
      <c r="F152" s="3">
        <v>0</v>
      </c>
      <c r="G152" s="4">
        <f t="shared" si="16"/>
        <v>11545.01</v>
      </c>
      <c r="H152" s="5">
        <v>520</v>
      </c>
      <c r="I152" s="5">
        <v>120.3</v>
      </c>
      <c r="J152" s="5">
        <v>0</v>
      </c>
      <c r="K152" s="5">
        <v>0</v>
      </c>
      <c r="L152" s="11">
        <f t="shared" si="17"/>
        <v>640.29999999999995</v>
      </c>
      <c r="M152" s="5"/>
      <c r="N152" s="5"/>
      <c r="O152" s="5"/>
      <c r="P152" s="5"/>
      <c r="Q152" s="11">
        <f t="shared" si="18"/>
        <v>0</v>
      </c>
      <c r="R152" s="5">
        <v>0</v>
      </c>
      <c r="S152" s="5">
        <v>3929.9</v>
      </c>
      <c r="T152" s="5">
        <v>0</v>
      </c>
      <c r="U152" s="5"/>
      <c r="V152" s="11">
        <f t="shared" si="19"/>
        <v>3929.9</v>
      </c>
      <c r="W152" s="5">
        <v>125</v>
      </c>
      <c r="X152" s="5">
        <v>174.4</v>
      </c>
      <c r="Y152" s="5"/>
      <c r="Z152" s="5"/>
      <c r="AA152" s="11">
        <f t="shared" si="20"/>
        <v>299.39999999999998</v>
      </c>
      <c r="AB152" s="5">
        <v>250</v>
      </c>
      <c r="AC152" s="5">
        <v>149.25</v>
      </c>
      <c r="AD152" s="5">
        <v>5400</v>
      </c>
      <c r="AE152" s="5"/>
      <c r="AF152" s="11">
        <f t="shared" si="21"/>
        <v>5799.25</v>
      </c>
      <c r="AG152" s="5">
        <v>1020</v>
      </c>
      <c r="AH152" s="5">
        <v>190.37</v>
      </c>
      <c r="AI152" s="5">
        <v>5500</v>
      </c>
      <c r="AJ152" s="5"/>
      <c r="AK152" s="11">
        <f t="shared" si="22"/>
        <v>6710.37</v>
      </c>
      <c r="AL152" s="95">
        <v>4469</v>
      </c>
      <c r="AM152" s="95">
        <v>4437.3587586532321</v>
      </c>
      <c r="AN152" s="95">
        <v>5000</v>
      </c>
      <c r="AO152" s="95">
        <v>0</v>
      </c>
      <c r="AP152" s="11">
        <f t="shared" si="23"/>
        <v>13906.358758653232</v>
      </c>
    </row>
    <row r="153" spans="1:42" x14ac:dyDescent="0.25">
      <c r="A153" s="1" t="s">
        <v>310</v>
      </c>
      <c r="B153" s="2" t="s">
        <v>311</v>
      </c>
      <c r="C153" s="3">
        <v>5202.46</v>
      </c>
      <c r="D153" s="3">
        <v>3208.42</v>
      </c>
      <c r="E153" s="3">
        <v>4100</v>
      </c>
      <c r="F153" s="3">
        <v>0</v>
      </c>
      <c r="G153" s="4">
        <f t="shared" si="16"/>
        <v>12510.880000000001</v>
      </c>
      <c r="H153" s="5">
        <v>650</v>
      </c>
      <c r="I153" s="5">
        <v>485.48</v>
      </c>
      <c r="J153" s="5">
        <v>1000</v>
      </c>
      <c r="K153" s="5">
        <v>0</v>
      </c>
      <c r="L153" s="11">
        <f t="shared" si="17"/>
        <v>2135.48</v>
      </c>
      <c r="M153" s="5"/>
      <c r="N153" s="5"/>
      <c r="O153" s="5"/>
      <c r="P153" s="5"/>
      <c r="Q153" s="11">
        <f t="shared" si="18"/>
        <v>0</v>
      </c>
      <c r="R153" s="5">
        <v>400</v>
      </c>
      <c r="S153" s="5">
        <v>110.6</v>
      </c>
      <c r="T153" s="5">
        <v>400</v>
      </c>
      <c r="U153" s="5"/>
      <c r="V153" s="11">
        <f t="shared" si="19"/>
        <v>910.6</v>
      </c>
      <c r="W153" s="5"/>
      <c r="X153" s="5">
        <v>328.98</v>
      </c>
      <c r="Y153" s="5">
        <v>1000</v>
      </c>
      <c r="Z153" s="5"/>
      <c r="AA153" s="11">
        <f t="shared" si="20"/>
        <v>1328.98</v>
      </c>
      <c r="AB153" s="5">
        <v>760</v>
      </c>
      <c r="AC153" s="5">
        <v>431.7</v>
      </c>
      <c r="AD153" s="5">
        <v>400</v>
      </c>
      <c r="AE153" s="5"/>
      <c r="AF153" s="11">
        <f t="shared" si="21"/>
        <v>1591.7</v>
      </c>
      <c r="AG153" s="5">
        <v>35</v>
      </c>
      <c r="AH153" s="5">
        <v>62.65</v>
      </c>
      <c r="AI153" s="5">
        <v>0</v>
      </c>
      <c r="AJ153" s="5"/>
      <c r="AK153" s="11">
        <f t="shared" si="22"/>
        <v>97.65</v>
      </c>
      <c r="AL153" s="95">
        <v>1583</v>
      </c>
      <c r="AM153" s="95">
        <v>3429.121358365886</v>
      </c>
      <c r="AN153" s="95">
        <v>1900</v>
      </c>
      <c r="AO153" s="95">
        <v>0</v>
      </c>
      <c r="AP153" s="11">
        <f t="shared" si="23"/>
        <v>6912.1213583658864</v>
      </c>
    </row>
    <row r="154" spans="1:42" x14ac:dyDescent="0.25">
      <c r="A154" s="1" t="s">
        <v>312</v>
      </c>
      <c r="B154" s="2" t="s">
        <v>313</v>
      </c>
      <c r="C154" s="3">
        <v>312.18</v>
      </c>
      <c r="D154" s="3">
        <v>2454.5300000000002</v>
      </c>
      <c r="E154" s="3">
        <v>0</v>
      </c>
      <c r="F154" s="3">
        <v>0</v>
      </c>
      <c r="G154" s="4">
        <f t="shared" si="16"/>
        <v>2766.71</v>
      </c>
      <c r="H154" s="5">
        <v>2060</v>
      </c>
      <c r="I154" s="5">
        <v>2180.0500000000002</v>
      </c>
      <c r="J154" s="5">
        <v>0</v>
      </c>
      <c r="K154" s="5">
        <v>0</v>
      </c>
      <c r="L154" s="11">
        <f t="shared" si="17"/>
        <v>4240.05</v>
      </c>
      <c r="M154" s="5"/>
      <c r="N154" s="5"/>
      <c r="O154" s="5"/>
      <c r="P154" s="5"/>
      <c r="Q154" s="11">
        <f t="shared" si="18"/>
        <v>0</v>
      </c>
      <c r="R154" s="5">
        <v>20</v>
      </c>
      <c r="S154" s="5">
        <v>690.2</v>
      </c>
      <c r="T154" s="5">
        <v>0</v>
      </c>
      <c r="U154" s="5"/>
      <c r="V154" s="11">
        <f t="shared" si="19"/>
        <v>710.2</v>
      </c>
      <c r="W154" s="5">
        <v>1560</v>
      </c>
      <c r="X154" s="5">
        <v>31.85</v>
      </c>
      <c r="Y154" s="5">
        <v>2000</v>
      </c>
      <c r="Z154" s="5"/>
      <c r="AA154" s="11">
        <f t="shared" si="20"/>
        <v>3591.85</v>
      </c>
      <c r="AB154" s="5">
        <v>150</v>
      </c>
      <c r="AC154" s="5">
        <v>86.55</v>
      </c>
      <c r="AD154" s="5"/>
      <c r="AE154" s="5"/>
      <c r="AF154" s="11">
        <f t="shared" si="21"/>
        <v>236.55</v>
      </c>
      <c r="AG154" s="5">
        <v>32</v>
      </c>
      <c r="AH154" s="5">
        <v>112.9</v>
      </c>
      <c r="AI154" s="5">
        <v>2000</v>
      </c>
      <c r="AJ154" s="5"/>
      <c r="AK154" s="11">
        <f t="shared" si="22"/>
        <v>2144.9</v>
      </c>
      <c r="AL154" s="95">
        <v>5303</v>
      </c>
      <c r="AM154" s="95">
        <v>2860.3737563903742</v>
      </c>
      <c r="AN154" s="95">
        <v>0</v>
      </c>
      <c r="AO154" s="95">
        <v>0</v>
      </c>
      <c r="AP154" s="11">
        <f t="shared" si="23"/>
        <v>8163.3737563903742</v>
      </c>
    </row>
    <row r="155" spans="1:42" x14ac:dyDescent="0.25">
      <c r="A155" s="1" t="s">
        <v>314</v>
      </c>
      <c r="B155" s="2" t="s">
        <v>315</v>
      </c>
      <c r="C155" s="3">
        <v>1490.15</v>
      </c>
      <c r="D155" s="3">
        <v>4832.34</v>
      </c>
      <c r="E155" s="3">
        <v>2835</v>
      </c>
      <c r="F155" s="3">
        <v>0</v>
      </c>
      <c r="G155" s="4">
        <f t="shared" si="16"/>
        <v>9157.49</v>
      </c>
      <c r="H155" s="5">
        <v>15985.5</v>
      </c>
      <c r="I155" s="5">
        <v>5401.8</v>
      </c>
      <c r="J155" s="5">
        <v>7209</v>
      </c>
      <c r="K155" s="5">
        <v>0</v>
      </c>
      <c r="L155" s="11">
        <f t="shared" si="17"/>
        <v>28596.3</v>
      </c>
      <c r="M155" s="5"/>
      <c r="N155" s="5"/>
      <c r="O155" s="5"/>
      <c r="P155" s="5"/>
      <c r="Q155" s="11">
        <f t="shared" si="18"/>
        <v>0</v>
      </c>
      <c r="R155" s="5">
        <v>1920</v>
      </c>
      <c r="S155" s="5">
        <v>552.19000000000005</v>
      </c>
      <c r="T155" s="5">
        <v>715.5</v>
      </c>
      <c r="U155" s="5"/>
      <c r="V155" s="11">
        <f t="shared" si="19"/>
        <v>3187.69</v>
      </c>
      <c r="W155" s="5">
        <v>940</v>
      </c>
      <c r="X155" s="5">
        <v>3401.09</v>
      </c>
      <c r="Y155" s="5">
        <v>1687.5</v>
      </c>
      <c r="Z155" s="5"/>
      <c r="AA155" s="11">
        <f t="shared" si="20"/>
        <v>6028.59</v>
      </c>
      <c r="AB155" s="5">
        <v>2528</v>
      </c>
      <c r="AC155" s="5">
        <v>1027.1500000000001</v>
      </c>
      <c r="AD155" s="5">
        <v>945</v>
      </c>
      <c r="AE155" s="5"/>
      <c r="AF155" s="11">
        <f t="shared" si="21"/>
        <v>4500.1499999999996</v>
      </c>
      <c r="AG155" s="5">
        <v>0</v>
      </c>
      <c r="AH155" s="5">
        <v>486.21</v>
      </c>
      <c r="AI155" s="5">
        <v>108</v>
      </c>
      <c r="AJ155" s="5"/>
      <c r="AK155" s="11">
        <f t="shared" si="22"/>
        <v>594.21</v>
      </c>
      <c r="AL155" s="95">
        <v>9144</v>
      </c>
      <c r="AM155" s="95">
        <v>4514.8110625047593</v>
      </c>
      <c r="AN155" s="95">
        <v>0</v>
      </c>
      <c r="AO155" s="95">
        <v>0</v>
      </c>
      <c r="AP155" s="11">
        <f t="shared" si="23"/>
        <v>13658.811062504759</v>
      </c>
    </row>
    <row r="156" spans="1:42" x14ac:dyDescent="0.25">
      <c r="A156" s="1" t="s">
        <v>316</v>
      </c>
      <c r="B156" s="2" t="s">
        <v>317</v>
      </c>
      <c r="C156" s="3">
        <v>2378.6999999999998</v>
      </c>
      <c r="D156" s="3">
        <v>5065.1000000000004</v>
      </c>
      <c r="E156" s="3">
        <v>7000</v>
      </c>
      <c r="F156" s="3">
        <v>0</v>
      </c>
      <c r="G156" s="4">
        <f t="shared" si="16"/>
        <v>14443.8</v>
      </c>
      <c r="H156" s="5">
        <v>0</v>
      </c>
      <c r="I156" s="5">
        <v>126.1</v>
      </c>
      <c r="J156" s="5">
        <v>0</v>
      </c>
      <c r="K156" s="5">
        <v>0</v>
      </c>
      <c r="L156" s="11">
        <f t="shared" si="17"/>
        <v>126.1</v>
      </c>
      <c r="M156" s="5"/>
      <c r="N156" s="5"/>
      <c r="O156" s="5"/>
      <c r="P156" s="5"/>
      <c r="Q156" s="11">
        <f t="shared" si="18"/>
        <v>0</v>
      </c>
      <c r="R156" s="5">
        <v>520</v>
      </c>
      <c r="S156" s="5">
        <v>123.15</v>
      </c>
      <c r="T156" s="5">
        <v>350</v>
      </c>
      <c r="U156" s="5"/>
      <c r="V156" s="11">
        <f t="shared" si="19"/>
        <v>993.15</v>
      </c>
      <c r="W156" s="5">
        <v>870</v>
      </c>
      <c r="X156" s="5">
        <v>3435.4</v>
      </c>
      <c r="Y156" s="5"/>
      <c r="Z156" s="5"/>
      <c r="AA156" s="11">
        <f t="shared" si="20"/>
        <v>4305.3999999999996</v>
      </c>
      <c r="AB156" s="5">
        <v>330</v>
      </c>
      <c r="AC156" s="5">
        <v>96.35</v>
      </c>
      <c r="AD156" s="5"/>
      <c r="AE156" s="5"/>
      <c r="AF156" s="11">
        <f t="shared" si="21"/>
        <v>426.35</v>
      </c>
      <c r="AG156" s="5">
        <v>150</v>
      </c>
      <c r="AH156" s="5">
        <v>1019.5</v>
      </c>
      <c r="AI156" s="5">
        <v>3000</v>
      </c>
      <c r="AJ156" s="5"/>
      <c r="AK156" s="11">
        <f t="shared" si="22"/>
        <v>4169.5</v>
      </c>
      <c r="AL156" s="95">
        <v>3755</v>
      </c>
      <c r="AM156" s="95">
        <v>6433.4041355077425</v>
      </c>
      <c r="AN156" s="95">
        <v>4650</v>
      </c>
      <c r="AO156" s="95">
        <v>0</v>
      </c>
      <c r="AP156" s="11">
        <f t="shared" si="23"/>
        <v>14838.404135507742</v>
      </c>
    </row>
    <row r="157" spans="1:42" x14ac:dyDescent="0.25">
      <c r="A157" s="1" t="s">
        <v>318</v>
      </c>
      <c r="B157" s="2" t="s">
        <v>319</v>
      </c>
      <c r="C157" s="3">
        <v>19457.560000000001</v>
      </c>
      <c r="D157" s="3">
        <v>10222.880000000001</v>
      </c>
      <c r="E157" s="3">
        <v>13042</v>
      </c>
      <c r="F157" s="3">
        <v>0</v>
      </c>
      <c r="G157" s="4">
        <f t="shared" si="16"/>
        <v>42722.44</v>
      </c>
      <c r="H157" s="5">
        <v>3626.5</v>
      </c>
      <c r="I157" s="5">
        <v>177.73</v>
      </c>
      <c r="J157" s="5">
        <v>1050</v>
      </c>
      <c r="K157" s="5">
        <v>0</v>
      </c>
      <c r="L157" s="11">
        <f t="shared" si="17"/>
        <v>4854.2299999999996</v>
      </c>
      <c r="M157" s="5"/>
      <c r="N157" s="5"/>
      <c r="O157" s="5"/>
      <c r="P157" s="5"/>
      <c r="Q157" s="11">
        <f t="shared" si="18"/>
        <v>0</v>
      </c>
      <c r="R157" s="5">
        <v>1215</v>
      </c>
      <c r="S157" s="5">
        <v>1717.07</v>
      </c>
      <c r="T157" s="5">
        <v>3660</v>
      </c>
      <c r="U157" s="5"/>
      <c r="V157" s="11">
        <f t="shared" si="19"/>
        <v>6592.07</v>
      </c>
      <c r="W157" s="5">
        <v>811.15</v>
      </c>
      <c r="X157" s="5">
        <v>387.42</v>
      </c>
      <c r="Y157" s="5">
        <v>3140</v>
      </c>
      <c r="Z157" s="5"/>
      <c r="AA157" s="11">
        <f t="shared" si="20"/>
        <v>4338.57</v>
      </c>
      <c r="AB157" s="5">
        <v>3025</v>
      </c>
      <c r="AC157" s="5">
        <v>1884.97</v>
      </c>
      <c r="AD157" s="5"/>
      <c r="AE157" s="5"/>
      <c r="AF157" s="11">
        <f t="shared" si="21"/>
        <v>4909.97</v>
      </c>
      <c r="AG157" s="5">
        <v>3040</v>
      </c>
      <c r="AH157" s="5">
        <v>1911.21</v>
      </c>
      <c r="AI157" s="5">
        <v>2620</v>
      </c>
      <c r="AJ157" s="5"/>
      <c r="AK157" s="11">
        <f t="shared" si="22"/>
        <v>7571.21</v>
      </c>
      <c r="AL157" s="95">
        <v>46102</v>
      </c>
      <c r="AM157" s="95">
        <v>5618.5466773252119</v>
      </c>
      <c r="AN157" s="95">
        <v>3700</v>
      </c>
      <c r="AO157" s="95">
        <v>0</v>
      </c>
      <c r="AP157" s="11">
        <f t="shared" si="23"/>
        <v>55420.546677325212</v>
      </c>
    </row>
    <row r="158" spans="1:42" x14ac:dyDescent="0.25">
      <c r="A158" s="1" t="s">
        <v>320</v>
      </c>
      <c r="B158" s="2" t="s">
        <v>321</v>
      </c>
      <c r="C158" s="3">
        <v>4026.74</v>
      </c>
      <c r="D158" s="3">
        <v>16624.899999999998</v>
      </c>
      <c r="E158" s="3">
        <v>8840</v>
      </c>
      <c r="F158" s="3">
        <v>0</v>
      </c>
      <c r="G158" s="4">
        <f t="shared" si="16"/>
        <v>29491.64</v>
      </c>
      <c r="H158" s="5">
        <v>7569.8</v>
      </c>
      <c r="I158" s="5">
        <v>2837</v>
      </c>
      <c r="J158" s="5">
        <v>4420</v>
      </c>
      <c r="K158" s="5">
        <v>0</v>
      </c>
      <c r="L158" s="11">
        <f t="shared" si="17"/>
        <v>14826.8</v>
      </c>
      <c r="M158" s="5"/>
      <c r="N158" s="5"/>
      <c r="O158" s="5"/>
      <c r="P158" s="5"/>
      <c r="Q158" s="11">
        <f t="shared" si="18"/>
        <v>0</v>
      </c>
      <c r="R158" s="5">
        <v>1465</v>
      </c>
      <c r="S158" s="5">
        <v>1231</v>
      </c>
      <c r="T158" s="5">
        <v>2210</v>
      </c>
      <c r="U158" s="5"/>
      <c r="V158" s="11">
        <f t="shared" si="19"/>
        <v>4906</v>
      </c>
      <c r="W158" s="5">
        <v>19773</v>
      </c>
      <c r="X158" s="5">
        <v>7006.5800000000008</v>
      </c>
      <c r="Y158" s="5">
        <v>13260</v>
      </c>
      <c r="Z158" s="5"/>
      <c r="AA158" s="11">
        <f t="shared" si="20"/>
        <v>40039.58</v>
      </c>
      <c r="AB158" s="5">
        <v>1754</v>
      </c>
      <c r="AC158" s="5">
        <v>4468</v>
      </c>
      <c r="AD158" s="5">
        <v>13260</v>
      </c>
      <c r="AE158" s="5"/>
      <c r="AF158" s="11">
        <f t="shared" si="21"/>
        <v>19482</v>
      </c>
      <c r="AG158" s="5">
        <v>2483</v>
      </c>
      <c r="AH158" s="5">
        <v>1008.02</v>
      </c>
      <c r="AI158" s="5">
        <v>2210</v>
      </c>
      <c r="AJ158" s="5"/>
      <c r="AK158" s="11">
        <f t="shared" si="22"/>
        <v>5701.02</v>
      </c>
      <c r="AL158" s="95">
        <v>10225.799999999999</v>
      </c>
      <c r="AM158" s="95">
        <v>6875.1151703994201</v>
      </c>
      <c r="AN158" s="95">
        <v>7800</v>
      </c>
      <c r="AO158" s="95">
        <v>0</v>
      </c>
      <c r="AP158" s="11">
        <f t="shared" si="23"/>
        <v>24900.915170399421</v>
      </c>
    </row>
    <row r="159" spans="1:42" x14ac:dyDescent="0.25">
      <c r="A159" s="1" t="s">
        <v>322</v>
      </c>
      <c r="B159" s="2" t="s">
        <v>323</v>
      </c>
      <c r="C159" s="3">
        <v>6622.34</v>
      </c>
      <c r="D159" s="3">
        <v>12930.300000000001</v>
      </c>
      <c r="E159" s="3">
        <v>10000</v>
      </c>
      <c r="F159" s="3">
        <v>0</v>
      </c>
      <c r="G159" s="4">
        <f t="shared" si="16"/>
        <v>29552.639999999999</v>
      </c>
      <c r="H159" s="5">
        <v>1620</v>
      </c>
      <c r="I159" s="5">
        <v>146.75</v>
      </c>
      <c r="J159" s="5">
        <v>0</v>
      </c>
      <c r="K159" s="5">
        <v>0</v>
      </c>
      <c r="L159" s="11">
        <f t="shared" si="17"/>
        <v>1766.75</v>
      </c>
      <c r="M159" s="5"/>
      <c r="N159" s="5"/>
      <c r="O159" s="5"/>
      <c r="P159" s="5"/>
      <c r="Q159" s="11">
        <f t="shared" si="18"/>
        <v>0</v>
      </c>
      <c r="R159" s="5">
        <v>669</v>
      </c>
      <c r="S159" s="5">
        <v>338.8</v>
      </c>
      <c r="T159" s="5">
        <v>0</v>
      </c>
      <c r="U159" s="5"/>
      <c r="V159" s="11">
        <f t="shared" si="19"/>
        <v>1007.8</v>
      </c>
      <c r="W159" s="5">
        <v>830</v>
      </c>
      <c r="X159" s="5">
        <v>342.84</v>
      </c>
      <c r="Y159" s="5"/>
      <c r="Z159" s="5"/>
      <c r="AA159" s="11">
        <f t="shared" si="20"/>
        <v>1172.8399999999999</v>
      </c>
      <c r="AB159" s="5">
        <v>1530</v>
      </c>
      <c r="AC159" s="5">
        <v>498.09</v>
      </c>
      <c r="AD159" s="5"/>
      <c r="AE159" s="5"/>
      <c r="AF159" s="11">
        <f t="shared" si="21"/>
        <v>2028.09</v>
      </c>
      <c r="AG159" s="5">
        <v>6435</v>
      </c>
      <c r="AH159" s="5">
        <v>320.75</v>
      </c>
      <c r="AI159" s="5">
        <v>0</v>
      </c>
      <c r="AJ159" s="5"/>
      <c r="AK159" s="11">
        <f t="shared" si="22"/>
        <v>6755.75</v>
      </c>
      <c r="AL159" s="95">
        <v>6509</v>
      </c>
      <c r="AM159" s="95">
        <v>4751.4340422683654</v>
      </c>
      <c r="AN159" s="95">
        <v>300</v>
      </c>
      <c r="AO159" s="95">
        <v>0</v>
      </c>
      <c r="AP159" s="11">
        <f t="shared" si="23"/>
        <v>11560.434042268365</v>
      </c>
    </row>
    <row r="160" spans="1:42" x14ac:dyDescent="0.25">
      <c r="A160" s="1" t="s">
        <v>324</v>
      </c>
      <c r="B160" s="2" t="s">
        <v>325</v>
      </c>
      <c r="C160" s="3">
        <v>997.68</v>
      </c>
      <c r="D160" s="3">
        <v>1766.6299999999999</v>
      </c>
      <c r="E160" s="3">
        <v>2200</v>
      </c>
      <c r="F160" s="3">
        <v>0</v>
      </c>
      <c r="G160" s="4">
        <f t="shared" si="16"/>
        <v>4964.3099999999995</v>
      </c>
      <c r="H160" s="5">
        <v>40</v>
      </c>
      <c r="I160" s="5">
        <v>196</v>
      </c>
      <c r="J160" s="5">
        <v>0</v>
      </c>
      <c r="K160" s="5">
        <v>0</v>
      </c>
      <c r="L160" s="11">
        <f t="shared" si="17"/>
        <v>236</v>
      </c>
      <c r="M160" s="5"/>
      <c r="N160" s="5"/>
      <c r="O160" s="5"/>
      <c r="P160" s="5"/>
      <c r="Q160" s="11">
        <f t="shared" si="18"/>
        <v>0</v>
      </c>
      <c r="R160" s="5">
        <v>910</v>
      </c>
      <c r="S160" s="5">
        <v>134</v>
      </c>
      <c r="T160" s="5">
        <v>0</v>
      </c>
      <c r="U160" s="5"/>
      <c r="V160" s="11">
        <f t="shared" si="19"/>
        <v>1044</v>
      </c>
      <c r="W160" s="5">
        <v>75</v>
      </c>
      <c r="X160" s="5">
        <v>83.35</v>
      </c>
      <c r="Y160" s="5">
        <v>1700</v>
      </c>
      <c r="Z160" s="5"/>
      <c r="AA160" s="11">
        <f t="shared" si="20"/>
        <v>1858.35</v>
      </c>
      <c r="AB160" s="5">
        <v>10</v>
      </c>
      <c r="AC160" s="5">
        <v>114.37</v>
      </c>
      <c r="AD160" s="5"/>
      <c r="AE160" s="5"/>
      <c r="AF160" s="11">
        <f t="shared" si="21"/>
        <v>124.37</v>
      </c>
      <c r="AG160" s="5">
        <v>600</v>
      </c>
      <c r="AH160" s="5">
        <v>50.35</v>
      </c>
      <c r="AI160" s="5">
        <v>0</v>
      </c>
      <c r="AJ160" s="5"/>
      <c r="AK160" s="11">
        <f t="shared" si="22"/>
        <v>650.35</v>
      </c>
      <c r="AL160" s="95">
        <v>2876</v>
      </c>
      <c r="AM160" s="95">
        <v>3120.0091594542164</v>
      </c>
      <c r="AN160" s="95">
        <v>500</v>
      </c>
      <c r="AO160" s="95">
        <v>0</v>
      </c>
      <c r="AP160" s="11">
        <f t="shared" si="23"/>
        <v>6496.0091594542164</v>
      </c>
    </row>
    <row r="161" spans="1:42" x14ac:dyDescent="0.25">
      <c r="A161" s="1" t="s">
        <v>326</v>
      </c>
      <c r="B161" s="2" t="s">
        <v>327</v>
      </c>
      <c r="C161" s="3">
        <v>4156.79</v>
      </c>
      <c r="D161" s="3">
        <v>8297.59</v>
      </c>
      <c r="E161" s="3">
        <v>7034</v>
      </c>
      <c r="F161" s="3">
        <v>0</v>
      </c>
      <c r="G161" s="4">
        <f t="shared" si="16"/>
        <v>19488.38</v>
      </c>
      <c r="H161" s="5">
        <v>919.2</v>
      </c>
      <c r="I161" s="5">
        <v>1855.47</v>
      </c>
      <c r="J161" s="5">
        <v>3000</v>
      </c>
      <c r="K161" s="5">
        <v>0</v>
      </c>
      <c r="L161" s="11">
        <f t="shared" si="17"/>
        <v>5774.67</v>
      </c>
      <c r="M161" s="5"/>
      <c r="N161" s="5"/>
      <c r="O161" s="5"/>
      <c r="P161" s="5"/>
      <c r="Q161" s="11">
        <f t="shared" si="18"/>
        <v>0</v>
      </c>
      <c r="R161" s="5">
        <v>270</v>
      </c>
      <c r="S161" s="5">
        <v>1469.05</v>
      </c>
      <c r="T161" s="5">
        <v>1000</v>
      </c>
      <c r="U161" s="5"/>
      <c r="V161" s="11">
        <f t="shared" si="19"/>
        <v>2739.05</v>
      </c>
      <c r="W161" s="5">
        <v>1057</v>
      </c>
      <c r="X161" s="5">
        <v>147.35</v>
      </c>
      <c r="Y161" s="5"/>
      <c r="Z161" s="5"/>
      <c r="AA161" s="11">
        <f t="shared" si="20"/>
        <v>1204.3499999999999</v>
      </c>
      <c r="AB161" s="5">
        <v>1524</v>
      </c>
      <c r="AC161" s="5">
        <v>1091.7</v>
      </c>
      <c r="AD161" s="5">
        <v>1000</v>
      </c>
      <c r="AE161" s="5"/>
      <c r="AF161" s="11">
        <f t="shared" si="21"/>
        <v>3615.7</v>
      </c>
      <c r="AG161" s="5">
        <v>1677</v>
      </c>
      <c r="AH161" s="5">
        <v>1894.85</v>
      </c>
      <c r="AI161" s="5">
        <v>1000</v>
      </c>
      <c r="AJ161" s="5"/>
      <c r="AK161" s="11">
        <f t="shared" si="22"/>
        <v>4571.8500000000004</v>
      </c>
      <c r="AL161" s="95">
        <v>9447</v>
      </c>
      <c r="AM161" s="95">
        <v>2552.1040481286441</v>
      </c>
      <c r="AN161" s="95">
        <v>1000</v>
      </c>
      <c r="AO161" s="95">
        <v>0</v>
      </c>
      <c r="AP161" s="11">
        <f t="shared" si="23"/>
        <v>12999.104048128644</v>
      </c>
    </row>
    <row r="162" spans="1:42" x14ac:dyDescent="0.25">
      <c r="A162" s="1" t="s">
        <v>328</v>
      </c>
      <c r="B162" s="2" t="s">
        <v>329</v>
      </c>
      <c r="C162" s="3">
        <v>7912.05</v>
      </c>
      <c r="D162" s="3">
        <v>5736.18</v>
      </c>
      <c r="E162" s="3">
        <v>11673.13</v>
      </c>
      <c r="F162" s="3">
        <v>0</v>
      </c>
      <c r="G162" s="4">
        <f t="shared" si="16"/>
        <v>25321.360000000001</v>
      </c>
      <c r="H162" s="5">
        <v>5511.2</v>
      </c>
      <c r="I162" s="5">
        <v>6062.85</v>
      </c>
      <c r="J162" s="5">
        <v>5750</v>
      </c>
      <c r="K162" s="5">
        <v>0</v>
      </c>
      <c r="L162" s="11">
        <f t="shared" si="17"/>
        <v>17324.05</v>
      </c>
      <c r="M162" s="5"/>
      <c r="N162" s="5"/>
      <c r="O162" s="5"/>
      <c r="P162" s="5"/>
      <c r="Q162" s="11">
        <f t="shared" si="18"/>
        <v>0</v>
      </c>
      <c r="R162" s="5">
        <v>1899.5</v>
      </c>
      <c r="S162" s="5">
        <v>853.12</v>
      </c>
      <c r="T162" s="5">
        <v>2500</v>
      </c>
      <c r="U162" s="5"/>
      <c r="V162" s="11">
        <f t="shared" si="19"/>
        <v>5252.62</v>
      </c>
      <c r="W162" s="5">
        <v>15610.2</v>
      </c>
      <c r="X162" s="5">
        <v>7899.0999999999995</v>
      </c>
      <c r="Y162" s="5">
        <v>18000</v>
      </c>
      <c r="Z162" s="5"/>
      <c r="AA162" s="11">
        <f t="shared" si="20"/>
        <v>41509.300000000003</v>
      </c>
      <c r="AB162" s="5">
        <v>3980</v>
      </c>
      <c r="AC162" s="5">
        <v>1920.92</v>
      </c>
      <c r="AD162" s="5">
        <v>7750</v>
      </c>
      <c r="AE162" s="5"/>
      <c r="AF162" s="11">
        <f t="shared" si="21"/>
        <v>13650.92</v>
      </c>
      <c r="AG162" s="5">
        <v>2340</v>
      </c>
      <c r="AH162" s="5">
        <v>3023.6</v>
      </c>
      <c r="AI162" s="5">
        <v>12000</v>
      </c>
      <c r="AJ162" s="5"/>
      <c r="AK162" s="11">
        <f t="shared" si="22"/>
        <v>17363.599999999999</v>
      </c>
      <c r="AL162" s="95">
        <v>26543.81</v>
      </c>
      <c r="AM162" s="95">
        <v>5378.3380467916177</v>
      </c>
      <c r="AN162" s="95">
        <v>13650</v>
      </c>
      <c r="AO162" s="95">
        <v>69379.02</v>
      </c>
      <c r="AP162" s="11">
        <f t="shared" si="23"/>
        <v>114951.16804679163</v>
      </c>
    </row>
    <row r="163" spans="1:42" x14ac:dyDescent="0.25">
      <c r="A163" s="1" t="s">
        <v>330</v>
      </c>
      <c r="B163" s="2" t="s">
        <v>331</v>
      </c>
      <c r="C163" s="3">
        <v>4282.95</v>
      </c>
      <c r="D163" s="3">
        <v>3691.83</v>
      </c>
      <c r="E163" s="3">
        <v>8000</v>
      </c>
      <c r="F163" s="3">
        <v>0</v>
      </c>
      <c r="G163" s="4">
        <f t="shared" si="16"/>
        <v>15974.779999999999</v>
      </c>
      <c r="H163" s="5">
        <v>0</v>
      </c>
      <c r="I163" s="5">
        <v>245.9</v>
      </c>
      <c r="J163" s="5">
        <v>0</v>
      </c>
      <c r="K163" s="5">
        <v>0</v>
      </c>
      <c r="L163" s="11">
        <f t="shared" si="17"/>
        <v>245.9</v>
      </c>
      <c r="M163" s="5"/>
      <c r="N163" s="5"/>
      <c r="O163" s="5"/>
      <c r="P163" s="5"/>
      <c r="Q163" s="11">
        <f t="shared" si="18"/>
        <v>0</v>
      </c>
      <c r="R163" s="5">
        <v>975</v>
      </c>
      <c r="S163" s="5">
        <v>216.1</v>
      </c>
      <c r="T163" s="5">
        <v>600</v>
      </c>
      <c r="U163" s="5"/>
      <c r="V163" s="11">
        <f t="shared" si="19"/>
        <v>1791.1</v>
      </c>
      <c r="W163" s="5">
        <v>111</v>
      </c>
      <c r="X163" s="5">
        <v>904.17</v>
      </c>
      <c r="Y163" s="5">
        <v>1460</v>
      </c>
      <c r="Z163" s="5"/>
      <c r="AA163" s="11">
        <f t="shared" si="20"/>
        <v>2475.17</v>
      </c>
      <c r="AB163" s="5">
        <v>772.37</v>
      </c>
      <c r="AC163" s="5">
        <v>157.30000000000001</v>
      </c>
      <c r="AD163" s="5">
        <v>1700</v>
      </c>
      <c r="AE163" s="5"/>
      <c r="AF163" s="11">
        <f t="shared" si="21"/>
        <v>2629.67</v>
      </c>
      <c r="AG163" s="5">
        <v>1230</v>
      </c>
      <c r="AH163" s="5">
        <v>1598.32</v>
      </c>
      <c r="AI163" s="5">
        <v>2900</v>
      </c>
      <c r="AJ163" s="5"/>
      <c r="AK163" s="11">
        <f t="shared" si="22"/>
        <v>5728.32</v>
      </c>
      <c r="AL163" s="95">
        <v>7107</v>
      </c>
      <c r="AM163" s="95">
        <v>3537.4739128690235</v>
      </c>
      <c r="AN163" s="95">
        <v>1200</v>
      </c>
      <c r="AO163" s="95">
        <v>1088.5</v>
      </c>
      <c r="AP163" s="11">
        <f t="shared" si="23"/>
        <v>12932.973912869023</v>
      </c>
    </row>
    <row r="164" spans="1:42" x14ac:dyDescent="0.25">
      <c r="A164" s="1" t="s">
        <v>332</v>
      </c>
      <c r="B164" s="2" t="s">
        <v>333</v>
      </c>
      <c r="C164" s="3">
        <v>4780.53</v>
      </c>
      <c r="D164" s="3">
        <v>12009.72</v>
      </c>
      <c r="E164" s="3">
        <v>12000</v>
      </c>
      <c r="F164" s="3">
        <v>27018.33</v>
      </c>
      <c r="G164" s="4">
        <f t="shared" si="16"/>
        <v>55808.58</v>
      </c>
      <c r="H164" s="5">
        <v>1355</v>
      </c>
      <c r="I164" s="5">
        <v>416.3</v>
      </c>
      <c r="J164" s="5">
        <v>0</v>
      </c>
      <c r="K164" s="5">
        <v>0</v>
      </c>
      <c r="L164" s="11">
        <f t="shared" si="17"/>
        <v>1771.3</v>
      </c>
      <c r="M164" s="5"/>
      <c r="N164" s="5"/>
      <c r="O164" s="5"/>
      <c r="P164" s="5"/>
      <c r="Q164" s="11">
        <f t="shared" si="18"/>
        <v>0</v>
      </c>
      <c r="R164" s="5">
        <v>445</v>
      </c>
      <c r="S164" s="5">
        <v>2604.92</v>
      </c>
      <c r="T164" s="5">
        <v>4000</v>
      </c>
      <c r="U164" s="5"/>
      <c r="V164" s="11">
        <f t="shared" si="19"/>
        <v>7049.92</v>
      </c>
      <c r="W164" s="5">
        <v>3023</v>
      </c>
      <c r="X164" s="5">
        <v>144.75</v>
      </c>
      <c r="Y164" s="5"/>
      <c r="Z164" s="5"/>
      <c r="AA164" s="11">
        <f t="shared" si="20"/>
        <v>3167.75</v>
      </c>
      <c r="AB164" s="5">
        <v>3818</v>
      </c>
      <c r="AC164" s="5">
        <v>217.45</v>
      </c>
      <c r="AD164" s="5">
        <v>3650</v>
      </c>
      <c r="AE164" s="5"/>
      <c r="AF164" s="11">
        <f t="shared" si="21"/>
        <v>7685.45</v>
      </c>
      <c r="AG164" s="5">
        <v>2459.65</v>
      </c>
      <c r="AH164" s="5">
        <v>299.25</v>
      </c>
      <c r="AI164" s="5">
        <v>3650</v>
      </c>
      <c r="AJ164" s="5"/>
      <c r="AK164" s="11">
        <f t="shared" si="22"/>
        <v>6408.9</v>
      </c>
      <c r="AL164" s="95">
        <v>8482.41</v>
      </c>
      <c r="AM164" s="95">
        <v>1958.1955822337607</v>
      </c>
      <c r="AN164" s="95">
        <v>0</v>
      </c>
      <c r="AO164" s="95">
        <v>11007.16</v>
      </c>
      <c r="AP164" s="11">
        <f t="shared" si="23"/>
        <v>21447.765582233762</v>
      </c>
    </row>
    <row r="165" spans="1:42" x14ac:dyDescent="0.25">
      <c r="A165" s="1" t="s">
        <v>334</v>
      </c>
      <c r="B165" s="2" t="s">
        <v>335</v>
      </c>
      <c r="C165" s="3">
        <v>6426.15</v>
      </c>
      <c r="D165" s="3">
        <v>17052.18</v>
      </c>
      <c r="E165" s="3">
        <v>14000</v>
      </c>
      <c r="F165" s="3">
        <v>325</v>
      </c>
      <c r="G165" s="4">
        <f t="shared" si="16"/>
        <v>37803.33</v>
      </c>
      <c r="H165" s="5">
        <v>0</v>
      </c>
      <c r="I165" s="5">
        <v>465.9</v>
      </c>
      <c r="J165" s="5">
        <v>0</v>
      </c>
      <c r="K165" s="5">
        <v>0</v>
      </c>
      <c r="L165" s="11">
        <f t="shared" si="17"/>
        <v>465.9</v>
      </c>
      <c r="M165" s="5"/>
      <c r="N165" s="5"/>
      <c r="O165" s="5"/>
      <c r="P165" s="5"/>
      <c r="Q165" s="11">
        <f t="shared" si="18"/>
        <v>0</v>
      </c>
      <c r="R165" s="5">
        <v>572.25</v>
      </c>
      <c r="S165" s="5">
        <v>509.25</v>
      </c>
      <c r="T165" s="5">
        <v>1000</v>
      </c>
      <c r="U165" s="5"/>
      <c r="V165" s="11">
        <f t="shared" si="19"/>
        <v>2081.5</v>
      </c>
      <c r="W165" s="5">
        <v>915</v>
      </c>
      <c r="X165" s="5">
        <v>4828.22</v>
      </c>
      <c r="Y165" s="5">
        <v>8000</v>
      </c>
      <c r="Z165" s="5"/>
      <c r="AA165" s="11">
        <f t="shared" si="20"/>
        <v>13743.220000000001</v>
      </c>
      <c r="AB165" s="5">
        <v>1640.6</v>
      </c>
      <c r="AC165" s="5">
        <v>3462.57</v>
      </c>
      <c r="AD165" s="5">
        <v>2000</v>
      </c>
      <c r="AE165" s="5"/>
      <c r="AF165" s="11">
        <f t="shared" si="21"/>
        <v>7103.17</v>
      </c>
      <c r="AG165" s="5">
        <v>1304</v>
      </c>
      <c r="AH165" s="5">
        <v>2873.27</v>
      </c>
      <c r="AI165" s="5">
        <v>2000</v>
      </c>
      <c r="AJ165" s="5"/>
      <c r="AK165" s="11">
        <f t="shared" si="22"/>
        <v>6177.27</v>
      </c>
      <c r="AL165" s="95">
        <v>5710</v>
      </c>
      <c r="AM165" s="95">
        <v>4586.5087857603185</v>
      </c>
      <c r="AN165" s="95">
        <v>2500</v>
      </c>
      <c r="AO165" s="95">
        <v>0</v>
      </c>
      <c r="AP165" s="11">
        <f t="shared" si="23"/>
        <v>12796.508785760318</v>
      </c>
    </row>
    <row r="166" spans="1:42" x14ac:dyDescent="0.25">
      <c r="A166" s="1" t="s">
        <v>336</v>
      </c>
      <c r="B166" s="2" t="s">
        <v>337</v>
      </c>
      <c r="C166" s="3">
        <v>5900.18</v>
      </c>
      <c r="D166" s="3">
        <v>5231.3600000000006</v>
      </c>
      <c r="E166" s="3">
        <v>11800</v>
      </c>
      <c r="F166" s="3">
        <v>0</v>
      </c>
      <c r="G166" s="4">
        <f t="shared" si="16"/>
        <v>22931.54</v>
      </c>
      <c r="H166" s="5">
        <v>0</v>
      </c>
      <c r="I166" s="5">
        <v>2675.59</v>
      </c>
      <c r="J166" s="5">
        <v>0</v>
      </c>
      <c r="K166" s="5">
        <v>0</v>
      </c>
      <c r="L166" s="11">
        <f t="shared" si="17"/>
        <v>2675.59</v>
      </c>
      <c r="M166" s="5"/>
      <c r="N166" s="5"/>
      <c r="O166" s="5"/>
      <c r="P166" s="5"/>
      <c r="Q166" s="11">
        <f t="shared" si="18"/>
        <v>0</v>
      </c>
      <c r="R166" s="5">
        <v>925</v>
      </c>
      <c r="S166" s="5">
        <v>1360.13</v>
      </c>
      <c r="T166" s="5">
        <v>0</v>
      </c>
      <c r="U166" s="5"/>
      <c r="V166" s="11">
        <f t="shared" si="19"/>
        <v>2285.13</v>
      </c>
      <c r="W166" s="5">
        <v>1570</v>
      </c>
      <c r="X166" s="5">
        <v>101.45</v>
      </c>
      <c r="Y166" s="5"/>
      <c r="Z166" s="5"/>
      <c r="AA166" s="11">
        <f t="shared" si="20"/>
        <v>1671.45</v>
      </c>
      <c r="AB166" s="5">
        <v>1563.25</v>
      </c>
      <c r="AC166" s="5">
        <v>1688.12</v>
      </c>
      <c r="AD166" s="5">
        <v>6800</v>
      </c>
      <c r="AE166" s="5"/>
      <c r="AF166" s="11">
        <f t="shared" si="21"/>
        <v>10051.369999999999</v>
      </c>
      <c r="AG166" s="5">
        <v>2966.45</v>
      </c>
      <c r="AH166" s="5">
        <v>2579.9299999999998</v>
      </c>
      <c r="AI166" s="5">
        <v>6800</v>
      </c>
      <c r="AJ166" s="5"/>
      <c r="AK166" s="11">
        <f t="shared" si="22"/>
        <v>12346.38</v>
      </c>
      <c r="AL166" s="95">
        <v>10591</v>
      </c>
      <c r="AM166" s="95">
        <v>7139.3332304490377</v>
      </c>
      <c r="AN166" s="95">
        <v>1860</v>
      </c>
      <c r="AO166" s="95">
        <v>0</v>
      </c>
      <c r="AP166" s="11">
        <f t="shared" si="23"/>
        <v>19590.33323044904</v>
      </c>
    </row>
    <row r="167" spans="1:42" x14ac:dyDescent="0.25">
      <c r="A167" s="1" t="s">
        <v>338</v>
      </c>
      <c r="B167" s="2" t="s">
        <v>339</v>
      </c>
      <c r="C167" s="3">
        <v>8503.56</v>
      </c>
      <c r="D167" s="3">
        <v>24700.899999999998</v>
      </c>
      <c r="E167" s="3">
        <v>15800</v>
      </c>
      <c r="F167" s="3">
        <v>11977.78</v>
      </c>
      <c r="G167" s="4">
        <f t="shared" si="16"/>
        <v>60982.239999999998</v>
      </c>
      <c r="H167" s="5">
        <v>331.4</v>
      </c>
      <c r="I167" s="5">
        <v>399.35</v>
      </c>
      <c r="J167" s="5">
        <v>0</v>
      </c>
      <c r="K167" s="5">
        <v>0</v>
      </c>
      <c r="L167" s="11">
        <f t="shared" si="17"/>
        <v>730.75</v>
      </c>
      <c r="M167" s="5"/>
      <c r="N167" s="5"/>
      <c r="O167" s="5"/>
      <c r="P167" s="5"/>
      <c r="Q167" s="11">
        <f t="shared" si="18"/>
        <v>0</v>
      </c>
      <c r="R167" s="5">
        <v>1993.5</v>
      </c>
      <c r="S167" s="5">
        <v>866.72</v>
      </c>
      <c r="T167" s="5">
        <v>2600</v>
      </c>
      <c r="U167" s="5"/>
      <c r="V167" s="11">
        <f t="shared" si="19"/>
        <v>5460.22</v>
      </c>
      <c r="W167" s="5">
        <v>620</v>
      </c>
      <c r="X167" s="5">
        <v>2792.96</v>
      </c>
      <c r="Y167" s="5">
        <v>2650</v>
      </c>
      <c r="Z167" s="5"/>
      <c r="AA167" s="11">
        <f t="shared" si="20"/>
        <v>6062.96</v>
      </c>
      <c r="AB167" s="5">
        <v>16428.02</v>
      </c>
      <c r="AC167" s="5">
        <v>1836.34</v>
      </c>
      <c r="AD167" s="5"/>
      <c r="AE167" s="5"/>
      <c r="AF167" s="11">
        <f t="shared" si="21"/>
        <v>18264.36</v>
      </c>
      <c r="AG167" s="5">
        <v>4583</v>
      </c>
      <c r="AH167" s="5">
        <v>3654.49</v>
      </c>
      <c r="AI167" s="5">
        <v>2100</v>
      </c>
      <c r="AJ167" s="5"/>
      <c r="AK167" s="11">
        <f t="shared" si="22"/>
        <v>10337.49</v>
      </c>
      <c r="AL167" s="95">
        <v>18091.82</v>
      </c>
      <c r="AM167" s="95">
        <v>7875.6277214746788</v>
      </c>
      <c r="AN167" s="95">
        <v>0</v>
      </c>
      <c r="AO167" s="95">
        <v>0</v>
      </c>
      <c r="AP167" s="11">
        <f t="shared" si="23"/>
        <v>25967.44772147468</v>
      </c>
    </row>
    <row r="168" spans="1:42" x14ac:dyDescent="0.25">
      <c r="A168" s="1" t="s">
        <v>340</v>
      </c>
      <c r="B168" s="2" t="s">
        <v>341</v>
      </c>
      <c r="C168" s="3">
        <v>23620.06</v>
      </c>
      <c r="D168" s="3">
        <v>15162.149999999998</v>
      </c>
      <c r="E168" s="3">
        <v>24185</v>
      </c>
      <c r="F168" s="3">
        <v>0</v>
      </c>
      <c r="G168" s="4">
        <f t="shared" si="16"/>
        <v>62967.21</v>
      </c>
      <c r="H168" s="5">
        <v>7860.85</v>
      </c>
      <c r="I168" s="5">
        <v>2671.66</v>
      </c>
      <c r="J168" s="5">
        <v>11895</v>
      </c>
      <c r="K168" s="5">
        <v>0</v>
      </c>
      <c r="L168" s="11">
        <f t="shared" si="17"/>
        <v>22427.510000000002</v>
      </c>
      <c r="M168" s="5"/>
      <c r="N168" s="5"/>
      <c r="O168" s="5"/>
      <c r="P168" s="5"/>
      <c r="Q168" s="11">
        <f t="shared" si="18"/>
        <v>0</v>
      </c>
      <c r="R168" s="5">
        <v>4650.1000000000004</v>
      </c>
      <c r="S168" s="5">
        <v>1221.97</v>
      </c>
      <c r="T168" s="5">
        <v>9395</v>
      </c>
      <c r="U168" s="5"/>
      <c r="V168" s="11">
        <f t="shared" si="19"/>
        <v>15267.07</v>
      </c>
      <c r="W168" s="5">
        <v>11144</v>
      </c>
      <c r="X168" s="5">
        <v>4531.0200000000004</v>
      </c>
      <c r="Y168" s="5">
        <v>18729</v>
      </c>
      <c r="Z168" s="5"/>
      <c r="AA168" s="11">
        <f t="shared" si="20"/>
        <v>34404.020000000004</v>
      </c>
      <c r="AB168" s="5">
        <v>6522</v>
      </c>
      <c r="AC168" s="5">
        <v>1204.3699999999999</v>
      </c>
      <c r="AD168" s="5">
        <v>9086</v>
      </c>
      <c r="AE168" s="5"/>
      <c r="AF168" s="11">
        <f t="shared" si="21"/>
        <v>16812.37</v>
      </c>
      <c r="AG168" s="5">
        <v>12119</v>
      </c>
      <c r="AH168" s="5">
        <v>4369.2</v>
      </c>
      <c r="AI168" s="5">
        <v>21710</v>
      </c>
      <c r="AJ168" s="5"/>
      <c r="AK168" s="11">
        <f t="shared" si="22"/>
        <v>38198.199999999997</v>
      </c>
      <c r="AL168" s="95">
        <v>43014.239999999998</v>
      </c>
      <c r="AM168" s="95">
        <v>7111.3854331989578</v>
      </c>
      <c r="AN168" s="95">
        <v>0</v>
      </c>
      <c r="AO168" s="95">
        <v>0</v>
      </c>
      <c r="AP168" s="11">
        <f t="shared" si="23"/>
        <v>50125.625433198955</v>
      </c>
    </row>
    <row r="169" spans="1:42" x14ac:dyDescent="0.25">
      <c r="A169" s="1" t="s">
        <v>342</v>
      </c>
      <c r="B169" s="2" t="s">
        <v>343</v>
      </c>
      <c r="C169" s="3">
        <v>7141.52</v>
      </c>
      <c r="D169" s="3">
        <v>11515.26</v>
      </c>
      <c r="E169" s="3">
        <v>21000</v>
      </c>
      <c r="F169" s="3">
        <v>655.74</v>
      </c>
      <c r="G169" s="4">
        <f t="shared" si="16"/>
        <v>40312.519999999997</v>
      </c>
      <c r="H169" s="5">
        <v>0</v>
      </c>
      <c r="I169" s="5">
        <v>496.3</v>
      </c>
      <c r="J169" s="5">
        <v>0</v>
      </c>
      <c r="K169" s="5">
        <v>0</v>
      </c>
      <c r="L169" s="11">
        <f t="shared" si="17"/>
        <v>496.3</v>
      </c>
      <c r="M169" s="5"/>
      <c r="N169" s="5"/>
      <c r="O169" s="5"/>
      <c r="P169" s="5"/>
      <c r="Q169" s="11">
        <f t="shared" si="18"/>
        <v>0</v>
      </c>
      <c r="R169" s="5">
        <v>1652</v>
      </c>
      <c r="S169" s="5">
        <v>2496.11</v>
      </c>
      <c r="T169" s="5">
        <v>8700</v>
      </c>
      <c r="U169" s="5"/>
      <c r="V169" s="11">
        <f t="shared" si="19"/>
        <v>12848.11</v>
      </c>
      <c r="W169" s="5">
        <v>1370</v>
      </c>
      <c r="X169" s="5">
        <v>9574.0499999999993</v>
      </c>
      <c r="Y169" s="5">
        <v>10000</v>
      </c>
      <c r="Z169" s="5"/>
      <c r="AA169" s="11">
        <f t="shared" si="20"/>
        <v>20944.05</v>
      </c>
      <c r="AB169" s="5">
        <v>1735</v>
      </c>
      <c r="AC169" s="5">
        <v>2889.73</v>
      </c>
      <c r="AD169" s="5">
        <v>7000</v>
      </c>
      <c r="AE169" s="5"/>
      <c r="AF169" s="11">
        <f t="shared" si="21"/>
        <v>11624.73</v>
      </c>
      <c r="AG169" s="5">
        <v>2706</v>
      </c>
      <c r="AH169" s="5">
        <v>2564.04</v>
      </c>
      <c r="AI169" s="5">
        <v>7000</v>
      </c>
      <c r="AJ169" s="5"/>
      <c r="AK169" s="11">
        <f t="shared" si="22"/>
        <v>12270.04</v>
      </c>
      <c r="AL169" s="95">
        <v>14083.7</v>
      </c>
      <c r="AM169" s="95">
        <v>4898.6036608739796</v>
      </c>
      <c r="AN169" s="95">
        <v>500</v>
      </c>
      <c r="AO169" s="95">
        <v>0</v>
      </c>
      <c r="AP169" s="11">
        <f t="shared" si="23"/>
        <v>19482.303660873979</v>
      </c>
    </row>
    <row r="170" spans="1:42" x14ac:dyDescent="0.25">
      <c r="A170" s="1" t="s">
        <v>344</v>
      </c>
      <c r="B170" s="2" t="s">
        <v>345</v>
      </c>
      <c r="C170" s="3">
        <v>4141.5200000000004</v>
      </c>
      <c r="D170" s="3">
        <v>9323.24</v>
      </c>
      <c r="E170" s="3">
        <v>8720</v>
      </c>
      <c r="F170" s="3">
        <v>0</v>
      </c>
      <c r="G170" s="4">
        <f t="shared" si="16"/>
        <v>22184.760000000002</v>
      </c>
      <c r="H170" s="5">
        <v>0</v>
      </c>
      <c r="I170" s="5">
        <v>978.1</v>
      </c>
      <c r="J170" s="5">
        <v>2465</v>
      </c>
      <c r="K170" s="5">
        <v>0</v>
      </c>
      <c r="L170" s="11">
        <f t="shared" si="17"/>
        <v>3443.1</v>
      </c>
      <c r="M170" s="5"/>
      <c r="N170" s="5"/>
      <c r="O170" s="5"/>
      <c r="P170" s="5"/>
      <c r="Q170" s="11">
        <f t="shared" si="18"/>
        <v>0</v>
      </c>
      <c r="R170" s="5">
        <v>725</v>
      </c>
      <c r="S170" s="5">
        <v>2128.41</v>
      </c>
      <c r="T170" s="5">
        <v>4100</v>
      </c>
      <c r="U170" s="5"/>
      <c r="V170" s="11">
        <f t="shared" si="19"/>
        <v>6953.41</v>
      </c>
      <c r="W170" s="5">
        <v>10085</v>
      </c>
      <c r="X170" s="5">
        <v>1083.82</v>
      </c>
      <c r="Y170" s="5">
        <v>4100</v>
      </c>
      <c r="Z170" s="5"/>
      <c r="AA170" s="11">
        <f t="shared" si="20"/>
        <v>15268.82</v>
      </c>
      <c r="AB170" s="5">
        <v>790</v>
      </c>
      <c r="AC170" s="5">
        <v>3373.22</v>
      </c>
      <c r="AD170" s="5">
        <v>2465</v>
      </c>
      <c r="AE170" s="5"/>
      <c r="AF170" s="11">
        <f t="shared" si="21"/>
        <v>6628.2199999999993</v>
      </c>
      <c r="AG170" s="5">
        <v>6642</v>
      </c>
      <c r="AH170" s="5">
        <v>1689.25</v>
      </c>
      <c r="AI170" s="5">
        <v>4100</v>
      </c>
      <c r="AJ170" s="5"/>
      <c r="AK170" s="11">
        <f t="shared" si="22"/>
        <v>12431.25</v>
      </c>
      <c r="AL170" s="95">
        <v>9177</v>
      </c>
      <c r="AM170" s="95">
        <v>4341.9672874561466</v>
      </c>
      <c r="AN170" s="95">
        <v>0</v>
      </c>
      <c r="AO170" s="95">
        <v>0</v>
      </c>
      <c r="AP170" s="11">
        <f t="shared" si="23"/>
        <v>13518.967287456147</v>
      </c>
    </row>
    <row r="171" spans="1:42" x14ac:dyDescent="0.25">
      <c r="A171" s="1" t="s">
        <v>346</v>
      </c>
      <c r="B171" s="2" t="s">
        <v>347</v>
      </c>
      <c r="C171" s="3">
        <v>12962.18</v>
      </c>
      <c r="D171" s="3">
        <v>17467.379999999997</v>
      </c>
      <c r="E171" s="3">
        <v>15050</v>
      </c>
      <c r="F171" s="3">
        <v>0</v>
      </c>
      <c r="G171" s="4">
        <f t="shared" si="16"/>
        <v>45479.56</v>
      </c>
      <c r="H171" s="5">
        <v>4893.5</v>
      </c>
      <c r="I171" s="5">
        <v>2175.7800000000002</v>
      </c>
      <c r="J171" s="5">
        <v>5900</v>
      </c>
      <c r="K171" s="5">
        <v>0</v>
      </c>
      <c r="L171" s="11">
        <f t="shared" si="17"/>
        <v>12969.28</v>
      </c>
      <c r="M171" s="5"/>
      <c r="N171" s="5"/>
      <c r="O171" s="5"/>
      <c r="P171" s="5"/>
      <c r="Q171" s="11">
        <f t="shared" si="18"/>
        <v>0</v>
      </c>
      <c r="R171" s="5">
        <v>5849</v>
      </c>
      <c r="S171" s="5">
        <v>3129.83</v>
      </c>
      <c r="T171" s="5">
        <v>5850</v>
      </c>
      <c r="U171" s="5"/>
      <c r="V171" s="11">
        <f t="shared" si="19"/>
        <v>14828.83</v>
      </c>
      <c r="W171" s="5">
        <v>20337.05</v>
      </c>
      <c r="X171" s="5">
        <v>5424.72</v>
      </c>
      <c r="Y171" s="5">
        <v>6950</v>
      </c>
      <c r="Z171" s="5"/>
      <c r="AA171" s="11">
        <f t="shared" si="20"/>
        <v>32711.77</v>
      </c>
      <c r="AB171" s="5">
        <v>11815.5</v>
      </c>
      <c r="AC171" s="5">
        <v>1714.44</v>
      </c>
      <c r="AD171" s="5">
        <v>3450</v>
      </c>
      <c r="AE171" s="5"/>
      <c r="AF171" s="11">
        <f t="shared" si="21"/>
        <v>16979.940000000002</v>
      </c>
      <c r="AG171" s="5">
        <v>20580</v>
      </c>
      <c r="AH171" s="5">
        <v>6350.7</v>
      </c>
      <c r="AI171" s="5">
        <v>12800</v>
      </c>
      <c r="AJ171" s="5">
        <v>344930.1</v>
      </c>
      <c r="AK171" s="11">
        <f t="shared" si="22"/>
        <v>384660.8</v>
      </c>
      <c r="AL171" s="95">
        <v>39718.6</v>
      </c>
      <c r="AM171" s="95">
        <v>4877.4962500544007</v>
      </c>
      <c r="AN171" s="95">
        <v>0</v>
      </c>
      <c r="AO171" s="95">
        <v>0</v>
      </c>
      <c r="AP171" s="11">
        <f t="shared" si="23"/>
        <v>44596.096250054397</v>
      </c>
    </row>
    <row r="172" spans="1:42" x14ac:dyDescent="0.25">
      <c r="A172" s="1" t="s">
        <v>348</v>
      </c>
      <c r="B172" s="2" t="s">
        <v>349</v>
      </c>
      <c r="C172" s="3">
        <v>3076.04</v>
      </c>
      <c r="D172" s="3">
        <v>4211.71</v>
      </c>
      <c r="E172" s="3">
        <v>8430</v>
      </c>
      <c r="F172" s="3">
        <v>0</v>
      </c>
      <c r="G172" s="4">
        <f t="shared" si="16"/>
        <v>15717.75</v>
      </c>
      <c r="H172" s="5">
        <v>0</v>
      </c>
      <c r="I172" s="5">
        <v>214.7</v>
      </c>
      <c r="J172" s="5">
        <v>0</v>
      </c>
      <c r="K172" s="5">
        <v>0</v>
      </c>
      <c r="L172" s="11">
        <f t="shared" si="17"/>
        <v>214.7</v>
      </c>
      <c r="M172" s="5"/>
      <c r="N172" s="5"/>
      <c r="O172" s="5"/>
      <c r="P172" s="5"/>
      <c r="Q172" s="11">
        <f t="shared" si="18"/>
        <v>0</v>
      </c>
      <c r="R172" s="5">
        <v>290</v>
      </c>
      <c r="S172" s="5">
        <v>1486.37</v>
      </c>
      <c r="T172" s="5">
        <v>1000</v>
      </c>
      <c r="U172" s="5"/>
      <c r="V172" s="11">
        <f t="shared" si="19"/>
        <v>2776.37</v>
      </c>
      <c r="W172" s="5">
        <v>3570.51</v>
      </c>
      <c r="X172" s="5">
        <v>6367.7699999999995</v>
      </c>
      <c r="Y172" s="5">
        <v>3000</v>
      </c>
      <c r="Z172" s="5"/>
      <c r="AA172" s="11">
        <f t="shared" si="20"/>
        <v>12938.279999999999</v>
      </c>
      <c r="AB172" s="5">
        <v>662.6</v>
      </c>
      <c r="AC172" s="5">
        <v>3154.79</v>
      </c>
      <c r="AD172" s="5">
        <v>4500</v>
      </c>
      <c r="AE172" s="5"/>
      <c r="AF172" s="11">
        <f t="shared" si="21"/>
        <v>8317.39</v>
      </c>
      <c r="AG172" s="5">
        <v>1132</v>
      </c>
      <c r="AH172" s="5">
        <v>2504.0700000000002</v>
      </c>
      <c r="AI172" s="5">
        <v>5000</v>
      </c>
      <c r="AJ172" s="5"/>
      <c r="AK172" s="11">
        <f t="shared" si="22"/>
        <v>8636.07</v>
      </c>
      <c r="AL172" s="95">
        <v>7948.6</v>
      </c>
      <c r="AM172" s="95">
        <v>2806.7122892623661</v>
      </c>
      <c r="AN172" s="95">
        <v>0</v>
      </c>
      <c r="AO172" s="95">
        <v>0</v>
      </c>
      <c r="AP172" s="11">
        <f t="shared" si="23"/>
        <v>10755.312289262367</v>
      </c>
    </row>
    <row r="173" spans="1:42" x14ac:dyDescent="0.25">
      <c r="A173" s="1" t="s">
        <v>350</v>
      </c>
      <c r="B173" s="2" t="s">
        <v>351</v>
      </c>
      <c r="C173" s="3">
        <v>2002.35</v>
      </c>
      <c r="D173" s="3">
        <v>3512.17</v>
      </c>
      <c r="E173" s="3">
        <v>7500</v>
      </c>
      <c r="F173" s="3">
        <v>0</v>
      </c>
      <c r="G173" s="4">
        <f t="shared" si="16"/>
        <v>13014.52</v>
      </c>
      <c r="H173" s="5">
        <v>325</v>
      </c>
      <c r="I173" s="5">
        <v>612.85</v>
      </c>
      <c r="J173" s="5">
        <v>1300</v>
      </c>
      <c r="K173" s="5">
        <v>0</v>
      </c>
      <c r="L173" s="11">
        <f t="shared" si="17"/>
        <v>2237.85</v>
      </c>
      <c r="M173" s="5"/>
      <c r="N173" s="5"/>
      <c r="O173" s="5"/>
      <c r="P173" s="5"/>
      <c r="Q173" s="11">
        <f t="shared" si="18"/>
        <v>0</v>
      </c>
      <c r="R173" s="5">
        <v>494</v>
      </c>
      <c r="S173" s="5">
        <v>1521.36</v>
      </c>
      <c r="T173" s="5">
        <v>2700</v>
      </c>
      <c r="U173" s="5"/>
      <c r="V173" s="11">
        <f t="shared" si="19"/>
        <v>4715.3599999999997</v>
      </c>
      <c r="W173" s="5">
        <v>2110</v>
      </c>
      <c r="X173" s="5">
        <v>5601.3799999999992</v>
      </c>
      <c r="Y173" s="5">
        <v>12300</v>
      </c>
      <c r="Z173" s="5"/>
      <c r="AA173" s="11">
        <f t="shared" si="20"/>
        <v>20011.379999999997</v>
      </c>
      <c r="AB173" s="5">
        <v>1018</v>
      </c>
      <c r="AC173" s="5">
        <v>705.85</v>
      </c>
      <c r="AD173" s="5">
        <v>1500</v>
      </c>
      <c r="AE173" s="5"/>
      <c r="AF173" s="11">
        <f t="shared" si="21"/>
        <v>3223.85</v>
      </c>
      <c r="AG173" s="5">
        <v>2520</v>
      </c>
      <c r="AH173" s="5">
        <v>1222.6600000000001</v>
      </c>
      <c r="AI173" s="5">
        <v>3000</v>
      </c>
      <c r="AJ173" s="5"/>
      <c r="AK173" s="11">
        <f t="shared" si="22"/>
        <v>6742.66</v>
      </c>
      <c r="AL173" s="95">
        <v>3692</v>
      </c>
      <c r="AM173" s="95">
        <v>2547.8058874543872</v>
      </c>
      <c r="AN173" s="95">
        <v>1500</v>
      </c>
      <c r="AO173" s="95">
        <v>0</v>
      </c>
      <c r="AP173" s="11">
        <f t="shared" si="23"/>
        <v>7739.8058874543876</v>
      </c>
    </row>
    <row r="174" spans="1:42" x14ac:dyDescent="0.25">
      <c r="A174" s="1" t="s">
        <v>352</v>
      </c>
      <c r="B174" s="2" t="s">
        <v>353</v>
      </c>
      <c r="C174" s="3">
        <v>7257.24</v>
      </c>
      <c r="D174" s="3">
        <v>10845.02</v>
      </c>
      <c r="E174" s="3">
        <v>37481.599999999999</v>
      </c>
      <c r="F174" s="3">
        <v>0</v>
      </c>
      <c r="G174" s="4">
        <f t="shared" si="16"/>
        <v>55583.86</v>
      </c>
      <c r="H174" s="5">
        <v>1409.8</v>
      </c>
      <c r="I174" s="5">
        <v>1593.62</v>
      </c>
      <c r="J174" s="5">
        <v>0</v>
      </c>
      <c r="K174" s="5">
        <v>0</v>
      </c>
      <c r="L174" s="11">
        <f t="shared" si="17"/>
        <v>3003.42</v>
      </c>
      <c r="M174" s="5"/>
      <c r="N174" s="5"/>
      <c r="O174" s="5"/>
      <c r="P174" s="5"/>
      <c r="Q174" s="11">
        <f t="shared" si="18"/>
        <v>0</v>
      </c>
      <c r="R174" s="5">
        <v>1540</v>
      </c>
      <c r="S174" s="5">
        <v>1448.15</v>
      </c>
      <c r="T174" s="5">
        <v>1696</v>
      </c>
      <c r="U174" s="5"/>
      <c r="V174" s="11">
        <f t="shared" si="19"/>
        <v>4684.1499999999996</v>
      </c>
      <c r="W174" s="5">
        <v>3545</v>
      </c>
      <c r="X174" s="5">
        <v>3898.59</v>
      </c>
      <c r="Y174" s="5">
        <v>9582.4</v>
      </c>
      <c r="Z174" s="5"/>
      <c r="AA174" s="11">
        <f t="shared" si="20"/>
        <v>17025.989999999998</v>
      </c>
      <c r="AB174" s="5">
        <v>1405</v>
      </c>
      <c r="AC174" s="5">
        <v>1144.6400000000001</v>
      </c>
      <c r="AD174" s="5">
        <v>3646.4</v>
      </c>
      <c r="AE174" s="5"/>
      <c r="AF174" s="11">
        <f t="shared" si="21"/>
        <v>6196.0400000000009</v>
      </c>
      <c r="AG174" s="5">
        <v>2155</v>
      </c>
      <c r="AH174" s="5">
        <v>1617.73</v>
      </c>
      <c r="AI174" s="5">
        <v>12380.8</v>
      </c>
      <c r="AJ174" s="5"/>
      <c r="AK174" s="11">
        <f t="shared" si="22"/>
        <v>16153.529999999999</v>
      </c>
      <c r="AL174" s="95">
        <v>11856</v>
      </c>
      <c r="AM174" s="95">
        <v>4821.0987858516055</v>
      </c>
      <c r="AN174" s="95">
        <v>3500</v>
      </c>
      <c r="AO174" s="95">
        <v>0</v>
      </c>
      <c r="AP174" s="11">
        <f t="shared" si="23"/>
        <v>20177.098785851605</v>
      </c>
    </row>
    <row r="175" spans="1:42" x14ac:dyDescent="0.25">
      <c r="A175" s="1" t="s">
        <v>354</v>
      </c>
      <c r="B175" s="2" t="s">
        <v>355</v>
      </c>
      <c r="C175" s="3">
        <v>10082.08</v>
      </c>
      <c r="D175" s="3">
        <v>19662.760000000002</v>
      </c>
      <c r="E175" s="3">
        <v>6000</v>
      </c>
      <c r="F175" s="3">
        <v>0</v>
      </c>
      <c r="G175" s="4">
        <f t="shared" si="16"/>
        <v>35744.840000000004</v>
      </c>
      <c r="H175" s="5">
        <v>935</v>
      </c>
      <c r="I175" s="5">
        <v>557.29</v>
      </c>
      <c r="J175" s="5">
        <v>0</v>
      </c>
      <c r="K175" s="5">
        <v>0</v>
      </c>
      <c r="L175" s="11">
        <f t="shared" si="17"/>
        <v>1492.29</v>
      </c>
      <c r="M175" s="5"/>
      <c r="N175" s="5"/>
      <c r="O175" s="5"/>
      <c r="P175" s="5"/>
      <c r="Q175" s="11">
        <f t="shared" si="18"/>
        <v>0</v>
      </c>
      <c r="R175" s="5">
        <v>2075</v>
      </c>
      <c r="S175" s="5">
        <v>3070.5</v>
      </c>
      <c r="T175" s="5">
        <v>0</v>
      </c>
      <c r="U175" s="5"/>
      <c r="V175" s="11">
        <f t="shared" si="19"/>
        <v>5145.5</v>
      </c>
      <c r="W175" s="5">
        <v>10654</v>
      </c>
      <c r="X175" s="5">
        <v>7572.22</v>
      </c>
      <c r="Y175" s="5">
        <v>5300</v>
      </c>
      <c r="Z175" s="5"/>
      <c r="AA175" s="11">
        <f t="shared" si="20"/>
        <v>23526.22</v>
      </c>
      <c r="AB175" s="5">
        <v>3915</v>
      </c>
      <c r="AC175" s="5">
        <v>3488.76</v>
      </c>
      <c r="AD175" s="5">
        <v>1000</v>
      </c>
      <c r="AE175" s="5"/>
      <c r="AF175" s="11">
        <f t="shared" si="21"/>
        <v>8403.76</v>
      </c>
      <c r="AG175" s="5">
        <v>600</v>
      </c>
      <c r="AH175" s="5">
        <v>3247.04</v>
      </c>
      <c r="AI175" s="5">
        <v>1000</v>
      </c>
      <c r="AJ175" s="5"/>
      <c r="AK175" s="11">
        <f t="shared" si="22"/>
        <v>4847.04</v>
      </c>
      <c r="AL175" s="95">
        <v>6418</v>
      </c>
      <c r="AM175" s="95">
        <v>6416.2790311180315</v>
      </c>
      <c r="AN175" s="95">
        <v>3000</v>
      </c>
      <c r="AO175" s="95">
        <v>0</v>
      </c>
      <c r="AP175" s="11">
        <f t="shared" si="23"/>
        <v>15834.279031118032</v>
      </c>
    </row>
    <row r="176" spans="1:42" x14ac:dyDescent="0.25">
      <c r="A176" s="1" t="s">
        <v>356</v>
      </c>
      <c r="B176" s="2" t="s">
        <v>357</v>
      </c>
      <c r="C176" s="3">
        <v>1003.49</v>
      </c>
      <c r="D176" s="3">
        <v>7191.09</v>
      </c>
      <c r="E176" s="3">
        <v>5600</v>
      </c>
      <c r="F176" s="3">
        <v>0</v>
      </c>
      <c r="G176" s="4">
        <f t="shared" si="16"/>
        <v>13794.58</v>
      </c>
      <c r="H176" s="5">
        <v>0</v>
      </c>
      <c r="I176" s="5">
        <v>125.35</v>
      </c>
      <c r="J176" s="5">
        <v>0</v>
      </c>
      <c r="K176" s="5">
        <v>0</v>
      </c>
      <c r="L176" s="11">
        <f t="shared" si="17"/>
        <v>125.35</v>
      </c>
      <c r="M176" s="5"/>
      <c r="N176" s="5"/>
      <c r="O176" s="5"/>
      <c r="P176" s="5"/>
      <c r="Q176" s="11">
        <f t="shared" si="18"/>
        <v>0</v>
      </c>
      <c r="R176" s="5">
        <v>190</v>
      </c>
      <c r="S176" s="5">
        <v>59.7</v>
      </c>
      <c r="T176" s="5">
        <v>300</v>
      </c>
      <c r="U176" s="5"/>
      <c r="V176" s="11">
        <f t="shared" si="19"/>
        <v>549.70000000000005</v>
      </c>
      <c r="W176" s="5">
        <v>880</v>
      </c>
      <c r="X176" s="5">
        <v>3922.7599999999993</v>
      </c>
      <c r="Y176" s="5">
        <v>1000</v>
      </c>
      <c r="Z176" s="5"/>
      <c r="AA176" s="11">
        <f t="shared" si="20"/>
        <v>5802.7599999999993</v>
      </c>
      <c r="AB176" s="5">
        <v>315</v>
      </c>
      <c r="AC176" s="5">
        <v>1933.31</v>
      </c>
      <c r="AD176" s="5">
        <v>300</v>
      </c>
      <c r="AE176" s="5"/>
      <c r="AF176" s="11">
        <f t="shared" si="21"/>
        <v>2548.31</v>
      </c>
      <c r="AG176" s="5">
        <v>0</v>
      </c>
      <c r="AH176" s="5">
        <v>177</v>
      </c>
      <c r="AI176" s="5">
        <v>300</v>
      </c>
      <c r="AJ176" s="5"/>
      <c r="AK176" s="11">
        <f t="shared" si="22"/>
        <v>477</v>
      </c>
      <c r="AL176" s="95">
        <v>2267</v>
      </c>
      <c r="AM176" s="95">
        <v>5656.4882561179311</v>
      </c>
      <c r="AN176" s="95">
        <v>3300</v>
      </c>
      <c r="AO176" s="95">
        <v>0</v>
      </c>
      <c r="AP176" s="11">
        <f t="shared" si="23"/>
        <v>11223.488256117931</v>
      </c>
    </row>
    <row r="177" spans="1:42" x14ac:dyDescent="0.25">
      <c r="A177" s="1" t="s">
        <v>358</v>
      </c>
      <c r="B177" s="2" t="s">
        <v>359</v>
      </c>
      <c r="C177" s="3">
        <v>1821.78</v>
      </c>
      <c r="D177" s="3">
        <v>2891.6299999999997</v>
      </c>
      <c r="E177" s="3">
        <v>2500</v>
      </c>
      <c r="F177" s="3">
        <v>0</v>
      </c>
      <c r="G177" s="4">
        <f t="shared" si="16"/>
        <v>7213.41</v>
      </c>
      <c r="H177" s="5">
        <v>1430</v>
      </c>
      <c r="I177" s="5">
        <v>363.83</v>
      </c>
      <c r="J177" s="5">
        <v>0</v>
      </c>
      <c r="K177" s="5">
        <v>0</v>
      </c>
      <c r="L177" s="11">
        <f t="shared" si="17"/>
        <v>1793.83</v>
      </c>
      <c r="M177" s="5"/>
      <c r="N177" s="5"/>
      <c r="O177" s="5"/>
      <c r="P177" s="5"/>
      <c r="Q177" s="11">
        <f t="shared" si="18"/>
        <v>0</v>
      </c>
      <c r="R177" s="5">
        <v>50</v>
      </c>
      <c r="S177" s="5">
        <v>118.3</v>
      </c>
      <c r="T177" s="5">
        <v>500</v>
      </c>
      <c r="U177" s="5"/>
      <c r="V177" s="11">
        <f t="shared" si="19"/>
        <v>668.3</v>
      </c>
      <c r="W177" s="5">
        <v>280</v>
      </c>
      <c r="X177" s="5">
        <v>126.45</v>
      </c>
      <c r="Y177" s="5"/>
      <c r="Z177" s="5"/>
      <c r="AA177" s="11">
        <f t="shared" si="20"/>
        <v>406.45</v>
      </c>
      <c r="AB177" s="5">
        <v>795</v>
      </c>
      <c r="AC177" s="5">
        <v>216.4</v>
      </c>
      <c r="AD177" s="5"/>
      <c r="AE177" s="5"/>
      <c r="AF177" s="11">
        <f t="shared" si="21"/>
        <v>1011.4</v>
      </c>
      <c r="AG177" s="5">
        <v>1800</v>
      </c>
      <c r="AH177" s="5">
        <v>262.8</v>
      </c>
      <c r="AI177" s="5">
        <v>0</v>
      </c>
      <c r="AJ177" s="5"/>
      <c r="AK177" s="11">
        <f t="shared" si="22"/>
        <v>2062.8000000000002</v>
      </c>
      <c r="AL177" s="95">
        <v>8491</v>
      </c>
      <c r="AM177" s="95">
        <v>6432.4268542661985</v>
      </c>
      <c r="AN177" s="95">
        <v>2000</v>
      </c>
      <c r="AO177" s="95">
        <v>0</v>
      </c>
      <c r="AP177" s="11">
        <f t="shared" si="23"/>
        <v>16923.426854266199</v>
      </c>
    </row>
    <row r="178" spans="1:42" x14ac:dyDescent="0.25">
      <c r="A178" s="1" t="s">
        <v>360</v>
      </c>
      <c r="B178" s="2" t="s">
        <v>361</v>
      </c>
      <c r="C178" s="3">
        <v>5156.71</v>
      </c>
      <c r="D178" s="3">
        <v>15456.85</v>
      </c>
      <c r="E178" s="3">
        <v>8700</v>
      </c>
      <c r="F178" s="3">
        <v>0</v>
      </c>
      <c r="G178" s="4">
        <f t="shared" si="16"/>
        <v>29313.56</v>
      </c>
      <c r="H178" s="5">
        <v>240</v>
      </c>
      <c r="I178" s="5">
        <v>710.65</v>
      </c>
      <c r="J178" s="5">
        <v>0</v>
      </c>
      <c r="K178" s="5">
        <v>0</v>
      </c>
      <c r="L178" s="11">
        <f t="shared" si="17"/>
        <v>950.65</v>
      </c>
      <c r="M178" s="5"/>
      <c r="N178" s="5"/>
      <c r="O178" s="5"/>
      <c r="P178" s="5"/>
      <c r="Q178" s="11">
        <f t="shared" si="18"/>
        <v>0</v>
      </c>
      <c r="R178" s="5">
        <v>1212</v>
      </c>
      <c r="S178" s="5">
        <v>9444.1200000000008</v>
      </c>
      <c r="T178" s="5">
        <v>5220</v>
      </c>
      <c r="U178" s="5"/>
      <c r="V178" s="11">
        <f t="shared" si="19"/>
        <v>15876.12</v>
      </c>
      <c r="W178" s="5">
        <v>11518</v>
      </c>
      <c r="X178" s="5">
        <v>1105.22</v>
      </c>
      <c r="Y178" s="5">
        <v>11251.619999999999</v>
      </c>
      <c r="Z178" s="5"/>
      <c r="AA178" s="11">
        <f t="shared" si="20"/>
        <v>23874.839999999997</v>
      </c>
      <c r="AB178" s="5">
        <v>5615</v>
      </c>
      <c r="AC178" s="5">
        <v>10574.71</v>
      </c>
      <c r="AD178" s="5">
        <v>6525</v>
      </c>
      <c r="AE178" s="5"/>
      <c r="AF178" s="11">
        <f t="shared" si="21"/>
        <v>22714.71</v>
      </c>
      <c r="AG178" s="5">
        <v>4975</v>
      </c>
      <c r="AH178" s="5">
        <v>4869.55</v>
      </c>
      <c r="AI178" s="5">
        <v>3335</v>
      </c>
      <c r="AJ178" s="5"/>
      <c r="AK178" s="11">
        <f t="shared" si="22"/>
        <v>13179.55</v>
      </c>
      <c r="AL178" s="95">
        <v>9290.4</v>
      </c>
      <c r="AM178" s="95">
        <v>10920.195051985655</v>
      </c>
      <c r="AN178" s="95">
        <v>0</v>
      </c>
      <c r="AO178" s="95">
        <v>0</v>
      </c>
      <c r="AP178" s="11">
        <f t="shared" si="23"/>
        <v>20210.595051985656</v>
      </c>
    </row>
    <row r="179" spans="1:42" x14ac:dyDescent="0.25">
      <c r="A179" s="1" t="s">
        <v>362</v>
      </c>
      <c r="B179" s="2" t="s">
        <v>363</v>
      </c>
      <c r="C179" s="3">
        <v>864.17</v>
      </c>
      <c r="D179" s="3">
        <v>4533.2000000000007</v>
      </c>
      <c r="E179" s="3">
        <v>2000</v>
      </c>
      <c r="F179" s="3">
        <v>0</v>
      </c>
      <c r="G179" s="4">
        <f t="shared" si="16"/>
        <v>7397.3700000000008</v>
      </c>
      <c r="H179" s="5">
        <v>0</v>
      </c>
      <c r="I179" s="5">
        <v>93</v>
      </c>
      <c r="J179" s="5">
        <v>0</v>
      </c>
      <c r="K179" s="5">
        <v>0</v>
      </c>
      <c r="L179" s="11">
        <f t="shared" si="17"/>
        <v>93</v>
      </c>
      <c r="M179" s="5"/>
      <c r="N179" s="5"/>
      <c r="O179" s="5"/>
      <c r="P179" s="5"/>
      <c r="Q179" s="11">
        <f t="shared" si="18"/>
        <v>0</v>
      </c>
      <c r="R179" s="5">
        <v>40</v>
      </c>
      <c r="S179" s="5">
        <v>311.92</v>
      </c>
      <c r="T179" s="5">
        <v>0</v>
      </c>
      <c r="U179" s="5"/>
      <c r="V179" s="11">
        <f t="shared" si="19"/>
        <v>351.92</v>
      </c>
      <c r="W179" s="5">
        <v>6720</v>
      </c>
      <c r="X179" s="5">
        <v>2253.6999999999998</v>
      </c>
      <c r="Y179" s="5"/>
      <c r="Z179" s="5"/>
      <c r="AA179" s="11">
        <f t="shared" si="20"/>
        <v>8973.7000000000007</v>
      </c>
      <c r="AB179" s="5">
        <v>710</v>
      </c>
      <c r="AC179" s="5">
        <v>152.55000000000001</v>
      </c>
      <c r="AD179" s="5">
        <v>300</v>
      </c>
      <c r="AE179" s="5"/>
      <c r="AF179" s="11">
        <f t="shared" si="21"/>
        <v>1162.55</v>
      </c>
      <c r="AG179" s="5">
        <v>450</v>
      </c>
      <c r="AH179" s="5">
        <v>2441.25</v>
      </c>
      <c r="AI179" s="5">
        <v>2000</v>
      </c>
      <c r="AJ179" s="5"/>
      <c r="AK179" s="11">
        <f t="shared" si="22"/>
        <v>4891.25</v>
      </c>
      <c r="AL179" s="95">
        <v>1492</v>
      </c>
      <c r="AM179" s="95">
        <v>2065.7903218308393</v>
      </c>
      <c r="AN179" s="95">
        <v>0</v>
      </c>
      <c r="AO179" s="95">
        <v>0</v>
      </c>
      <c r="AP179" s="11">
        <f t="shared" si="23"/>
        <v>3557.7903218308393</v>
      </c>
    </row>
    <row r="180" spans="1:42" x14ac:dyDescent="0.25">
      <c r="A180" s="1" t="s">
        <v>364</v>
      </c>
      <c r="B180" s="2" t="s">
        <v>365</v>
      </c>
      <c r="C180" s="3">
        <v>1573.24</v>
      </c>
      <c r="D180" s="3">
        <v>10738.91</v>
      </c>
      <c r="E180" s="3">
        <v>4750</v>
      </c>
      <c r="F180" s="3">
        <v>0</v>
      </c>
      <c r="G180" s="4">
        <f t="shared" si="16"/>
        <v>17062.150000000001</v>
      </c>
      <c r="H180" s="5">
        <v>1720</v>
      </c>
      <c r="I180" s="5">
        <v>240.97</v>
      </c>
      <c r="J180" s="5">
        <v>0</v>
      </c>
      <c r="K180" s="5">
        <v>0</v>
      </c>
      <c r="L180" s="11">
        <f t="shared" si="17"/>
        <v>1960.97</v>
      </c>
      <c r="M180" s="5"/>
      <c r="N180" s="5"/>
      <c r="O180" s="5"/>
      <c r="P180" s="5"/>
      <c r="Q180" s="11">
        <f t="shared" si="18"/>
        <v>0</v>
      </c>
      <c r="R180" s="5">
        <v>260.76</v>
      </c>
      <c r="S180" s="5">
        <v>359.83</v>
      </c>
      <c r="T180" s="5">
        <v>500</v>
      </c>
      <c r="U180" s="5"/>
      <c r="V180" s="11">
        <f t="shared" si="19"/>
        <v>1120.5899999999999</v>
      </c>
      <c r="W180" s="5">
        <v>5958.91</v>
      </c>
      <c r="X180" s="5">
        <v>9491.4500000000007</v>
      </c>
      <c r="Y180" s="5">
        <v>2500</v>
      </c>
      <c r="Z180" s="5"/>
      <c r="AA180" s="11">
        <f t="shared" si="20"/>
        <v>17950.36</v>
      </c>
      <c r="AB180" s="5">
        <v>217.57</v>
      </c>
      <c r="AC180" s="5">
        <v>2962.09</v>
      </c>
      <c r="AD180" s="5">
        <v>500</v>
      </c>
      <c r="AE180" s="5">
        <v>17193.43</v>
      </c>
      <c r="AF180" s="11">
        <f t="shared" si="21"/>
        <v>20873.09</v>
      </c>
      <c r="AG180" s="5">
        <v>0</v>
      </c>
      <c r="AH180" s="5">
        <v>156.80000000000001</v>
      </c>
      <c r="AI180" s="5">
        <v>0</v>
      </c>
      <c r="AJ180" s="5"/>
      <c r="AK180" s="11">
        <f t="shared" si="22"/>
        <v>156.80000000000001</v>
      </c>
      <c r="AL180" s="95">
        <v>5490</v>
      </c>
      <c r="AM180" s="95">
        <v>5046.8355634001955</v>
      </c>
      <c r="AN180" s="95">
        <v>800</v>
      </c>
      <c r="AO180" s="95">
        <v>0</v>
      </c>
      <c r="AP180" s="11">
        <f t="shared" si="23"/>
        <v>11336.835563400196</v>
      </c>
    </row>
    <row r="181" spans="1:42" x14ac:dyDescent="0.25">
      <c r="A181" s="1" t="s">
        <v>366</v>
      </c>
      <c r="B181" s="2" t="s">
        <v>367</v>
      </c>
      <c r="C181" s="3">
        <v>5868.81</v>
      </c>
      <c r="D181" s="3">
        <v>7891.6</v>
      </c>
      <c r="E181" s="3">
        <v>19622.05</v>
      </c>
      <c r="F181" s="3">
        <v>0</v>
      </c>
      <c r="G181" s="4">
        <f t="shared" si="16"/>
        <v>33382.46</v>
      </c>
      <c r="H181" s="5">
        <v>0</v>
      </c>
      <c r="I181" s="5">
        <v>419.1</v>
      </c>
      <c r="J181" s="5">
        <v>0</v>
      </c>
      <c r="K181" s="5">
        <v>0</v>
      </c>
      <c r="L181" s="11">
        <f t="shared" si="17"/>
        <v>419.1</v>
      </c>
      <c r="M181" s="5"/>
      <c r="N181" s="5"/>
      <c r="O181" s="5"/>
      <c r="P181" s="5"/>
      <c r="Q181" s="11">
        <f t="shared" si="18"/>
        <v>0</v>
      </c>
      <c r="R181" s="5">
        <v>885</v>
      </c>
      <c r="S181" s="5">
        <v>1635.11</v>
      </c>
      <c r="T181" s="5">
        <v>3620</v>
      </c>
      <c r="U181" s="5"/>
      <c r="V181" s="11">
        <f t="shared" si="19"/>
        <v>6140.11</v>
      </c>
      <c r="W181" s="5">
        <v>960</v>
      </c>
      <c r="X181" s="5">
        <v>2780.1000000000004</v>
      </c>
      <c r="Y181" s="5">
        <v>5430</v>
      </c>
      <c r="Z181" s="5"/>
      <c r="AA181" s="11">
        <f t="shared" si="20"/>
        <v>9170.1</v>
      </c>
      <c r="AB181" s="5">
        <v>2093</v>
      </c>
      <c r="AC181" s="5">
        <v>2705.5</v>
      </c>
      <c r="AD181" s="5">
        <v>3620</v>
      </c>
      <c r="AE181" s="5"/>
      <c r="AF181" s="11">
        <f t="shared" si="21"/>
        <v>8418.5</v>
      </c>
      <c r="AG181" s="5">
        <v>3787</v>
      </c>
      <c r="AH181" s="5">
        <v>3084.94</v>
      </c>
      <c r="AI181" s="5">
        <v>5430</v>
      </c>
      <c r="AJ181" s="5"/>
      <c r="AK181" s="11">
        <f t="shared" si="22"/>
        <v>12301.94</v>
      </c>
      <c r="AL181" s="95">
        <v>7611.8</v>
      </c>
      <c r="AM181" s="95">
        <v>4389.6300710095466</v>
      </c>
      <c r="AN181" s="95">
        <v>1500</v>
      </c>
      <c r="AO181" s="95">
        <v>0</v>
      </c>
      <c r="AP181" s="11">
        <f t="shared" si="23"/>
        <v>13501.430071009547</v>
      </c>
    </row>
    <row r="182" spans="1:42" x14ac:dyDescent="0.25">
      <c r="A182" s="1" t="s">
        <v>368</v>
      </c>
      <c r="B182" s="2" t="s">
        <v>369</v>
      </c>
      <c r="C182" s="3">
        <v>5640.46</v>
      </c>
      <c r="D182" s="3">
        <v>15859.78</v>
      </c>
      <c r="E182" s="3">
        <v>3180</v>
      </c>
      <c r="F182" s="3">
        <v>0</v>
      </c>
      <c r="G182" s="4">
        <f t="shared" si="16"/>
        <v>24680.240000000002</v>
      </c>
      <c r="H182" s="5">
        <v>50</v>
      </c>
      <c r="I182" s="5">
        <v>77.8</v>
      </c>
      <c r="J182" s="5">
        <v>0</v>
      </c>
      <c r="K182" s="5">
        <v>0</v>
      </c>
      <c r="L182" s="11">
        <f t="shared" si="17"/>
        <v>127.8</v>
      </c>
      <c r="M182" s="5"/>
      <c r="N182" s="5"/>
      <c r="O182" s="5"/>
      <c r="P182" s="5"/>
      <c r="Q182" s="11">
        <f t="shared" si="18"/>
        <v>0</v>
      </c>
      <c r="R182" s="5">
        <v>420</v>
      </c>
      <c r="S182" s="5">
        <v>233.95</v>
      </c>
      <c r="T182" s="5">
        <v>5500</v>
      </c>
      <c r="U182" s="5"/>
      <c r="V182" s="11">
        <f t="shared" si="19"/>
        <v>6153.95</v>
      </c>
      <c r="W182" s="5">
        <v>1950</v>
      </c>
      <c r="X182" s="5">
        <v>120.35</v>
      </c>
      <c r="Y182" s="5"/>
      <c r="Z182" s="5"/>
      <c r="AA182" s="11">
        <f t="shared" si="20"/>
        <v>2070.35</v>
      </c>
      <c r="AB182" s="5">
        <v>350</v>
      </c>
      <c r="AC182" s="5">
        <v>88.85</v>
      </c>
      <c r="AD182" s="5"/>
      <c r="AE182" s="5"/>
      <c r="AF182" s="11">
        <f t="shared" si="21"/>
        <v>438.85</v>
      </c>
      <c r="AG182" s="5">
        <v>350</v>
      </c>
      <c r="AH182" s="5">
        <v>95.05</v>
      </c>
      <c r="AI182" s="5">
        <v>0</v>
      </c>
      <c r="AJ182" s="5"/>
      <c r="AK182" s="11">
        <f t="shared" si="22"/>
        <v>445.05</v>
      </c>
      <c r="AL182" s="95">
        <v>6463</v>
      </c>
      <c r="AM182" s="95">
        <v>4923.7149181582981</v>
      </c>
      <c r="AN182" s="95">
        <v>0</v>
      </c>
      <c r="AO182" s="95">
        <v>0</v>
      </c>
      <c r="AP182" s="11">
        <f t="shared" si="23"/>
        <v>11386.714918158297</v>
      </c>
    </row>
    <row r="183" spans="1:42" x14ac:dyDescent="0.25">
      <c r="A183" s="1" t="s">
        <v>370</v>
      </c>
      <c r="B183" s="2" t="s">
        <v>371</v>
      </c>
      <c r="C183" s="3">
        <v>3742.3</v>
      </c>
      <c r="D183" s="3">
        <v>3842.3199999999997</v>
      </c>
      <c r="E183" s="3">
        <v>13240</v>
      </c>
      <c r="F183" s="3">
        <v>0</v>
      </c>
      <c r="G183" s="4">
        <f t="shared" si="16"/>
        <v>20824.62</v>
      </c>
      <c r="H183" s="5">
        <v>0</v>
      </c>
      <c r="I183" s="5">
        <v>197.55</v>
      </c>
      <c r="J183" s="5">
        <v>0</v>
      </c>
      <c r="K183" s="5">
        <v>0</v>
      </c>
      <c r="L183" s="11">
        <f t="shared" si="17"/>
        <v>197.55</v>
      </c>
      <c r="M183" s="5"/>
      <c r="N183" s="5"/>
      <c r="O183" s="5"/>
      <c r="P183" s="5"/>
      <c r="Q183" s="11">
        <f t="shared" si="18"/>
        <v>0</v>
      </c>
      <c r="R183" s="5">
        <v>200</v>
      </c>
      <c r="S183" s="5">
        <v>377.21</v>
      </c>
      <c r="T183" s="5">
        <v>3000</v>
      </c>
      <c r="U183" s="5"/>
      <c r="V183" s="11">
        <f t="shared" si="19"/>
        <v>3577.21</v>
      </c>
      <c r="W183" s="5">
        <v>1120</v>
      </c>
      <c r="X183" s="5">
        <v>274.3</v>
      </c>
      <c r="Y183" s="5">
        <v>5000</v>
      </c>
      <c r="Z183" s="5"/>
      <c r="AA183" s="11">
        <f t="shared" si="20"/>
        <v>6394.3</v>
      </c>
      <c r="AB183" s="5">
        <v>2500</v>
      </c>
      <c r="AC183" s="5">
        <v>221.95</v>
      </c>
      <c r="AD183" s="5">
        <v>3500</v>
      </c>
      <c r="AE183" s="5"/>
      <c r="AF183" s="11">
        <f t="shared" si="21"/>
        <v>6221.95</v>
      </c>
      <c r="AG183" s="5">
        <v>130</v>
      </c>
      <c r="AH183" s="5">
        <v>436.8</v>
      </c>
      <c r="AI183" s="5">
        <v>0</v>
      </c>
      <c r="AJ183" s="5"/>
      <c r="AK183" s="11">
        <f t="shared" si="22"/>
        <v>566.79999999999995</v>
      </c>
      <c r="AL183" s="95">
        <v>4504</v>
      </c>
      <c r="AM183" s="95">
        <v>3405.2238443401234</v>
      </c>
      <c r="AN183" s="95">
        <v>5000</v>
      </c>
      <c r="AO183" s="95">
        <v>0</v>
      </c>
      <c r="AP183" s="11">
        <f t="shared" si="23"/>
        <v>12909.223844340124</v>
      </c>
    </row>
    <row r="184" spans="1:42" x14ac:dyDescent="0.25">
      <c r="A184" s="1" t="s">
        <v>372</v>
      </c>
      <c r="B184" s="2" t="s">
        <v>373</v>
      </c>
      <c r="C184" s="3">
        <v>718.76</v>
      </c>
      <c r="D184" s="3">
        <v>2783.5699999999997</v>
      </c>
      <c r="E184" s="3">
        <v>0</v>
      </c>
      <c r="F184" s="3">
        <v>0</v>
      </c>
      <c r="G184" s="4">
        <f t="shared" si="16"/>
        <v>3502.33</v>
      </c>
      <c r="H184" s="5">
        <v>395</v>
      </c>
      <c r="I184" s="5">
        <v>198.12</v>
      </c>
      <c r="J184" s="5">
        <v>0</v>
      </c>
      <c r="K184" s="5">
        <v>0</v>
      </c>
      <c r="L184" s="11">
        <f t="shared" si="17"/>
        <v>593.12</v>
      </c>
      <c r="M184" s="5"/>
      <c r="N184" s="5"/>
      <c r="O184" s="5"/>
      <c r="P184" s="5"/>
      <c r="Q184" s="11">
        <f t="shared" si="18"/>
        <v>0</v>
      </c>
      <c r="R184" s="5">
        <v>110</v>
      </c>
      <c r="S184" s="5">
        <v>165.17</v>
      </c>
      <c r="T184" s="5">
        <v>0</v>
      </c>
      <c r="U184" s="5"/>
      <c r="V184" s="11">
        <f t="shared" si="19"/>
        <v>275.16999999999996</v>
      </c>
      <c r="W184" s="5">
        <v>490</v>
      </c>
      <c r="X184" s="5">
        <v>1339.5500000000002</v>
      </c>
      <c r="Y184" s="5"/>
      <c r="Z184" s="5"/>
      <c r="AA184" s="11">
        <f t="shared" si="20"/>
        <v>1829.5500000000002</v>
      </c>
      <c r="AB184" s="5">
        <v>1348.63</v>
      </c>
      <c r="AC184" s="5"/>
      <c r="AD184" s="5"/>
      <c r="AE184" s="5"/>
      <c r="AF184" s="11">
        <f t="shared" si="21"/>
        <v>1348.63</v>
      </c>
      <c r="AG184" s="5">
        <v>913.12</v>
      </c>
      <c r="AH184" s="5">
        <v>523.1</v>
      </c>
      <c r="AI184" s="5">
        <v>0</v>
      </c>
      <c r="AJ184" s="5"/>
      <c r="AK184" s="11">
        <f t="shared" si="22"/>
        <v>1436.22</v>
      </c>
      <c r="AL184" s="95">
        <v>2795</v>
      </c>
      <c r="AM184" s="95">
        <v>1833.2888455232796</v>
      </c>
      <c r="AN184" s="95">
        <v>0</v>
      </c>
      <c r="AO184" s="95">
        <v>0</v>
      </c>
      <c r="AP184" s="11">
        <f t="shared" si="23"/>
        <v>4628.2888455232796</v>
      </c>
    </row>
    <row r="185" spans="1:42" x14ac:dyDescent="0.25">
      <c r="A185" s="1" t="s">
        <v>374</v>
      </c>
      <c r="B185" s="2" t="s">
        <v>375</v>
      </c>
      <c r="C185" s="3">
        <v>762.66</v>
      </c>
      <c r="D185" s="3">
        <v>4510.37</v>
      </c>
      <c r="E185" s="3">
        <v>0</v>
      </c>
      <c r="F185" s="3">
        <v>0</v>
      </c>
      <c r="G185" s="4">
        <f t="shared" si="16"/>
        <v>5273.03</v>
      </c>
      <c r="H185" s="5">
        <v>0</v>
      </c>
      <c r="I185" s="5">
        <v>133.30000000000001</v>
      </c>
      <c r="J185" s="5">
        <v>0</v>
      </c>
      <c r="K185" s="5">
        <v>0</v>
      </c>
      <c r="L185" s="11">
        <f t="shared" si="17"/>
        <v>133.30000000000001</v>
      </c>
      <c r="M185" s="5"/>
      <c r="N185" s="5"/>
      <c r="O185" s="5"/>
      <c r="P185" s="5"/>
      <c r="Q185" s="11">
        <f t="shared" si="18"/>
        <v>0</v>
      </c>
      <c r="R185" s="5">
        <v>120</v>
      </c>
      <c r="S185" s="5">
        <v>186.35</v>
      </c>
      <c r="T185" s="5">
        <v>0</v>
      </c>
      <c r="U185" s="5"/>
      <c r="V185" s="11">
        <f t="shared" si="19"/>
        <v>306.35000000000002</v>
      </c>
      <c r="W185" s="5">
        <v>400</v>
      </c>
      <c r="X185" s="5">
        <v>180.9</v>
      </c>
      <c r="Y185" s="5"/>
      <c r="Z185" s="5"/>
      <c r="AA185" s="11">
        <f t="shared" si="20"/>
        <v>580.9</v>
      </c>
      <c r="AB185" s="5">
        <v>35</v>
      </c>
      <c r="AC185" s="5">
        <v>119.65</v>
      </c>
      <c r="AD185" s="5"/>
      <c r="AE185" s="5"/>
      <c r="AF185" s="11">
        <f t="shared" si="21"/>
        <v>154.65</v>
      </c>
      <c r="AG185" s="5">
        <v>420</v>
      </c>
      <c r="AH185" s="5">
        <v>199.45</v>
      </c>
      <c r="AI185" s="5">
        <v>0</v>
      </c>
      <c r="AJ185" s="5"/>
      <c r="AK185" s="11">
        <f t="shared" si="22"/>
        <v>619.45000000000005</v>
      </c>
      <c r="AL185" s="95">
        <v>3117</v>
      </c>
      <c r="AM185" s="95">
        <v>2087.6416815714651</v>
      </c>
      <c r="AN185" s="95">
        <v>0</v>
      </c>
      <c r="AO185" s="95">
        <v>0</v>
      </c>
      <c r="AP185" s="11">
        <f t="shared" si="23"/>
        <v>5204.6416815714656</v>
      </c>
    </row>
    <row r="186" spans="1:42" x14ac:dyDescent="0.25">
      <c r="A186" s="1" t="s">
        <v>376</v>
      </c>
      <c r="B186" s="2" t="s">
        <v>377</v>
      </c>
      <c r="C186" s="3">
        <v>13293.54</v>
      </c>
      <c r="D186" s="3">
        <v>49610.57</v>
      </c>
      <c r="E186" s="3">
        <v>16920</v>
      </c>
      <c r="F186" s="3">
        <v>0</v>
      </c>
      <c r="G186" s="4">
        <f t="shared" si="16"/>
        <v>79824.11</v>
      </c>
      <c r="H186" s="5">
        <v>2410</v>
      </c>
      <c r="I186" s="5">
        <v>16223.55</v>
      </c>
      <c r="J186" s="5">
        <v>0</v>
      </c>
      <c r="K186" s="5">
        <v>0</v>
      </c>
      <c r="L186" s="11">
        <f t="shared" si="17"/>
        <v>18633.55</v>
      </c>
      <c r="M186" s="5"/>
      <c r="N186" s="5"/>
      <c r="O186" s="5"/>
      <c r="P186" s="5"/>
      <c r="Q186" s="11">
        <f t="shared" si="18"/>
        <v>0</v>
      </c>
      <c r="R186" s="5">
        <v>2998</v>
      </c>
      <c r="S186" s="5">
        <v>9476.51</v>
      </c>
      <c r="T186" s="5">
        <v>2495.9</v>
      </c>
      <c r="U186" s="5">
        <v>675.53</v>
      </c>
      <c r="V186" s="11">
        <f t="shared" si="19"/>
        <v>15645.94</v>
      </c>
      <c r="W186" s="5">
        <v>8085</v>
      </c>
      <c r="X186" s="5">
        <v>7087.9500000000007</v>
      </c>
      <c r="Y186" s="5">
        <v>6345</v>
      </c>
      <c r="Z186" s="5"/>
      <c r="AA186" s="11">
        <f t="shared" si="20"/>
        <v>21517.95</v>
      </c>
      <c r="AB186" s="5">
        <v>6446</v>
      </c>
      <c r="AC186" s="5">
        <v>2803.2</v>
      </c>
      <c r="AD186" s="5">
        <v>4230</v>
      </c>
      <c r="AE186" s="5">
        <v>675.54</v>
      </c>
      <c r="AF186" s="11">
        <f t="shared" si="21"/>
        <v>14154.740000000002</v>
      </c>
      <c r="AG186" s="5">
        <v>13473.85</v>
      </c>
      <c r="AH186" s="5">
        <v>2255.56</v>
      </c>
      <c r="AI186" s="5">
        <v>6834.44</v>
      </c>
      <c r="AJ186" s="5"/>
      <c r="AK186" s="11">
        <f t="shared" si="22"/>
        <v>22563.85</v>
      </c>
      <c r="AL186" s="95">
        <v>26018</v>
      </c>
      <c r="AM186" s="95">
        <v>6172.8651464765253</v>
      </c>
      <c r="AN186" s="95">
        <v>7000</v>
      </c>
      <c r="AO186" s="95">
        <v>0</v>
      </c>
      <c r="AP186" s="11">
        <f t="shared" si="23"/>
        <v>39190.865146476528</v>
      </c>
    </row>
    <row r="187" spans="1:42" x14ac:dyDescent="0.25">
      <c r="A187" s="1" t="s">
        <v>378</v>
      </c>
      <c r="B187" s="2" t="s">
        <v>379</v>
      </c>
      <c r="C187" s="3">
        <v>3298.27</v>
      </c>
      <c r="D187" s="3">
        <v>5126</v>
      </c>
      <c r="E187" s="3">
        <v>2631</v>
      </c>
      <c r="F187" s="3">
        <v>0</v>
      </c>
      <c r="G187" s="4">
        <f t="shared" si="16"/>
        <v>11055.27</v>
      </c>
      <c r="H187" s="5">
        <v>166.4</v>
      </c>
      <c r="I187" s="5">
        <v>690.6</v>
      </c>
      <c r="J187" s="5">
        <v>0</v>
      </c>
      <c r="K187" s="5">
        <v>0</v>
      </c>
      <c r="L187" s="11">
        <f t="shared" si="17"/>
        <v>857</v>
      </c>
      <c r="M187" s="5"/>
      <c r="N187" s="5"/>
      <c r="O187" s="5"/>
      <c r="P187" s="5"/>
      <c r="Q187" s="11">
        <f t="shared" si="18"/>
        <v>0</v>
      </c>
      <c r="R187" s="5">
        <v>678</v>
      </c>
      <c r="S187" s="5">
        <v>323.64999999999998</v>
      </c>
      <c r="T187" s="5">
        <v>0</v>
      </c>
      <c r="U187" s="5"/>
      <c r="V187" s="11">
        <f t="shared" si="19"/>
        <v>1001.65</v>
      </c>
      <c r="W187" s="5">
        <v>2310</v>
      </c>
      <c r="X187" s="5">
        <v>3393.45</v>
      </c>
      <c r="Y187" s="5">
        <v>2631</v>
      </c>
      <c r="Z187" s="5"/>
      <c r="AA187" s="11">
        <f t="shared" si="20"/>
        <v>8334.4500000000007</v>
      </c>
      <c r="AB187" s="5">
        <v>2070</v>
      </c>
      <c r="AC187" s="5">
        <v>3986.3</v>
      </c>
      <c r="AD187" s="5">
        <v>2569</v>
      </c>
      <c r="AE187" s="5"/>
      <c r="AF187" s="11">
        <f t="shared" si="21"/>
        <v>8625.2999999999993</v>
      </c>
      <c r="AG187" s="5">
        <v>352</v>
      </c>
      <c r="AH187" s="5">
        <v>3669.15</v>
      </c>
      <c r="AI187" s="5">
        <v>2569</v>
      </c>
      <c r="AJ187" s="5"/>
      <c r="AK187" s="11">
        <f t="shared" si="22"/>
        <v>6590.15</v>
      </c>
      <c r="AL187" s="95">
        <v>5910.92</v>
      </c>
      <c r="AM187" s="95">
        <v>3455.762347702208</v>
      </c>
      <c r="AN187" s="95">
        <v>250</v>
      </c>
      <c r="AO187" s="95">
        <v>0</v>
      </c>
      <c r="AP187" s="11">
        <f t="shared" si="23"/>
        <v>9616.6823477022081</v>
      </c>
    </row>
    <row r="188" spans="1:42" x14ac:dyDescent="0.25">
      <c r="A188" s="1" t="s">
        <v>380</v>
      </c>
      <c r="B188" s="2" t="s">
        <v>381</v>
      </c>
      <c r="C188" s="3">
        <v>13778.71</v>
      </c>
      <c r="D188" s="3">
        <v>17295.64</v>
      </c>
      <c r="E188" s="3">
        <v>18300</v>
      </c>
      <c r="F188" s="3">
        <v>0</v>
      </c>
      <c r="G188" s="4">
        <f t="shared" si="16"/>
        <v>49374.35</v>
      </c>
      <c r="H188" s="5">
        <v>20</v>
      </c>
      <c r="I188" s="5">
        <v>1979.29</v>
      </c>
      <c r="J188" s="5">
        <v>2501</v>
      </c>
      <c r="K188" s="5">
        <v>0</v>
      </c>
      <c r="L188" s="11">
        <f t="shared" si="17"/>
        <v>4500.29</v>
      </c>
      <c r="M188" s="5"/>
      <c r="N188" s="5"/>
      <c r="O188" s="5"/>
      <c r="P188" s="5"/>
      <c r="Q188" s="11">
        <f t="shared" si="18"/>
        <v>0</v>
      </c>
      <c r="R188" s="5">
        <v>4322.84</v>
      </c>
      <c r="S188" s="5">
        <v>1542.18</v>
      </c>
      <c r="T188" s="5">
        <v>6039</v>
      </c>
      <c r="U188" s="5"/>
      <c r="V188" s="11">
        <f t="shared" si="19"/>
        <v>11904.02</v>
      </c>
      <c r="W188" s="5">
        <v>14716.55</v>
      </c>
      <c r="X188" s="5">
        <v>8915.61</v>
      </c>
      <c r="Y188" s="5">
        <v>22570</v>
      </c>
      <c r="Z188" s="5"/>
      <c r="AA188" s="11">
        <f t="shared" si="20"/>
        <v>46202.16</v>
      </c>
      <c r="AB188" s="5">
        <v>8597.69</v>
      </c>
      <c r="AC188" s="5">
        <v>469.79</v>
      </c>
      <c r="AD188" s="5"/>
      <c r="AE188" s="5"/>
      <c r="AF188" s="11">
        <f t="shared" si="21"/>
        <v>9067.4800000000014</v>
      </c>
      <c r="AG188" s="5">
        <v>10377</v>
      </c>
      <c r="AH188" s="5">
        <v>1313.24</v>
      </c>
      <c r="AI188" s="5">
        <v>5551</v>
      </c>
      <c r="AJ188" s="5"/>
      <c r="AK188" s="11">
        <f t="shared" si="22"/>
        <v>17241.239999999998</v>
      </c>
      <c r="AL188" s="95">
        <v>58477.7</v>
      </c>
      <c r="AM188" s="95">
        <v>26192.261141929223</v>
      </c>
      <c r="AN188" s="95">
        <v>0</v>
      </c>
      <c r="AO188" s="95">
        <v>0</v>
      </c>
      <c r="AP188" s="11">
        <f t="shared" si="23"/>
        <v>84669.96114192922</v>
      </c>
    </row>
    <row r="189" spans="1:42" x14ac:dyDescent="0.25">
      <c r="A189" s="1" t="s">
        <v>382</v>
      </c>
      <c r="B189" s="2" t="s">
        <v>383</v>
      </c>
      <c r="C189" s="3">
        <v>2325.83</v>
      </c>
      <c r="D189" s="3">
        <v>8840.41</v>
      </c>
      <c r="E189" s="3">
        <v>12000</v>
      </c>
      <c r="F189" s="3">
        <v>0</v>
      </c>
      <c r="G189" s="4">
        <f t="shared" si="16"/>
        <v>23166.239999999998</v>
      </c>
      <c r="H189" s="5">
        <v>0</v>
      </c>
      <c r="I189" s="5">
        <v>0</v>
      </c>
      <c r="J189" s="5">
        <v>0</v>
      </c>
      <c r="K189" s="5">
        <v>0</v>
      </c>
      <c r="L189" s="11">
        <f t="shared" si="17"/>
        <v>0</v>
      </c>
      <c r="M189" s="5"/>
      <c r="N189" s="5"/>
      <c r="O189" s="5"/>
      <c r="P189" s="5"/>
      <c r="Q189" s="11">
        <f t="shared" si="18"/>
        <v>0</v>
      </c>
      <c r="R189" s="5">
        <v>290</v>
      </c>
      <c r="S189" s="5">
        <v>334.32</v>
      </c>
      <c r="T189" s="5">
        <v>2000</v>
      </c>
      <c r="U189" s="5"/>
      <c r="V189" s="11">
        <f t="shared" si="19"/>
        <v>2624.3199999999997</v>
      </c>
      <c r="W189" s="5">
        <v>3132.75</v>
      </c>
      <c r="X189" s="5">
        <v>3827.95</v>
      </c>
      <c r="Y189" s="5">
        <v>6000</v>
      </c>
      <c r="Z189" s="5"/>
      <c r="AA189" s="11">
        <f t="shared" si="20"/>
        <v>12960.7</v>
      </c>
      <c r="AB189" s="5">
        <v>240</v>
      </c>
      <c r="AC189" s="5"/>
      <c r="AD189" s="5">
        <v>700</v>
      </c>
      <c r="AE189" s="5"/>
      <c r="AF189" s="11">
        <f t="shared" si="21"/>
        <v>940</v>
      </c>
      <c r="AG189" s="5">
        <v>40</v>
      </c>
      <c r="AH189" s="5">
        <v>48.7</v>
      </c>
      <c r="AI189" s="5">
        <v>0</v>
      </c>
      <c r="AJ189" s="5"/>
      <c r="AK189" s="11">
        <f t="shared" si="22"/>
        <v>88.7</v>
      </c>
      <c r="AL189" s="95">
        <v>5612</v>
      </c>
      <c r="AM189" s="95">
        <v>4857.7239919154663</v>
      </c>
      <c r="AN189" s="95">
        <v>1925</v>
      </c>
      <c r="AO189" s="95">
        <v>0</v>
      </c>
      <c r="AP189" s="11">
        <f t="shared" si="23"/>
        <v>12394.723991915467</v>
      </c>
    </row>
    <row r="190" spans="1:42" x14ac:dyDescent="0.25">
      <c r="A190" s="1" t="s">
        <v>384</v>
      </c>
      <c r="B190" s="2" t="s">
        <v>385</v>
      </c>
      <c r="C190" s="3">
        <v>4122.05</v>
      </c>
      <c r="D190" s="3">
        <v>4951.09</v>
      </c>
      <c r="E190" s="3">
        <v>2455</v>
      </c>
      <c r="F190" s="3">
        <v>0</v>
      </c>
      <c r="G190" s="4">
        <f t="shared" si="16"/>
        <v>11528.14</v>
      </c>
      <c r="H190" s="5">
        <v>759</v>
      </c>
      <c r="I190" s="5">
        <v>3139.68</v>
      </c>
      <c r="J190" s="5">
        <v>1293</v>
      </c>
      <c r="K190" s="5">
        <v>0</v>
      </c>
      <c r="L190" s="11">
        <f t="shared" si="17"/>
        <v>5191.68</v>
      </c>
      <c r="M190" s="5"/>
      <c r="N190" s="5"/>
      <c r="O190" s="5"/>
      <c r="P190" s="5"/>
      <c r="Q190" s="11">
        <f t="shared" si="18"/>
        <v>0</v>
      </c>
      <c r="R190" s="5">
        <v>905</v>
      </c>
      <c r="S190" s="5">
        <v>1556.99</v>
      </c>
      <c r="T190" s="5">
        <v>298</v>
      </c>
      <c r="U190" s="5"/>
      <c r="V190" s="11">
        <f t="shared" si="19"/>
        <v>2759.99</v>
      </c>
      <c r="W190" s="5">
        <v>671</v>
      </c>
      <c r="X190" s="5">
        <v>6445.1399999999994</v>
      </c>
      <c r="Y190" s="5">
        <v>4064</v>
      </c>
      <c r="Z190" s="5"/>
      <c r="AA190" s="11">
        <f t="shared" si="20"/>
        <v>11180.14</v>
      </c>
      <c r="AB190" s="5">
        <v>1050</v>
      </c>
      <c r="AC190" s="5">
        <v>136.6</v>
      </c>
      <c r="AD190" s="5">
        <v>335</v>
      </c>
      <c r="AE190" s="5"/>
      <c r="AF190" s="11">
        <f t="shared" si="21"/>
        <v>1521.6</v>
      </c>
      <c r="AG190" s="5">
        <v>985</v>
      </c>
      <c r="AH190" s="5">
        <v>629.07000000000005</v>
      </c>
      <c r="AI190" s="5">
        <v>586</v>
      </c>
      <c r="AJ190" s="5"/>
      <c r="AK190" s="11">
        <f t="shared" si="22"/>
        <v>2200.0700000000002</v>
      </c>
      <c r="AL190" s="95">
        <v>4807</v>
      </c>
      <c r="AM190" s="95">
        <v>6197.0409536694515</v>
      </c>
      <c r="AN190" s="95">
        <v>250</v>
      </c>
      <c r="AO190" s="95">
        <v>0</v>
      </c>
      <c r="AP190" s="11">
        <f t="shared" si="23"/>
        <v>11254.040953669451</v>
      </c>
    </row>
    <row r="191" spans="1:42" x14ac:dyDescent="0.25">
      <c r="A191" s="1" t="s">
        <v>386</v>
      </c>
      <c r="B191" s="2" t="s">
        <v>387</v>
      </c>
      <c r="C191" s="3">
        <v>16225</v>
      </c>
      <c r="D191" s="3">
        <v>17836.39</v>
      </c>
      <c r="E191" s="3">
        <v>35000</v>
      </c>
      <c r="F191" s="3">
        <v>0</v>
      </c>
      <c r="G191" s="4">
        <f t="shared" si="16"/>
        <v>69061.39</v>
      </c>
      <c r="H191" s="5">
        <v>0</v>
      </c>
      <c r="I191" s="5">
        <v>404.53</v>
      </c>
      <c r="J191" s="5">
        <v>0</v>
      </c>
      <c r="K191" s="5">
        <v>0</v>
      </c>
      <c r="L191" s="11">
        <f t="shared" si="17"/>
        <v>404.53</v>
      </c>
      <c r="M191" s="5"/>
      <c r="N191" s="5"/>
      <c r="O191" s="5"/>
      <c r="P191" s="5"/>
      <c r="Q191" s="11">
        <f t="shared" si="18"/>
        <v>0</v>
      </c>
      <c r="R191" s="5">
        <v>1630</v>
      </c>
      <c r="S191" s="5">
        <v>932.09</v>
      </c>
      <c r="T191" s="5">
        <v>3600</v>
      </c>
      <c r="U191" s="5"/>
      <c r="V191" s="11">
        <f t="shared" si="19"/>
        <v>6162.09</v>
      </c>
      <c r="W191" s="5">
        <v>27044.12</v>
      </c>
      <c r="X191" s="5">
        <v>3922.41</v>
      </c>
      <c r="Y191" s="5">
        <v>21500</v>
      </c>
      <c r="Z191" s="5"/>
      <c r="AA191" s="11">
        <f t="shared" si="20"/>
        <v>52466.53</v>
      </c>
      <c r="AB191" s="5">
        <v>36099</v>
      </c>
      <c r="AC191" s="5">
        <v>2013.66</v>
      </c>
      <c r="AD191" s="5">
        <v>14000</v>
      </c>
      <c r="AE191" s="5"/>
      <c r="AF191" s="11">
        <f t="shared" si="21"/>
        <v>52112.66</v>
      </c>
      <c r="AG191" s="5">
        <v>11595</v>
      </c>
      <c r="AH191" s="5">
        <v>1358.1</v>
      </c>
      <c r="AI191" s="5">
        <v>7000</v>
      </c>
      <c r="AJ191" s="5"/>
      <c r="AK191" s="11">
        <f t="shared" si="22"/>
        <v>19953.099999999999</v>
      </c>
      <c r="AL191" s="95">
        <v>42936</v>
      </c>
      <c r="AM191" s="95">
        <v>8984.0723872361741</v>
      </c>
      <c r="AN191" s="95">
        <v>28000</v>
      </c>
      <c r="AO191" s="95">
        <v>0</v>
      </c>
      <c r="AP191" s="11">
        <f t="shared" si="23"/>
        <v>79920.07238723617</v>
      </c>
    </row>
    <row r="192" spans="1:42" x14ac:dyDescent="0.25">
      <c r="A192" s="1" t="s">
        <v>388</v>
      </c>
      <c r="B192" s="2" t="s">
        <v>389</v>
      </c>
      <c r="C192" s="3">
        <v>857.1</v>
      </c>
      <c r="D192" s="3">
        <v>733.57999999999993</v>
      </c>
      <c r="E192" s="3">
        <v>0</v>
      </c>
      <c r="F192" s="3">
        <v>0</v>
      </c>
      <c r="G192" s="4">
        <f t="shared" si="16"/>
        <v>1590.6799999999998</v>
      </c>
      <c r="H192" s="5">
        <v>0</v>
      </c>
      <c r="I192" s="5">
        <v>104.15</v>
      </c>
      <c r="J192" s="5">
        <v>0</v>
      </c>
      <c r="K192" s="5">
        <v>0</v>
      </c>
      <c r="L192" s="11">
        <f t="shared" si="17"/>
        <v>104.15</v>
      </c>
      <c r="M192" s="5"/>
      <c r="N192" s="5"/>
      <c r="O192" s="5"/>
      <c r="P192" s="5"/>
      <c r="Q192" s="11">
        <f t="shared" si="18"/>
        <v>0</v>
      </c>
      <c r="R192" s="5">
        <v>210</v>
      </c>
      <c r="S192" s="5">
        <v>203.5</v>
      </c>
      <c r="T192" s="5">
        <v>1000</v>
      </c>
      <c r="U192" s="5"/>
      <c r="V192" s="11">
        <f t="shared" si="19"/>
        <v>1413.5</v>
      </c>
      <c r="W192" s="5">
        <v>780</v>
      </c>
      <c r="X192" s="5">
        <v>35.25</v>
      </c>
      <c r="Y192" s="5"/>
      <c r="Z192" s="5"/>
      <c r="AA192" s="11">
        <f t="shared" si="20"/>
        <v>815.25</v>
      </c>
      <c r="AB192" s="5"/>
      <c r="AC192" s="5">
        <v>162.69999999999999</v>
      </c>
      <c r="AD192" s="5">
        <v>500</v>
      </c>
      <c r="AE192" s="5"/>
      <c r="AF192" s="11">
        <f t="shared" si="21"/>
        <v>662.7</v>
      </c>
      <c r="AG192" s="5">
        <v>1630</v>
      </c>
      <c r="AH192" s="5">
        <v>5624.98</v>
      </c>
      <c r="AI192" s="5">
        <v>4000</v>
      </c>
      <c r="AJ192" s="5"/>
      <c r="AK192" s="11">
        <f t="shared" si="22"/>
        <v>11254.98</v>
      </c>
      <c r="AL192" s="95">
        <v>3012</v>
      </c>
      <c r="AM192" s="95">
        <v>2782.4046380044938</v>
      </c>
      <c r="AN192" s="95">
        <v>500</v>
      </c>
      <c r="AO192" s="95">
        <v>0</v>
      </c>
      <c r="AP192" s="11">
        <f t="shared" si="23"/>
        <v>6294.4046380044938</v>
      </c>
    </row>
    <row r="193" spans="1:42" x14ac:dyDescent="0.25">
      <c r="A193" s="1" t="s">
        <v>390</v>
      </c>
      <c r="B193" s="2" t="s">
        <v>391</v>
      </c>
      <c r="C193" s="3">
        <v>10032.01</v>
      </c>
      <c r="D193" s="3">
        <v>30350.97</v>
      </c>
      <c r="E193" s="3">
        <v>23000</v>
      </c>
      <c r="F193" s="3">
        <v>0</v>
      </c>
      <c r="G193" s="4">
        <f t="shared" si="16"/>
        <v>63382.98</v>
      </c>
      <c r="H193" s="5">
        <v>840</v>
      </c>
      <c r="I193" s="5">
        <v>352.28</v>
      </c>
      <c r="J193" s="5">
        <v>0</v>
      </c>
      <c r="K193" s="5">
        <v>0</v>
      </c>
      <c r="L193" s="11">
        <f t="shared" si="17"/>
        <v>1192.28</v>
      </c>
      <c r="M193" s="5"/>
      <c r="N193" s="5"/>
      <c r="O193" s="5"/>
      <c r="P193" s="5"/>
      <c r="Q193" s="11">
        <f t="shared" si="18"/>
        <v>0</v>
      </c>
      <c r="R193" s="5">
        <v>935</v>
      </c>
      <c r="S193" s="5">
        <v>380.91</v>
      </c>
      <c r="T193" s="5">
        <v>1000</v>
      </c>
      <c r="U193" s="5"/>
      <c r="V193" s="11">
        <f t="shared" si="19"/>
        <v>2315.91</v>
      </c>
      <c r="W193" s="5">
        <v>200</v>
      </c>
      <c r="X193" s="5">
        <v>285.60000000000002</v>
      </c>
      <c r="Y193" s="5"/>
      <c r="Z193" s="5"/>
      <c r="AA193" s="11">
        <f t="shared" si="20"/>
        <v>485.6</v>
      </c>
      <c r="AB193" s="5">
        <v>623.55999999999995</v>
      </c>
      <c r="AC193" s="5">
        <v>178.25</v>
      </c>
      <c r="AD193" s="5"/>
      <c r="AE193" s="5"/>
      <c r="AF193" s="11">
        <f t="shared" si="21"/>
        <v>801.81</v>
      </c>
      <c r="AG193" s="5">
        <v>660</v>
      </c>
      <c r="AH193" s="5">
        <v>177.7</v>
      </c>
      <c r="AI193" s="5">
        <v>0</v>
      </c>
      <c r="AJ193" s="5"/>
      <c r="AK193" s="11">
        <f t="shared" si="22"/>
        <v>837.7</v>
      </c>
      <c r="AL193" s="95">
        <v>11533</v>
      </c>
      <c r="AM193" s="95">
        <v>7619.9985746470657</v>
      </c>
      <c r="AN193" s="95">
        <v>2000</v>
      </c>
      <c r="AO193" s="95">
        <v>0</v>
      </c>
      <c r="AP193" s="11">
        <f t="shared" si="23"/>
        <v>21152.998574647067</v>
      </c>
    </row>
    <row r="194" spans="1:42" x14ac:dyDescent="0.25">
      <c r="A194" s="1" t="s">
        <v>392</v>
      </c>
      <c r="B194" s="2" t="s">
        <v>393</v>
      </c>
      <c r="C194" s="3">
        <v>4697.04</v>
      </c>
      <c r="D194" s="3">
        <v>2173.17</v>
      </c>
      <c r="E194" s="3">
        <v>6500</v>
      </c>
      <c r="F194" s="3">
        <v>0</v>
      </c>
      <c r="G194" s="4">
        <f t="shared" ref="G194:G257" si="24">SUM(C194:F194)</f>
        <v>13370.21</v>
      </c>
      <c r="H194" s="5">
        <v>0</v>
      </c>
      <c r="I194" s="5">
        <v>489.55</v>
      </c>
      <c r="J194" s="5">
        <v>0</v>
      </c>
      <c r="K194" s="5">
        <v>0</v>
      </c>
      <c r="L194" s="11">
        <f t="shared" ref="L194:L257" si="25">SUM(H194:K194)</f>
        <v>489.55</v>
      </c>
      <c r="M194" s="5"/>
      <c r="N194" s="5"/>
      <c r="O194" s="5"/>
      <c r="P194" s="5"/>
      <c r="Q194" s="11">
        <f t="shared" ref="Q194:Q257" si="26">SUM(M194:P194)</f>
        <v>0</v>
      </c>
      <c r="R194" s="5">
        <v>1030</v>
      </c>
      <c r="S194" s="5">
        <v>341.14</v>
      </c>
      <c r="T194" s="5">
        <v>0</v>
      </c>
      <c r="U194" s="5"/>
      <c r="V194" s="11">
        <f t="shared" ref="V194:V257" si="27">SUM(R194:U194)</f>
        <v>1371.1399999999999</v>
      </c>
      <c r="W194" s="5">
        <v>300</v>
      </c>
      <c r="X194" s="5">
        <v>305.8</v>
      </c>
      <c r="Y194" s="5"/>
      <c r="Z194" s="5"/>
      <c r="AA194" s="11">
        <f t="shared" ref="AA194:AA257" si="28">SUM(W194:Z194)</f>
        <v>605.79999999999995</v>
      </c>
      <c r="AB194" s="5">
        <v>370</v>
      </c>
      <c r="AC194" s="5">
        <v>209.15</v>
      </c>
      <c r="AD194" s="5"/>
      <c r="AE194" s="5"/>
      <c r="AF194" s="11">
        <f t="shared" ref="AF194:AF257" si="29">SUM(AB194:AE194)</f>
        <v>579.15</v>
      </c>
      <c r="AG194" s="5">
        <v>2020</v>
      </c>
      <c r="AH194" s="5">
        <v>496.9</v>
      </c>
      <c r="AI194" s="5">
        <v>0</v>
      </c>
      <c r="AJ194" s="5"/>
      <c r="AK194" s="11">
        <f t="shared" ref="AK194:AK257" si="30">SUM(AG194:AJ194)</f>
        <v>2516.9</v>
      </c>
      <c r="AL194" s="95">
        <v>3271</v>
      </c>
      <c r="AM194" s="95">
        <v>980.78766147335068</v>
      </c>
      <c r="AN194" s="95">
        <v>0</v>
      </c>
      <c r="AO194" s="95">
        <v>0</v>
      </c>
      <c r="AP194" s="11">
        <f t="shared" si="23"/>
        <v>4251.7876614733505</v>
      </c>
    </row>
    <row r="195" spans="1:42" x14ac:dyDescent="0.25">
      <c r="A195" s="1" t="s">
        <v>394</v>
      </c>
      <c r="B195" s="2" t="s">
        <v>395</v>
      </c>
      <c r="C195" s="3">
        <v>6640.94</v>
      </c>
      <c r="D195" s="3">
        <v>6121.35</v>
      </c>
      <c r="E195" s="3">
        <v>25000</v>
      </c>
      <c r="F195" s="3">
        <v>0</v>
      </c>
      <c r="G195" s="4">
        <f t="shared" si="24"/>
        <v>37762.29</v>
      </c>
      <c r="H195" s="5">
        <v>2460</v>
      </c>
      <c r="I195" s="5">
        <v>256.63</v>
      </c>
      <c r="J195" s="5">
        <v>0</v>
      </c>
      <c r="K195" s="5">
        <v>0</v>
      </c>
      <c r="L195" s="11">
        <f t="shared" si="25"/>
        <v>2716.63</v>
      </c>
      <c r="M195" s="5"/>
      <c r="N195" s="5"/>
      <c r="O195" s="5"/>
      <c r="P195" s="5"/>
      <c r="Q195" s="11">
        <f t="shared" si="26"/>
        <v>0</v>
      </c>
      <c r="R195" s="5">
        <v>540</v>
      </c>
      <c r="S195" s="5">
        <v>1315.03</v>
      </c>
      <c r="T195" s="5">
        <v>1000</v>
      </c>
      <c r="U195" s="5"/>
      <c r="V195" s="11">
        <f t="shared" si="27"/>
        <v>2855.0299999999997</v>
      </c>
      <c r="W195" s="5">
        <v>4510.6000000000004</v>
      </c>
      <c r="X195" s="5">
        <v>2377.5700000000002</v>
      </c>
      <c r="Y195" s="5">
        <v>18000</v>
      </c>
      <c r="Z195" s="5"/>
      <c r="AA195" s="11">
        <f t="shared" si="28"/>
        <v>24888.17</v>
      </c>
      <c r="AB195" s="5">
        <v>4728</v>
      </c>
      <c r="AC195" s="5">
        <v>784.27</v>
      </c>
      <c r="AD195" s="5">
        <v>1000</v>
      </c>
      <c r="AE195" s="5"/>
      <c r="AF195" s="11">
        <f t="shared" si="29"/>
        <v>6512.27</v>
      </c>
      <c r="AG195" s="5">
        <v>1130</v>
      </c>
      <c r="AH195" s="5">
        <v>196.37</v>
      </c>
      <c r="AI195" s="5">
        <v>0</v>
      </c>
      <c r="AJ195" s="5"/>
      <c r="AK195" s="11">
        <f t="shared" si="30"/>
        <v>1326.37</v>
      </c>
      <c r="AL195" s="95">
        <v>24040.3</v>
      </c>
      <c r="AM195" s="95">
        <v>5612.8570873692779</v>
      </c>
      <c r="AN195" s="95">
        <v>9000</v>
      </c>
      <c r="AO195" s="95">
        <v>0</v>
      </c>
      <c r="AP195" s="11">
        <f t="shared" ref="AP195:AP258" si="31">SUM(AL195:AO195)</f>
        <v>38653.157087369276</v>
      </c>
    </row>
    <row r="196" spans="1:42" x14ac:dyDescent="0.25">
      <c r="A196" s="1" t="s">
        <v>396</v>
      </c>
      <c r="B196" s="2" t="s">
        <v>397</v>
      </c>
      <c r="C196" s="3">
        <v>3003.48</v>
      </c>
      <c r="D196" s="3">
        <v>8697.92</v>
      </c>
      <c r="E196" s="3">
        <v>5040</v>
      </c>
      <c r="F196" s="3">
        <v>0</v>
      </c>
      <c r="G196" s="4">
        <f t="shared" si="24"/>
        <v>16741.400000000001</v>
      </c>
      <c r="H196" s="5">
        <v>675</v>
      </c>
      <c r="I196" s="5">
        <v>5479.2</v>
      </c>
      <c r="J196" s="5">
        <v>3580</v>
      </c>
      <c r="K196" s="5">
        <v>0</v>
      </c>
      <c r="L196" s="11">
        <f t="shared" si="25"/>
        <v>9734.2000000000007</v>
      </c>
      <c r="M196" s="5"/>
      <c r="N196" s="5"/>
      <c r="O196" s="5"/>
      <c r="P196" s="5"/>
      <c r="Q196" s="11">
        <f t="shared" si="26"/>
        <v>0</v>
      </c>
      <c r="R196" s="5">
        <v>375</v>
      </c>
      <c r="S196" s="5">
        <v>3194.86</v>
      </c>
      <c r="T196" s="5">
        <v>2130</v>
      </c>
      <c r="U196" s="5"/>
      <c r="V196" s="11">
        <f t="shared" si="27"/>
        <v>5699.8600000000006</v>
      </c>
      <c r="W196" s="5">
        <v>19767</v>
      </c>
      <c r="X196" s="5">
        <v>12667.34</v>
      </c>
      <c r="Y196" s="5">
        <v>10690</v>
      </c>
      <c r="Z196" s="5"/>
      <c r="AA196" s="11">
        <f t="shared" si="28"/>
        <v>43124.34</v>
      </c>
      <c r="AB196" s="5">
        <v>6424.05</v>
      </c>
      <c r="AC196" s="5">
        <v>3398.8</v>
      </c>
      <c r="AD196" s="5">
        <v>3590</v>
      </c>
      <c r="AE196" s="5"/>
      <c r="AF196" s="11">
        <f t="shared" si="29"/>
        <v>13412.85</v>
      </c>
      <c r="AG196" s="5">
        <v>3420</v>
      </c>
      <c r="AH196" s="5">
        <v>6522.45</v>
      </c>
      <c r="AI196" s="5">
        <v>4970</v>
      </c>
      <c r="AJ196" s="5"/>
      <c r="AK196" s="11">
        <f t="shared" si="30"/>
        <v>14912.45</v>
      </c>
      <c r="AL196" s="95">
        <v>5141</v>
      </c>
      <c r="AM196" s="95">
        <v>8342.9093774513913</v>
      </c>
      <c r="AN196" s="95">
        <v>500</v>
      </c>
      <c r="AO196" s="95">
        <v>37639.160000000011</v>
      </c>
      <c r="AP196" s="11">
        <f t="shared" si="31"/>
        <v>51623.0693774514</v>
      </c>
    </row>
    <row r="197" spans="1:42" x14ac:dyDescent="0.25">
      <c r="A197" s="1" t="s">
        <v>398</v>
      </c>
      <c r="B197" s="2" t="s">
        <v>399</v>
      </c>
      <c r="C197" s="3">
        <v>2102.6999999999998</v>
      </c>
      <c r="D197" s="3">
        <v>27750.15</v>
      </c>
      <c r="E197" s="3">
        <v>33145.89</v>
      </c>
      <c r="F197" s="3">
        <v>0</v>
      </c>
      <c r="G197" s="4">
        <f t="shared" si="24"/>
        <v>62998.740000000005</v>
      </c>
      <c r="H197" s="5">
        <v>1885</v>
      </c>
      <c r="I197" s="5">
        <v>1919.68</v>
      </c>
      <c r="J197" s="5">
        <v>571.64</v>
      </c>
      <c r="K197" s="5">
        <v>0</v>
      </c>
      <c r="L197" s="11">
        <f t="shared" si="25"/>
        <v>4376.3200000000006</v>
      </c>
      <c r="M197" s="5"/>
      <c r="N197" s="5"/>
      <c r="O197" s="5"/>
      <c r="P197" s="5"/>
      <c r="Q197" s="11">
        <f t="shared" si="26"/>
        <v>0</v>
      </c>
      <c r="R197" s="5">
        <v>1685</v>
      </c>
      <c r="S197" s="5">
        <v>2511.0100000000002</v>
      </c>
      <c r="T197" s="5">
        <v>29700</v>
      </c>
      <c r="U197" s="5">
        <v>16807</v>
      </c>
      <c r="V197" s="11">
        <f t="shared" si="27"/>
        <v>50703.01</v>
      </c>
      <c r="W197" s="5">
        <v>1440</v>
      </c>
      <c r="X197" s="5">
        <v>3188.39</v>
      </c>
      <c r="Y197" s="5">
        <v>4000</v>
      </c>
      <c r="Z197" s="5"/>
      <c r="AA197" s="11">
        <f t="shared" si="28"/>
        <v>8628.39</v>
      </c>
      <c r="AB197" s="5">
        <v>3096</v>
      </c>
      <c r="AC197" s="5">
        <v>1439.59</v>
      </c>
      <c r="AD197" s="5">
        <v>2502.42</v>
      </c>
      <c r="AE197" s="5"/>
      <c r="AF197" s="11">
        <f t="shared" si="29"/>
        <v>7038.01</v>
      </c>
      <c r="AG197" s="5">
        <v>2353</v>
      </c>
      <c r="AH197" s="5">
        <v>561.35</v>
      </c>
      <c r="AI197" s="5">
        <v>2488</v>
      </c>
      <c r="AJ197" s="5"/>
      <c r="AK197" s="11">
        <f t="shared" si="30"/>
        <v>5402.35</v>
      </c>
      <c r="AL197" s="95">
        <v>58504.49</v>
      </c>
      <c r="AM197" s="95">
        <v>37254.937975053719</v>
      </c>
      <c r="AN197" s="95">
        <v>10523.47</v>
      </c>
      <c r="AO197" s="95">
        <v>0</v>
      </c>
      <c r="AP197" s="11">
        <f t="shared" si="31"/>
        <v>106282.89797505373</v>
      </c>
    </row>
    <row r="198" spans="1:42" x14ac:dyDescent="0.25">
      <c r="A198" s="1" t="s">
        <v>400</v>
      </c>
      <c r="B198" s="2" t="s">
        <v>401</v>
      </c>
      <c r="C198" s="3">
        <v>4371.1099999999997</v>
      </c>
      <c r="D198" s="3">
        <v>5669.77</v>
      </c>
      <c r="E198" s="3">
        <v>24325.17</v>
      </c>
      <c r="F198" s="3">
        <v>0</v>
      </c>
      <c r="G198" s="4">
        <f t="shared" si="24"/>
        <v>34366.050000000003</v>
      </c>
      <c r="H198" s="5">
        <v>400</v>
      </c>
      <c r="I198" s="5">
        <v>369.35</v>
      </c>
      <c r="J198" s="5">
        <v>415.84</v>
      </c>
      <c r="K198" s="5">
        <v>0</v>
      </c>
      <c r="L198" s="11">
        <f t="shared" si="25"/>
        <v>1185.19</v>
      </c>
      <c r="M198" s="5"/>
      <c r="N198" s="5"/>
      <c r="O198" s="5"/>
      <c r="P198" s="5"/>
      <c r="Q198" s="11">
        <f t="shared" si="26"/>
        <v>0</v>
      </c>
      <c r="R198" s="5">
        <v>515</v>
      </c>
      <c r="S198" s="5">
        <v>1057.49</v>
      </c>
      <c r="T198" s="5">
        <v>500</v>
      </c>
      <c r="U198" s="5"/>
      <c r="V198" s="11">
        <f t="shared" si="27"/>
        <v>2072.4899999999998</v>
      </c>
      <c r="W198" s="5">
        <v>4789.5</v>
      </c>
      <c r="X198" s="5">
        <v>1257.2</v>
      </c>
      <c r="Y198" s="5">
        <v>4000</v>
      </c>
      <c r="Z198" s="5"/>
      <c r="AA198" s="11">
        <f t="shared" si="28"/>
        <v>10046.700000000001</v>
      </c>
      <c r="AB198" s="5">
        <v>3537.84</v>
      </c>
      <c r="AC198" s="5">
        <v>2639.95</v>
      </c>
      <c r="AD198" s="5"/>
      <c r="AE198" s="5"/>
      <c r="AF198" s="11">
        <f t="shared" si="29"/>
        <v>6177.79</v>
      </c>
      <c r="AG198" s="5">
        <v>402</v>
      </c>
      <c r="AH198" s="5">
        <v>552.70000000000005</v>
      </c>
      <c r="AI198" s="5">
        <v>1736</v>
      </c>
      <c r="AJ198" s="5"/>
      <c r="AK198" s="11">
        <f t="shared" si="30"/>
        <v>2690.7</v>
      </c>
      <c r="AL198" s="95">
        <v>19646</v>
      </c>
      <c r="AM198" s="95">
        <v>4033.9844632184418</v>
      </c>
      <c r="AN198" s="95">
        <v>7993.14</v>
      </c>
      <c r="AO198" s="95">
        <v>0</v>
      </c>
      <c r="AP198" s="11">
        <f t="shared" si="31"/>
        <v>31673.124463218443</v>
      </c>
    </row>
    <row r="199" spans="1:42" x14ac:dyDescent="0.25">
      <c r="A199" s="1" t="s">
        <v>402</v>
      </c>
      <c r="B199" s="2" t="s">
        <v>403</v>
      </c>
      <c r="C199" s="3">
        <v>13475.37</v>
      </c>
      <c r="D199" s="3">
        <v>19974.22</v>
      </c>
      <c r="E199" s="3">
        <v>71893.42</v>
      </c>
      <c r="F199" s="3">
        <v>0</v>
      </c>
      <c r="G199" s="4">
        <f t="shared" si="24"/>
        <v>105343.01000000001</v>
      </c>
      <c r="H199" s="5">
        <v>70</v>
      </c>
      <c r="I199" s="5">
        <v>337.95</v>
      </c>
      <c r="J199" s="5">
        <v>1256.3599999999999</v>
      </c>
      <c r="K199" s="5">
        <v>0</v>
      </c>
      <c r="L199" s="11">
        <f t="shared" si="25"/>
        <v>1664.31</v>
      </c>
      <c r="M199" s="5"/>
      <c r="N199" s="5"/>
      <c r="O199" s="5"/>
      <c r="P199" s="5"/>
      <c r="Q199" s="11">
        <f t="shared" si="26"/>
        <v>0</v>
      </c>
      <c r="R199" s="5">
        <v>855</v>
      </c>
      <c r="S199" s="5">
        <v>1857.5</v>
      </c>
      <c r="T199" s="5">
        <v>0</v>
      </c>
      <c r="U199" s="5"/>
      <c r="V199" s="11">
        <f t="shared" si="27"/>
        <v>2712.5</v>
      </c>
      <c r="W199" s="5">
        <v>15770.1</v>
      </c>
      <c r="X199" s="5">
        <v>25409.67</v>
      </c>
      <c r="Y199" s="5">
        <v>36000</v>
      </c>
      <c r="Z199" s="5"/>
      <c r="AA199" s="11">
        <f t="shared" si="28"/>
        <v>77179.76999999999</v>
      </c>
      <c r="AB199" s="5">
        <v>6309.95</v>
      </c>
      <c r="AC199" s="5">
        <v>9622.9</v>
      </c>
      <c r="AD199" s="5"/>
      <c r="AE199" s="5"/>
      <c r="AF199" s="11">
        <f t="shared" si="29"/>
        <v>15932.849999999999</v>
      </c>
      <c r="AG199" s="5">
        <v>9584</v>
      </c>
      <c r="AH199" s="5">
        <v>4269.18</v>
      </c>
      <c r="AI199" s="5">
        <v>5397</v>
      </c>
      <c r="AJ199" s="5"/>
      <c r="AK199" s="11">
        <f t="shared" si="30"/>
        <v>19250.18</v>
      </c>
      <c r="AL199" s="95">
        <v>56682.05</v>
      </c>
      <c r="AM199" s="95">
        <v>9853.7322365407035</v>
      </c>
      <c r="AN199" s="95">
        <v>21740.86</v>
      </c>
      <c r="AO199" s="95">
        <v>0</v>
      </c>
      <c r="AP199" s="11">
        <f t="shared" si="31"/>
        <v>88276.642236540705</v>
      </c>
    </row>
    <row r="200" spans="1:42" x14ac:dyDescent="0.25">
      <c r="A200" s="1" t="s">
        <v>404</v>
      </c>
      <c r="B200" s="2" t="s">
        <v>405</v>
      </c>
      <c r="C200" s="3">
        <v>2856.26</v>
      </c>
      <c r="D200" s="3">
        <v>5581.6500000000005</v>
      </c>
      <c r="E200" s="3">
        <v>4200</v>
      </c>
      <c r="F200" s="3">
        <v>0</v>
      </c>
      <c r="G200" s="4">
        <f t="shared" si="24"/>
        <v>12637.91</v>
      </c>
      <c r="H200" s="5">
        <v>0</v>
      </c>
      <c r="I200" s="5">
        <v>96.72</v>
      </c>
      <c r="J200" s="5">
        <v>0</v>
      </c>
      <c r="K200" s="5">
        <v>0</v>
      </c>
      <c r="L200" s="11">
        <f t="shared" si="25"/>
        <v>96.72</v>
      </c>
      <c r="M200" s="5"/>
      <c r="N200" s="5"/>
      <c r="O200" s="5"/>
      <c r="P200" s="5"/>
      <c r="Q200" s="11">
        <f t="shared" si="26"/>
        <v>0</v>
      </c>
      <c r="R200" s="5">
        <v>650</v>
      </c>
      <c r="S200" s="5">
        <v>380.25</v>
      </c>
      <c r="T200" s="5">
        <v>4190.8100000000004</v>
      </c>
      <c r="U200" s="5"/>
      <c r="V200" s="11">
        <f t="shared" si="27"/>
        <v>5221.0600000000004</v>
      </c>
      <c r="W200" s="5">
        <v>2051.9</v>
      </c>
      <c r="X200" s="5">
        <v>4678.54</v>
      </c>
      <c r="Y200" s="5">
        <v>3350</v>
      </c>
      <c r="Z200" s="5"/>
      <c r="AA200" s="11">
        <f t="shared" si="28"/>
        <v>10080.44</v>
      </c>
      <c r="AB200" s="5">
        <v>210</v>
      </c>
      <c r="AC200" s="5">
        <v>4743.53</v>
      </c>
      <c r="AD200" s="5">
        <v>3350</v>
      </c>
      <c r="AE200" s="5"/>
      <c r="AF200" s="11">
        <f t="shared" si="29"/>
        <v>8303.5299999999988</v>
      </c>
      <c r="AG200" s="5">
        <v>750</v>
      </c>
      <c r="AH200" s="5">
        <v>169.3</v>
      </c>
      <c r="AI200" s="5">
        <v>0</v>
      </c>
      <c r="AJ200" s="5"/>
      <c r="AK200" s="11">
        <f t="shared" si="30"/>
        <v>919.3</v>
      </c>
      <c r="AL200" s="95">
        <v>5839</v>
      </c>
      <c r="AM200" s="95">
        <v>2324.7127752810497</v>
      </c>
      <c r="AN200" s="95">
        <v>1000</v>
      </c>
      <c r="AO200" s="95">
        <v>0</v>
      </c>
      <c r="AP200" s="11">
        <f t="shared" si="31"/>
        <v>9163.7127752810502</v>
      </c>
    </row>
    <row r="201" spans="1:42" x14ac:dyDescent="0.25">
      <c r="A201" s="1" t="s">
        <v>406</v>
      </c>
      <c r="B201" s="2" t="s">
        <v>407</v>
      </c>
      <c r="C201" s="3">
        <v>3297.74</v>
      </c>
      <c r="D201" s="3">
        <v>22045.02</v>
      </c>
      <c r="E201" s="3">
        <v>9000</v>
      </c>
      <c r="F201" s="3">
        <v>0</v>
      </c>
      <c r="G201" s="4">
        <f t="shared" si="24"/>
        <v>34342.76</v>
      </c>
      <c r="H201" s="5">
        <v>0</v>
      </c>
      <c r="I201" s="5">
        <v>215.61</v>
      </c>
      <c r="J201" s="5">
        <v>0</v>
      </c>
      <c r="K201" s="5">
        <v>0</v>
      </c>
      <c r="L201" s="11">
        <f t="shared" si="25"/>
        <v>215.61</v>
      </c>
      <c r="M201" s="5"/>
      <c r="N201" s="5"/>
      <c r="O201" s="5"/>
      <c r="P201" s="5"/>
      <c r="Q201" s="11">
        <f t="shared" si="26"/>
        <v>0</v>
      </c>
      <c r="R201" s="5">
        <v>500</v>
      </c>
      <c r="S201" s="5">
        <v>327.45999999999998</v>
      </c>
      <c r="T201" s="5">
        <v>2500</v>
      </c>
      <c r="U201" s="5"/>
      <c r="V201" s="11">
        <f t="shared" si="27"/>
        <v>3327.46</v>
      </c>
      <c r="W201" s="5">
        <v>3013</v>
      </c>
      <c r="X201" s="5">
        <v>162.5</v>
      </c>
      <c r="Y201" s="5"/>
      <c r="Z201" s="5"/>
      <c r="AA201" s="11">
        <f t="shared" si="28"/>
        <v>3175.5</v>
      </c>
      <c r="AB201" s="5">
        <v>768</v>
      </c>
      <c r="AC201" s="5">
        <v>1877.69</v>
      </c>
      <c r="AD201" s="5">
        <v>2500</v>
      </c>
      <c r="AE201" s="5"/>
      <c r="AF201" s="11">
        <f t="shared" si="29"/>
        <v>5145.6900000000005</v>
      </c>
      <c r="AG201" s="5">
        <v>1120</v>
      </c>
      <c r="AH201" s="5">
        <v>58.25</v>
      </c>
      <c r="AI201" s="5">
        <v>0</v>
      </c>
      <c r="AJ201" s="5"/>
      <c r="AK201" s="11">
        <f t="shared" si="30"/>
        <v>1178.25</v>
      </c>
      <c r="AL201" s="95">
        <v>21489</v>
      </c>
      <c r="AM201" s="95">
        <v>3524.3631556112514</v>
      </c>
      <c r="AN201" s="95">
        <v>0</v>
      </c>
      <c r="AO201" s="95">
        <v>0</v>
      </c>
      <c r="AP201" s="11">
        <f t="shared" si="31"/>
        <v>25013.363155611252</v>
      </c>
    </row>
    <row r="202" spans="1:42" x14ac:dyDescent="0.25">
      <c r="A202" s="1" t="s">
        <v>408</v>
      </c>
      <c r="B202" s="2" t="s">
        <v>409</v>
      </c>
      <c r="C202" s="3">
        <v>3496.56</v>
      </c>
      <c r="D202" s="3">
        <v>15612</v>
      </c>
      <c r="E202" s="3">
        <v>25000</v>
      </c>
      <c r="F202" s="3">
        <v>0</v>
      </c>
      <c r="G202" s="4">
        <f t="shared" si="24"/>
        <v>44108.56</v>
      </c>
      <c r="H202" s="5">
        <v>0</v>
      </c>
      <c r="I202" s="5">
        <v>377.76</v>
      </c>
      <c r="J202" s="5">
        <v>0</v>
      </c>
      <c r="K202" s="5">
        <v>0</v>
      </c>
      <c r="L202" s="11">
        <f t="shared" si="25"/>
        <v>377.76</v>
      </c>
      <c r="M202" s="5"/>
      <c r="N202" s="5"/>
      <c r="O202" s="5"/>
      <c r="P202" s="5"/>
      <c r="Q202" s="11">
        <f t="shared" si="26"/>
        <v>0</v>
      </c>
      <c r="R202" s="5">
        <v>1265</v>
      </c>
      <c r="S202" s="5">
        <v>2121.4699999999998</v>
      </c>
      <c r="T202" s="5">
        <v>2500</v>
      </c>
      <c r="U202" s="5"/>
      <c r="V202" s="11">
        <f t="shared" si="27"/>
        <v>5886.4699999999993</v>
      </c>
      <c r="W202" s="5">
        <v>2712.7</v>
      </c>
      <c r="X202" s="5">
        <v>5089.2</v>
      </c>
      <c r="Y202" s="5">
        <v>10000</v>
      </c>
      <c r="Z202" s="5"/>
      <c r="AA202" s="11">
        <f t="shared" si="28"/>
        <v>17801.900000000001</v>
      </c>
      <c r="AB202" s="5">
        <v>2970.5</v>
      </c>
      <c r="AC202" s="5">
        <v>1433.21</v>
      </c>
      <c r="AD202" s="5">
        <v>1500</v>
      </c>
      <c r="AE202" s="5"/>
      <c r="AF202" s="11">
        <f t="shared" si="29"/>
        <v>5903.71</v>
      </c>
      <c r="AG202" s="5">
        <v>770</v>
      </c>
      <c r="AH202" s="5">
        <v>427.88</v>
      </c>
      <c r="AI202" s="5">
        <v>0</v>
      </c>
      <c r="AJ202" s="5"/>
      <c r="AK202" s="11">
        <f t="shared" si="30"/>
        <v>1197.8800000000001</v>
      </c>
      <c r="AL202" s="95">
        <v>8702</v>
      </c>
      <c r="AM202" s="95">
        <v>8737.7872281259206</v>
      </c>
      <c r="AN202" s="95">
        <v>2000</v>
      </c>
      <c r="AO202" s="95">
        <v>0</v>
      </c>
      <c r="AP202" s="11">
        <f t="shared" si="31"/>
        <v>19439.787228125919</v>
      </c>
    </row>
    <row r="203" spans="1:42" x14ac:dyDescent="0.25">
      <c r="A203" s="1" t="s">
        <v>410</v>
      </c>
      <c r="B203" s="2" t="s">
        <v>411</v>
      </c>
      <c r="C203" s="3">
        <v>8801.75</v>
      </c>
      <c r="D203" s="3">
        <v>5340.09</v>
      </c>
      <c r="E203" s="3">
        <v>4000</v>
      </c>
      <c r="F203" s="3">
        <v>0</v>
      </c>
      <c r="G203" s="4">
        <f t="shared" si="24"/>
        <v>18141.84</v>
      </c>
      <c r="H203" s="5">
        <v>415</v>
      </c>
      <c r="I203" s="5">
        <v>222.7</v>
      </c>
      <c r="J203" s="5">
        <v>0</v>
      </c>
      <c r="K203" s="5">
        <v>0</v>
      </c>
      <c r="L203" s="11">
        <f t="shared" si="25"/>
        <v>637.70000000000005</v>
      </c>
      <c r="M203" s="5"/>
      <c r="N203" s="5"/>
      <c r="O203" s="5"/>
      <c r="P203" s="5"/>
      <c r="Q203" s="11">
        <f t="shared" si="26"/>
        <v>0</v>
      </c>
      <c r="R203" s="5">
        <v>375</v>
      </c>
      <c r="S203" s="5">
        <v>2027.96</v>
      </c>
      <c r="T203" s="5">
        <v>4000</v>
      </c>
      <c r="U203" s="5"/>
      <c r="V203" s="11">
        <f t="shared" si="27"/>
        <v>6402.96</v>
      </c>
      <c r="W203" s="5">
        <v>10811.2</v>
      </c>
      <c r="X203" s="5">
        <v>5333.8099999999995</v>
      </c>
      <c r="Y203" s="5">
        <v>4000</v>
      </c>
      <c r="Z203" s="5"/>
      <c r="AA203" s="11">
        <f t="shared" si="28"/>
        <v>20145.010000000002</v>
      </c>
      <c r="AB203" s="5">
        <v>801</v>
      </c>
      <c r="AC203" s="5">
        <v>666.95</v>
      </c>
      <c r="AD203" s="5"/>
      <c r="AE203" s="5"/>
      <c r="AF203" s="11">
        <f t="shared" si="29"/>
        <v>1467.95</v>
      </c>
      <c r="AG203" s="5">
        <v>695</v>
      </c>
      <c r="AH203" s="5">
        <v>451.36</v>
      </c>
      <c r="AI203" s="5">
        <v>0</v>
      </c>
      <c r="AJ203" s="5"/>
      <c r="AK203" s="11">
        <f t="shared" si="30"/>
        <v>1146.3600000000001</v>
      </c>
      <c r="AL203" s="95">
        <v>9845</v>
      </c>
      <c r="AM203" s="95">
        <v>4471.635091122007</v>
      </c>
      <c r="AN203" s="95">
        <v>1500</v>
      </c>
      <c r="AO203" s="95">
        <v>377.69</v>
      </c>
      <c r="AP203" s="11">
        <f t="shared" si="31"/>
        <v>16194.325091122008</v>
      </c>
    </row>
    <row r="204" spans="1:42" x14ac:dyDescent="0.25">
      <c r="A204" s="1" t="s">
        <v>412</v>
      </c>
      <c r="B204" s="2" t="s">
        <v>413</v>
      </c>
      <c r="C204" s="3">
        <v>3880.92</v>
      </c>
      <c r="D204" s="3">
        <v>11494.23</v>
      </c>
      <c r="E204" s="3">
        <v>8000</v>
      </c>
      <c r="F204" s="3">
        <v>0</v>
      </c>
      <c r="G204" s="4">
        <f t="shared" si="24"/>
        <v>23375.15</v>
      </c>
      <c r="H204" s="5">
        <v>0</v>
      </c>
      <c r="I204" s="5">
        <v>267.77999999999997</v>
      </c>
      <c r="J204" s="5">
        <v>0</v>
      </c>
      <c r="K204" s="5">
        <v>0</v>
      </c>
      <c r="L204" s="11">
        <f t="shared" si="25"/>
        <v>267.77999999999997</v>
      </c>
      <c r="M204" s="5"/>
      <c r="N204" s="5"/>
      <c r="O204" s="5"/>
      <c r="P204" s="5"/>
      <c r="Q204" s="11">
        <f t="shared" si="26"/>
        <v>0</v>
      </c>
      <c r="R204" s="5">
        <v>1025</v>
      </c>
      <c r="S204" s="5">
        <v>492.7</v>
      </c>
      <c r="T204" s="5">
        <v>800</v>
      </c>
      <c r="U204" s="5"/>
      <c r="V204" s="11">
        <f t="shared" si="27"/>
        <v>2317.6999999999998</v>
      </c>
      <c r="W204" s="5">
        <v>3545</v>
      </c>
      <c r="X204" s="5">
        <v>6698.9900000000007</v>
      </c>
      <c r="Y204" s="5">
        <v>5000</v>
      </c>
      <c r="Z204" s="5"/>
      <c r="AA204" s="11">
        <f t="shared" si="28"/>
        <v>15243.990000000002</v>
      </c>
      <c r="AB204" s="5">
        <v>2964.9</v>
      </c>
      <c r="AC204" s="5">
        <v>191.77</v>
      </c>
      <c r="AD204" s="5">
        <v>800</v>
      </c>
      <c r="AE204" s="5"/>
      <c r="AF204" s="11">
        <f t="shared" si="29"/>
        <v>3956.67</v>
      </c>
      <c r="AG204" s="5">
        <v>310</v>
      </c>
      <c r="AH204" s="5">
        <v>288.8</v>
      </c>
      <c r="AI204" s="5">
        <v>0</v>
      </c>
      <c r="AJ204" s="5"/>
      <c r="AK204" s="11">
        <f t="shared" si="30"/>
        <v>598.79999999999995</v>
      </c>
      <c r="AL204" s="95">
        <v>15558.51</v>
      </c>
      <c r="AM204" s="95">
        <v>7364.9570325801433</v>
      </c>
      <c r="AN204" s="95">
        <v>2900</v>
      </c>
      <c r="AO204" s="95">
        <v>0</v>
      </c>
      <c r="AP204" s="11">
        <f t="shared" si="31"/>
        <v>25823.467032580142</v>
      </c>
    </row>
    <row r="205" spans="1:42" x14ac:dyDescent="0.25">
      <c r="A205" s="1" t="s">
        <v>414</v>
      </c>
      <c r="B205" s="2" t="s">
        <v>415</v>
      </c>
      <c r="C205" s="3">
        <v>2207.5</v>
      </c>
      <c r="D205" s="3">
        <v>2523.77</v>
      </c>
      <c r="E205" s="3">
        <v>3000</v>
      </c>
      <c r="F205" s="3">
        <v>0</v>
      </c>
      <c r="G205" s="4">
        <f t="shared" si="24"/>
        <v>7731.27</v>
      </c>
      <c r="H205" s="5">
        <v>20</v>
      </c>
      <c r="I205" s="5">
        <v>51.35</v>
      </c>
      <c r="J205" s="5">
        <v>0</v>
      </c>
      <c r="K205" s="5">
        <v>0</v>
      </c>
      <c r="L205" s="11">
        <f t="shared" si="25"/>
        <v>71.349999999999994</v>
      </c>
      <c r="M205" s="5"/>
      <c r="N205" s="5"/>
      <c r="O205" s="5"/>
      <c r="P205" s="5"/>
      <c r="Q205" s="11">
        <f t="shared" si="26"/>
        <v>0</v>
      </c>
      <c r="R205" s="5">
        <v>698</v>
      </c>
      <c r="S205" s="5">
        <v>735.85</v>
      </c>
      <c r="T205" s="5">
        <v>2000</v>
      </c>
      <c r="U205" s="5"/>
      <c r="V205" s="11">
        <f t="shared" si="27"/>
        <v>3433.85</v>
      </c>
      <c r="W205" s="5">
        <v>2879.51</v>
      </c>
      <c r="X205" s="5">
        <v>1724.84</v>
      </c>
      <c r="Y205" s="5">
        <v>2500</v>
      </c>
      <c r="Z205" s="5"/>
      <c r="AA205" s="11">
        <f t="shared" si="28"/>
        <v>7104.35</v>
      </c>
      <c r="AB205" s="5">
        <v>1713</v>
      </c>
      <c r="AC205" s="5">
        <v>2159.25</v>
      </c>
      <c r="AD205" s="5">
        <v>2800</v>
      </c>
      <c r="AE205" s="5"/>
      <c r="AF205" s="11">
        <f t="shared" si="29"/>
        <v>6672.25</v>
      </c>
      <c r="AG205" s="5">
        <v>2270</v>
      </c>
      <c r="AH205" s="5">
        <v>2149.9</v>
      </c>
      <c r="AI205" s="5">
        <v>5000</v>
      </c>
      <c r="AJ205" s="5"/>
      <c r="AK205" s="11">
        <f t="shared" si="30"/>
        <v>9419.9</v>
      </c>
      <c r="AL205" s="95">
        <v>4705</v>
      </c>
      <c r="AM205" s="95">
        <v>2226.0733388943918</v>
      </c>
      <c r="AN205" s="95">
        <v>1500</v>
      </c>
      <c r="AO205" s="95">
        <v>0</v>
      </c>
      <c r="AP205" s="11">
        <f t="shared" si="31"/>
        <v>8431.0733388943918</v>
      </c>
    </row>
    <row r="206" spans="1:42" x14ac:dyDescent="0.25">
      <c r="A206" s="1" t="s">
        <v>416</v>
      </c>
      <c r="B206" s="2" t="s">
        <v>417</v>
      </c>
      <c r="C206" s="3">
        <v>3536.75</v>
      </c>
      <c r="D206" s="3">
        <v>3139.29</v>
      </c>
      <c r="E206" s="3">
        <v>15538</v>
      </c>
      <c r="F206" s="3">
        <v>0</v>
      </c>
      <c r="G206" s="4">
        <f t="shared" si="24"/>
        <v>22214.04</v>
      </c>
      <c r="H206" s="5">
        <v>0</v>
      </c>
      <c r="I206" s="5">
        <v>103.55</v>
      </c>
      <c r="J206" s="5">
        <v>0</v>
      </c>
      <c r="K206" s="5">
        <v>0</v>
      </c>
      <c r="L206" s="11">
        <f t="shared" si="25"/>
        <v>103.55</v>
      </c>
      <c r="M206" s="5"/>
      <c r="N206" s="5"/>
      <c r="O206" s="5"/>
      <c r="P206" s="5"/>
      <c r="Q206" s="11">
        <f t="shared" si="26"/>
        <v>0</v>
      </c>
      <c r="R206" s="5">
        <v>335</v>
      </c>
      <c r="S206" s="5">
        <v>158.85</v>
      </c>
      <c r="T206" s="5">
        <v>3000</v>
      </c>
      <c r="U206" s="5"/>
      <c r="V206" s="11">
        <f t="shared" si="27"/>
        <v>3493.85</v>
      </c>
      <c r="W206" s="5">
        <v>100</v>
      </c>
      <c r="X206" s="5">
        <v>85.1</v>
      </c>
      <c r="Y206" s="5">
        <v>500</v>
      </c>
      <c r="Z206" s="5"/>
      <c r="AA206" s="11">
        <f t="shared" si="28"/>
        <v>685.1</v>
      </c>
      <c r="AB206" s="5">
        <v>538</v>
      </c>
      <c r="AC206" s="5">
        <v>129.69999999999999</v>
      </c>
      <c r="AD206" s="5"/>
      <c r="AE206" s="5"/>
      <c r="AF206" s="11">
        <f t="shared" si="29"/>
        <v>667.7</v>
      </c>
      <c r="AG206" s="5">
        <v>116</v>
      </c>
      <c r="AH206" s="5">
        <v>112.7</v>
      </c>
      <c r="AI206" s="5">
        <v>0</v>
      </c>
      <c r="AJ206" s="5"/>
      <c r="AK206" s="11">
        <f t="shared" si="30"/>
        <v>228.7</v>
      </c>
      <c r="AL206" s="95">
        <v>3384</v>
      </c>
      <c r="AM206" s="95">
        <v>2668.1023973090128</v>
      </c>
      <c r="AN206" s="95">
        <v>1000</v>
      </c>
      <c r="AO206" s="95">
        <v>0</v>
      </c>
      <c r="AP206" s="11">
        <f t="shared" si="31"/>
        <v>7052.1023973090123</v>
      </c>
    </row>
    <row r="207" spans="1:42" x14ac:dyDescent="0.25">
      <c r="A207" s="1" t="s">
        <v>418</v>
      </c>
      <c r="B207" s="2" t="s">
        <v>419</v>
      </c>
      <c r="C207" s="3">
        <v>8262.52</v>
      </c>
      <c r="D207" s="3">
        <v>5468.4400000000005</v>
      </c>
      <c r="E207" s="3">
        <v>15000</v>
      </c>
      <c r="F207" s="3">
        <v>0</v>
      </c>
      <c r="G207" s="4">
        <f t="shared" si="24"/>
        <v>28730.959999999999</v>
      </c>
      <c r="H207" s="5">
        <v>978.2</v>
      </c>
      <c r="I207" s="5">
        <v>2475.64</v>
      </c>
      <c r="J207" s="5">
        <v>2330</v>
      </c>
      <c r="K207" s="5">
        <v>0</v>
      </c>
      <c r="L207" s="11">
        <f t="shared" si="25"/>
        <v>5783.84</v>
      </c>
      <c r="M207" s="5"/>
      <c r="N207" s="5"/>
      <c r="O207" s="5"/>
      <c r="P207" s="5"/>
      <c r="Q207" s="11">
        <f t="shared" si="26"/>
        <v>0</v>
      </c>
      <c r="R207" s="5">
        <v>791.32</v>
      </c>
      <c r="S207" s="5">
        <v>1045.4000000000001</v>
      </c>
      <c r="T207" s="5">
        <v>5580</v>
      </c>
      <c r="U207" s="5"/>
      <c r="V207" s="11">
        <f t="shared" si="27"/>
        <v>7416.72</v>
      </c>
      <c r="W207" s="5">
        <v>4450</v>
      </c>
      <c r="X207" s="5">
        <v>1295.29</v>
      </c>
      <c r="Y207" s="5">
        <v>10150</v>
      </c>
      <c r="Z207" s="5"/>
      <c r="AA207" s="11">
        <f t="shared" si="28"/>
        <v>15895.29</v>
      </c>
      <c r="AB207" s="5">
        <v>3726.35</v>
      </c>
      <c r="AC207" s="5">
        <v>2508.59</v>
      </c>
      <c r="AD207" s="5">
        <v>12079</v>
      </c>
      <c r="AE207" s="5"/>
      <c r="AF207" s="11">
        <f t="shared" si="29"/>
        <v>18313.940000000002</v>
      </c>
      <c r="AG207" s="5">
        <v>946</v>
      </c>
      <c r="AH207" s="5">
        <v>1254.24</v>
      </c>
      <c r="AI207" s="5">
        <v>11000</v>
      </c>
      <c r="AJ207" s="5"/>
      <c r="AK207" s="11">
        <f t="shared" si="30"/>
        <v>13200.24</v>
      </c>
      <c r="AL207" s="95">
        <v>30823</v>
      </c>
      <c r="AM207" s="95">
        <v>20874.138540281681</v>
      </c>
      <c r="AN207" s="95">
        <v>0</v>
      </c>
      <c r="AO207" s="95">
        <v>0</v>
      </c>
      <c r="AP207" s="11">
        <f t="shared" si="31"/>
        <v>51697.138540281681</v>
      </c>
    </row>
    <row r="208" spans="1:42" x14ac:dyDescent="0.25">
      <c r="A208" s="1" t="s">
        <v>420</v>
      </c>
      <c r="B208" s="2" t="s">
        <v>421</v>
      </c>
      <c r="C208" s="3">
        <v>5148.26</v>
      </c>
      <c r="D208" s="3">
        <v>12472.02</v>
      </c>
      <c r="E208" s="3">
        <v>15439.95</v>
      </c>
      <c r="F208" s="3">
        <v>0</v>
      </c>
      <c r="G208" s="4">
        <f t="shared" si="24"/>
        <v>33060.229999999996</v>
      </c>
      <c r="H208" s="5">
        <v>1820</v>
      </c>
      <c r="I208" s="5">
        <v>686.25</v>
      </c>
      <c r="J208" s="5">
        <v>2700</v>
      </c>
      <c r="K208" s="5">
        <v>0</v>
      </c>
      <c r="L208" s="11">
        <f t="shared" si="25"/>
        <v>5206.25</v>
      </c>
      <c r="M208" s="5"/>
      <c r="N208" s="5"/>
      <c r="O208" s="5"/>
      <c r="P208" s="5"/>
      <c r="Q208" s="11">
        <f t="shared" si="26"/>
        <v>0</v>
      </c>
      <c r="R208" s="5">
        <v>1460</v>
      </c>
      <c r="S208" s="5">
        <v>261.39999999999998</v>
      </c>
      <c r="T208" s="5">
        <v>600</v>
      </c>
      <c r="U208" s="5"/>
      <c r="V208" s="11">
        <f t="shared" si="27"/>
        <v>2321.4</v>
      </c>
      <c r="W208" s="5">
        <v>5414.76</v>
      </c>
      <c r="X208" s="5">
        <v>601</v>
      </c>
      <c r="Y208" s="5">
        <v>4100</v>
      </c>
      <c r="Z208" s="5"/>
      <c r="AA208" s="11">
        <f t="shared" si="28"/>
        <v>10115.76</v>
      </c>
      <c r="AB208" s="5">
        <v>5656</v>
      </c>
      <c r="AC208" s="5">
        <v>1241.95</v>
      </c>
      <c r="AD208" s="5">
        <v>2600</v>
      </c>
      <c r="AE208" s="5"/>
      <c r="AF208" s="11">
        <f t="shared" si="29"/>
        <v>9497.9500000000007</v>
      </c>
      <c r="AG208" s="5">
        <v>790</v>
      </c>
      <c r="AH208" s="5">
        <v>376.6</v>
      </c>
      <c r="AI208" s="5">
        <v>0</v>
      </c>
      <c r="AJ208" s="5"/>
      <c r="AK208" s="11">
        <f t="shared" si="30"/>
        <v>1166.5999999999999</v>
      </c>
      <c r="AL208" s="95">
        <v>11543</v>
      </c>
      <c r="AM208" s="95">
        <v>3997.3859140205659</v>
      </c>
      <c r="AN208" s="95">
        <v>6000</v>
      </c>
      <c r="AO208" s="95">
        <v>0</v>
      </c>
      <c r="AP208" s="11">
        <f t="shared" si="31"/>
        <v>21540.385914020568</v>
      </c>
    </row>
    <row r="209" spans="1:42" x14ac:dyDescent="0.25">
      <c r="A209" s="1" t="s">
        <v>422</v>
      </c>
      <c r="B209" s="2" t="s">
        <v>423</v>
      </c>
      <c r="C209" s="3">
        <v>2310.7399999999998</v>
      </c>
      <c r="D209" s="3">
        <v>6900.05</v>
      </c>
      <c r="E209" s="3">
        <v>1000</v>
      </c>
      <c r="F209" s="3">
        <v>0</v>
      </c>
      <c r="G209" s="4">
        <f t="shared" si="24"/>
        <v>10210.790000000001</v>
      </c>
      <c r="H209" s="5">
        <v>0</v>
      </c>
      <c r="I209" s="5">
        <v>719.86</v>
      </c>
      <c r="J209" s="5">
        <v>250</v>
      </c>
      <c r="K209" s="5">
        <v>0</v>
      </c>
      <c r="L209" s="11">
        <f t="shared" si="25"/>
        <v>969.86</v>
      </c>
      <c r="M209" s="5"/>
      <c r="N209" s="5"/>
      <c r="O209" s="5"/>
      <c r="P209" s="5"/>
      <c r="Q209" s="11">
        <f t="shared" si="26"/>
        <v>0</v>
      </c>
      <c r="R209" s="5">
        <v>760</v>
      </c>
      <c r="S209" s="5">
        <v>363</v>
      </c>
      <c r="T209" s="5">
        <v>250</v>
      </c>
      <c r="U209" s="5"/>
      <c r="V209" s="11">
        <f t="shared" si="27"/>
        <v>1373</v>
      </c>
      <c r="W209" s="5">
        <v>2496.85</v>
      </c>
      <c r="X209" s="5">
        <v>4455.8600000000006</v>
      </c>
      <c r="Y209" s="5">
        <v>500</v>
      </c>
      <c r="Z209" s="5"/>
      <c r="AA209" s="11">
        <f t="shared" si="28"/>
        <v>7452.7100000000009</v>
      </c>
      <c r="AB209" s="5">
        <v>2365</v>
      </c>
      <c r="AC209" s="5">
        <v>545.04999999999995</v>
      </c>
      <c r="AD209" s="5">
        <v>250</v>
      </c>
      <c r="AE209" s="5"/>
      <c r="AF209" s="11">
        <f t="shared" si="29"/>
        <v>3160.05</v>
      </c>
      <c r="AG209" s="5">
        <v>342</v>
      </c>
      <c r="AH209" s="5">
        <v>325.08999999999997</v>
      </c>
      <c r="AI209" s="5">
        <v>250</v>
      </c>
      <c r="AJ209" s="5"/>
      <c r="AK209" s="11">
        <f t="shared" si="30"/>
        <v>917.08999999999992</v>
      </c>
      <c r="AL209" s="95">
        <v>3884</v>
      </c>
      <c r="AM209" s="95">
        <v>4469.5035372954171</v>
      </c>
      <c r="AN209" s="95">
        <v>300</v>
      </c>
      <c r="AO209" s="95">
        <v>0</v>
      </c>
      <c r="AP209" s="11">
        <f t="shared" si="31"/>
        <v>8653.5035372954171</v>
      </c>
    </row>
    <row r="210" spans="1:42" x14ac:dyDescent="0.25">
      <c r="A210" s="1" t="s">
        <v>424</v>
      </c>
      <c r="B210" s="2" t="s">
        <v>425</v>
      </c>
      <c r="C210" s="3">
        <v>2056.9899999999998</v>
      </c>
      <c r="D210" s="3">
        <v>7607.1999999999989</v>
      </c>
      <c r="E210" s="3">
        <v>1400</v>
      </c>
      <c r="F210" s="3">
        <v>0</v>
      </c>
      <c r="G210" s="4">
        <f t="shared" si="24"/>
        <v>11064.189999999999</v>
      </c>
      <c r="H210" s="5">
        <v>0</v>
      </c>
      <c r="I210" s="5">
        <v>164.9</v>
      </c>
      <c r="J210" s="5">
        <v>0</v>
      </c>
      <c r="K210" s="5">
        <v>0</v>
      </c>
      <c r="L210" s="11">
        <f t="shared" si="25"/>
        <v>164.9</v>
      </c>
      <c r="M210" s="5"/>
      <c r="N210" s="5"/>
      <c r="O210" s="5"/>
      <c r="P210" s="5"/>
      <c r="Q210" s="11">
        <f t="shared" si="26"/>
        <v>0</v>
      </c>
      <c r="R210" s="5">
        <v>597</v>
      </c>
      <c r="S210" s="5">
        <v>275.95</v>
      </c>
      <c r="T210" s="5">
        <v>1000</v>
      </c>
      <c r="U210" s="5"/>
      <c r="V210" s="11">
        <f t="shared" si="27"/>
        <v>1872.95</v>
      </c>
      <c r="W210" s="5">
        <v>3920</v>
      </c>
      <c r="X210" s="5">
        <v>6379.83</v>
      </c>
      <c r="Y210" s="5">
        <v>2400</v>
      </c>
      <c r="Z210" s="5"/>
      <c r="AA210" s="11">
        <f t="shared" si="28"/>
        <v>12699.83</v>
      </c>
      <c r="AB210" s="5">
        <v>590</v>
      </c>
      <c r="AC210" s="5">
        <v>1390.08</v>
      </c>
      <c r="AD210" s="5">
        <v>500</v>
      </c>
      <c r="AE210" s="5"/>
      <c r="AF210" s="11">
        <f t="shared" si="29"/>
        <v>2480.08</v>
      </c>
      <c r="AG210" s="5">
        <v>0</v>
      </c>
      <c r="AH210" s="5">
        <v>98.15</v>
      </c>
      <c r="AI210" s="5">
        <v>0</v>
      </c>
      <c r="AJ210" s="5"/>
      <c r="AK210" s="11">
        <f t="shared" si="30"/>
        <v>98.15</v>
      </c>
      <c r="AL210" s="95">
        <v>3484</v>
      </c>
      <c r="AM210" s="95">
        <v>5869.8430531821987</v>
      </c>
      <c r="AN210" s="95">
        <v>500</v>
      </c>
      <c r="AO210" s="95">
        <v>0</v>
      </c>
      <c r="AP210" s="11">
        <f t="shared" si="31"/>
        <v>9853.8430531821978</v>
      </c>
    </row>
    <row r="211" spans="1:42" x14ac:dyDescent="0.25">
      <c r="A211" s="1" t="s">
        <v>426</v>
      </c>
      <c r="B211" s="2" t="s">
        <v>427</v>
      </c>
      <c r="C211" s="3">
        <v>3603.19</v>
      </c>
      <c r="D211" s="3">
        <v>9126.48</v>
      </c>
      <c r="E211" s="3">
        <v>21000</v>
      </c>
      <c r="F211" s="3">
        <v>0</v>
      </c>
      <c r="G211" s="4">
        <f t="shared" si="24"/>
        <v>33729.67</v>
      </c>
      <c r="H211" s="5">
        <v>0</v>
      </c>
      <c r="I211" s="5">
        <v>195.55</v>
      </c>
      <c r="J211" s="5">
        <v>0</v>
      </c>
      <c r="K211" s="5">
        <v>0</v>
      </c>
      <c r="L211" s="11">
        <f t="shared" si="25"/>
        <v>195.55</v>
      </c>
      <c r="M211" s="5"/>
      <c r="N211" s="5"/>
      <c r="O211" s="5"/>
      <c r="P211" s="5"/>
      <c r="Q211" s="11">
        <f t="shared" si="26"/>
        <v>0</v>
      </c>
      <c r="R211" s="5">
        <v>400</v>
      </c>
      <c r="S211" s="5">
        <v>118.85</v>
      </c>
      <c r="T211" s="5">
        <v>3000</v>
      </c>
      <c r="U211" s="5"/>
      <c r="V211" s="11">
        <f t="shared" si="27"/>
        <v>3518.85</v>
      </c>
      <c r="W211" s="5">
        <v>1705</v>
      </c>
      <c r="X211" s="5">
        <v>146.19999999999999</v>
      </c>
      <c r="Y211" s="5">
        <v>2100</v>
      </c>
      <c r="Z211" s="5"/>
      <c r="AA211" s="11">
        <f t="shared" si="28"/>
        <v>3951.2</v>
      </c>
      <c r="AB211" s="5">
        <v>1876</v>
      </c>
      <c r="AC211" s="5">
        <v>79.900000000000006</v>
      </c>
      <c r="AD211" s="5"/>
      <c r="AE211" s="5"/>
      <c r="AF211" s="11">
        <f t="shared" si="29"/>
        <v>1955.9</v>
      </c>
      <c r="AG211" s="5">
        <v>50</v>
      </c>
      <c r="AH211" s="5">
        <v>120.75</v>
      </c>
      <c r="AI211" s="5">
        <v>0</v>
      </c>
      <c r="AJ211" s="5"/>
      <c r="AK211" s="11">
        <f t="shared" si="30"/>
        <v>170.75</v>
      </c>
      <c r="AL211" s="95">
        <v>4353</v>
      </c>
      <c r="AM211" s="95">
        <v>5386.2882714601947</v>
      </c>
      <c r="AN211" s="95">
        <v>3000</v>
      </c>
      <c r="AO211" s="95">
        <v>0</v>
      </c>
      <c r="AP211" s="11">
        <f t="shared" si="31"/>
        <v>12739.288271460195</v>
      </c>
    </row>
    <row r="212" spans="1:42" x14ac:dyDescent="0.25">
      <c r="A212" s="1" t="s">
        <v>428</v>
      </c>
      <c r="B212" s="2" t="s">
        <v>429</v>
      </c>
      <c r="C212" s="3">
        <v>2679.02</v>
      </c>
      <c r="D212" s="3">
        <v>3861.9800000000005</v>
      </c>
      <c r="E212" s="3">
        <v>2700</v>
      </c>
      <c r="F212" s="3">
        <v>0</v>
      </c>
      <c r="G212" s="4">
        <f t="shared" si="24"/>
        <v>9241</v>
      </c>
      <c r="H212" s="5">
        <v>1077</v>
      </c>
      <c r="I212" s="5">
        <v>2868.37</v>
      </c>
      <c r="J212" s="5">
        <v>1300</v>
      </c>
      <c r="K212" s="5">
        <v>0</v>
      </c>
      <c r="L212" s="11">
        <f t="shared" si="25"/>
        <v>5245.37</v>
      </c>
      <c r="M212" s="5"/>
      <c r="N212" s="5"/>
      <c r="O212" s="5"/>
      <c r="P212" s="5"/>
      <c r="Q212" s="11">
        <f t="shared" si="26"/>
        <v>0</v>
      </c>
      <c r="R212" s="5">
        <v>1783</v>
      </c>
      <c r="S212" s="5">
        <v>479.02</v>
      </c>
      <c r="T212" s="5">
        <v>600</v>
      </c>
      <c r="U212" s="5"/>
      <c r="V212" s="11">
        <f t="shared" si="27"/>
        <v>2862.02</v>
      </c>
      <c r="W212" s="5">
        <v>269.35000000000002</v>
      </c>
      <c r="X212" s="5">
        <v>884.65</v>
      </c>
      <c r="Y212" s="5">
        <v>1000</v>
      </c>
      <c r="Z212" s="5"/>
      <c r="AA212" s="11">
        <f t="shared" si="28"/>
        <v>2154</v>
      </c>
      <c r="AB212" s="5">
        <v>658</v>
      </c>
      <c r="AC212" s="5">
        <v>1822.26</v>
      </c>
      <c r="AD212" s="5">
        <v>635</v>
      </c>
      <c r="AE212" s="5"/>
      <c r="AF212" s="11">
        <f t="shared" si="29"/>
        <v>3115.26</v>
      </c>
      <c r="AG212" s="5">
        <v>35</v>
      </c>
      <c r="AH212" s="5">
        <v>1660.7</v>
      </c>
      <c r="AI212" s="5">
        <v>400</v>
      </c>
      <c r="AJ212" s="5"/>
      <c r="AK212" s="11">
        <f t="shared" si="30"/>
        <v>2095.6999999999998</v>
      </c>
      <c r="AL212" s="95">
        <v>11198</v>
      </c>
      <c r="AM212" s="95">
        <v>3102.6216069061379</v>
      </c>
      <c r="AN212" s="95">
        <v>0</v>
      </c>
      <c r="AO212" s="95">
        <v>0</v>
      </c>
      <c r="AP212" s="11">
        <f t="shared" si="31"/>
        <v>14300.621606906137</v>
      </c>
    </row>
    <row r="213" spans="1:42" x14ac:dyDescent="0.25">
      <c r="A213" s="1" t="s">
        <v>430</v>
      </c>
      <c r="B213" s="2" t="s">
        <v>431</v>
      </c>
      <c r="C213" s="3">
        <v>4045.55</v>
      </c>
      <c r="D213" s="3">
        <v>10971.619999999999</v>
      </c>
      <c r="E213" s="3">
        <v>12000</v>
      </c>
      <c r="F213" s="3">
        <v>0</v>
      </c>
      <c r="G213" s="4">
        <f t="shared" si="24"/>
        <v>27017.17</v>
      </c>
      <c r="H213" s="5">
        <v>0</v>
      </c>
      <c r="I213" s="5">
        <v>75.599999999999994</v>
      </c>
      <c r="J213" s="5">
        <v>0</v>
      </c>
      <c r="K213" s="5">
        <v>0</v>
      </c>
      <c r="L213" s="11">
        <f t="shared" si="25"/>
        <v>75.599999999999994</v>
      </c>
      <c r="M213" s="5"/>
      <c r="N213" s="5"/>
      <c r="O213" s="5"/>
      <c r="P213" s="5"/>
      <c r="Q213" s="11">
        <f t="shared" si="26"/>
        <v>0</v>
      </c>
      <c r="R213" s="5">
        <v>40</v>
      </c>
      <c r="S213" s="5">
        <v>664.44</v>
      </c>
      <c r="T213" s="5">
        <v>2000</v>
      </c>
      <c r="U213" s="5"/>
      <c r="V213" s="11">
        <f t="shared" si="27"/>
        <v>2704.44</v>
      </c>
      <c r="W213" s="5"/>
      <c r="X213" s="5">
        <v>112.9</v>
      </c>
      <c r="Y213" s="5"/>
      <c r="Z213" s="5"/>
      <c r="AA213" s="11">
        <f t="shared" si="28"/>
        <v>112.9</v>
      </c>
      <c r="AB213" s="5">
        <v>310</v>
      </c>
      <c r="AC213" s="5">
        <v>85.15</v>
      </c>
      <c r="AD213" s="5"/>
      <c r="AE213" s="5"/>
      <c r="AF213" s="11">
        <f t="shared" si="29"/>
        <v>395.15</v>
      </c>
      <c r="AG213" s="5">
        <v>0</v>
      </c>
      <c r="AH213" s="5">
        <v>204.37</v>
      </c>
      <c r="AI213" s="5">
        <v>2000</v>
      </c>
      <c r="AJ213" s="5"/>
      <c r="AK213" s="11">
        <f t="shared" si="30"/>
        <v>2204.37</v>
      </c>
      <c r="AL213" s="95">
        <v>5981</v>
      </c>
      <c r="AM213" s="95">
        <v>5052.5018579041971</v>
      </c>
      <c r="AN213" s="95">
        <v>1500</v>
      </c>
      <c r="AO213" s="95">
        <v>0</v>
      </c>
      <c r="AP213" s="11">
        <f t="shared" si="31"/>
        <v>12533.501857904197</v>
      </c>
    </row>
    <row r="214" spans="1:42" x14ac:dyDescent="0.25">
      <c r="A214" s="1" t="s">
        <v>432</v>
      </c>
      <c r="B214" s="2" t="s">
        <v>433</v>
      </c>
      <c r="C214" s="3">
        <v>573.1</v>
      </c>
      <c r="D214" s="3">
        <v>1323.4299999999998</v>
      </c>
      <c r="E214" s="3">
        <v>5000</v>
      </c>
      <c r="F214" s="3">
        <v>0</v>
      </c>
      <c r="G214" s="4">
        <f t="shared" si="24"/>
        <v>6896.53</v>
      </c>
      <c r="H214" s="5">
        <v>0</v>
      </c>
      <c r="I214" s="5">
        <v>86.6</v>
      </c>
      <c r="J214" s="5">
        <v>0</v>
      </c>
      <c r="K214" s="5">
        <v>0</v>
      </c>
      <c r="L214" s="11">
        <f t="shared" si="25"/>
        <v>86.6</v>
      </c>
      <c r="M214" s="5"/>
      <c r="N214" s="5"/>
      <c r="O214" s="5"/>
      <c r="P214" s="5"/>
      <c r="Q214" s="11">
        <f t="shared" si="26"/>
        <v>0</v>
      </c>
      <c r="R214" s="5">
        <v>40</v>
      </c>
      <c r="S214" s="5">
        <v>193.2</v>
      </c>
      <c r="T214" s="5">
        <v>0</v>
      </c>
      <c r="U214" s="5"/>
      <c r="V214" s="11">
        <f t="shared" si="27"/>
        <v>233.2</v>
      </c>
      <c r="W214" s="5">
        <v>62000</v>
      </c>
      <c r="X214" s="5">
        <v>1352.75</v>
      </c>
      <c r="Y214" s="5"/>
      <c r="Z214" s="5"/>
      <c r="AA214" s="11">
        <f t="shared" si="28"/>
        <v>63352.75</v>
      </c>
      <c r="AB214" s="5">
        <v>5105</v>
      </c>
      <c r="AC214" s="5">
        <v>223.15</v>
      </c>
      <c r="AD214" s="5"/>
      <c r="AE214" s="5"/>
      <c r="AF214" s="11">
        <f t="shared" si="29"/>
        <v>5328.15</v>
      </c>
      <c r="AG214" s="5">
        <v>0</v>
      </c>
      <c r="AH214" s="5">
        <v>351.75</v>
      </c>
      <c r="AI214" s="5">
        <v>0</v>
      </c>
      <c r="AJ214" s="5"/>
      <c r="AK214" s="11">
        <f t="shared" si="30"/>
        <v>351.75</v>
      </c>
      <c r="AL214" s="95">
        <v>1138</v>
      </c>
      <c r="AM214" s="95">
        <v>3484.4585702832537</v>
      </c>
      <c r="AN214" s="95">
        <v>550</v>
      </c>
      <c r="AO214" s="95">
        <v>0</v>
      </c>
      <c r="AP214" s="11">
        <f t="shared" si="31"/>
        <v>5172.4585702832537</v>
      </c>
    </row>
    <row r="215" spans="1:42" x14ac:dyDescent="0.25">
      <c r="A215" s="1" t="s">
        <v>434</v>
      </c>
      <c r="B215" s="2" t="s">
        <v>435</v>
      </c>
      <c r="C215" s="3">
        <v>1863.27</v>
      </c>
      <c r="D215" s="3">
        <v>6805.63</v>
      </c>
      <c r="E215" s="3">
        <v>4407.8500000000004</v>
      </c>
      <c r="F215" s="3">
        <v>0</v>
      </c>
      <c r="G215" s="4">
        <f t="shared" si="24"/>
        <v>13076.75</v>
      </c>
      <c r="H215" s="5">
        <v>630</v>
      </c>
      <c r="I215" s="5">
        <v>2749.22</v>
      </c>
      <c r="J215" s="5">
        <v>2000</v>
      </c>
      <c r="K215" s="5">
        <v>0</v>
      </c>
      <c r="L215" s="11">
        <f t="shared" si="25"/>
        <v>5379.2199999999993</v>
      </c>
      <c r="M215" s="5"/>
      <c r="N215" s="5"/>
      <c r="O215" s="5"/>
      <c r="P215" s="5"/>
      <c r="Q215" s="11">
        <f t="shared" si="26"/>
        <v>0</v>
      </c>
      <c r="R215" s="5">
        <v>650</v>
      </c>
      <c r="S215" s="5">
        <v>1687.77</v>
      </c>
      <c r="T215" s="5">
        <v>2000</v>
      </c>
      <c r="U215" s="5"/>
      <c r="V215" s="11">
        <f t="shared" si="27"/>
        <v>4337.7700000000004</v>
      </c>
      <c r="W215" s="5">
        <v>30</v>
      </c>
      <c r="X215" s="5">
        <v>1226.5</v>
      </c>
      <c r="Y215" s="5"/>
      <c r="Z215" s="5"/>
      <c r="AA215" s="11">
        <f t="shared" si="28"/>
        <v>1256.5</v>
      </c>
      <c r="AB215" s="5">
        <v>2980</v>
      </c>
      <c r="AC215" s="5">
        <v>1104.46</v>
      </c>
      <c r="AD215" s="5">
        <v>1000</v>
      </c>
      <c r="AE215" s="5"/>
      <c r="AF215" s="11">
        <f t="shared" si="29"/>
        <v>5084.46</v>
      </c>
      <c r="AG215" s="5">
        <v>20</v>
      </c>
      <c r="AH215" s="5">
        <v>1297</v>
      </c>
      <c r="AI215" s="5">
        <v>1000</v>
      </c>
      <c r="AJ215" s="5"/>
      <c r="AK215" s="11">
        <f t="shared" si="30"/>
        <v>2317</v>
      </c>
      <c r="AL215" s="95">
        <v>3175</v>
      </c>
      <c r="AM215" s="95">
        <v>3596.0084034338106</v>
      </c>
      <c r="AN215" s="95">
        <v>0</v>
      </c>
      <c r="AO215" s="95">
        <v>0</v>
      </c>
      <c r="AP215" s="11">
        <f t="shared" si="31"/>
        <v>6771.0084034338106</v>
      </c>
    </row>
    <row r="216" spans="1:42" x14ac:dyDescent="0.25">
      <c r="A216" s="1" t="s">
        <v>436</v>
      </c>
      <c r="B216" s="2" t="s">
        <v>437</v>
      </c>
      <c r="C216" s="3">
        <v>8614.5400000000009</v>
      </c>
      <c r="D216" s="3">
        <v>13665.66</v>
      </c>
      <c r="E216" s="3">
        <v>37000</v>
      </c>
      <c r="F216" s="3">
        <v>0</v>
      </c>
      <c r="G216" s="4">
        <f t="shared" si="24"/>
        <v>59280.2</v>
      </c>
      <c r="H216" s="5">
        <v>590</v>
      </c>
      <c r="I216" s="5">
        <v>1635.56</v>
      </c>
      <c r="J216" s="5">
        <v>10000</v>
      </c>
      <c r="K216" s="5">
        <v>0</v>
      </c>
      <c r="L216" s="11">
        <f t="shared" si="25"/>
        <v>12225.56</v>
      </c>
      <c r="M216" s="5"/>
      <c r="N216" s="5"/>
      <c r="O216" s="5"/>
      <c r="P216" s="5"/>
      <c r="Q216" s="11">
        <f t="shared" si="26"/>
        <v>0</v>
      </c>
      <c r="R216" s="5">
        <v>575</v>
      </c>
      <c r="S216" s="5">
        <v>2077.34</v>
      </c>
      <c r="T216" s="5">
        <v>6000</v>
      </c>
      <c r="U216" s="5"/>
      <c r="V216" s="11">
        <f t="shared" si="27"/>
        <v>8652.34</v>
      </c>
      <c r="W216" s="5">
        <v>8575</v>
      </c>
      <c r="X216" s="5">
        <v>2644.2699999999995</v>
      </c>
      <c r="Y216" s="5">
        <v>20000</v>
      </c>
      <c r="Z216" s="5"/>
      <c r="AA216" s="11">
        <f t="shared" si="28"/>
        <v>31219.27</v>
      </c>
      <c r="AB216" s="5">
        <v>831.7</v>
      </c>
      <c r="AC216" s="5">
        <v>1087.8699999999999</v>
      </c>
      <c r="AD216" s="5">
        <v>6000</v>
      </c>
      <c r="AE216" s="5"/>
      <c r="AF216" s="11">
        <f t="shared" si="29"/>
        <v>7919.57</v>
      </c>
      <c r="AG216" s="5">
        <v>2400</v>
      </c>
      <c r="AH216" s="5">
        <v>2745.67</v>
      </c>
      <c r="AI216" s="5">
        <v>10000</v>
      </c>
      <c r="AJ216" s="5"/>
      <c r="AK216" s="11">
        <f t="shared" si="30"/>
        <v>15145.67</v>
      </c>
      <c r="AL216" s="95">
        <v>17117</v>
      </c>
      <c r="AM216" s="95">
        <v>12514.838169790819</v>
      </c>
      <c r="AN216" s="95">
        <v>9000</v>
      </c>
      <c r="AO216" s="95">
        <v>0</v>
      </c>
      <c r="AP216" s="11">
        <f t="shared" si="31"/>
        <v>38631.838169790819</v>
      </c>
    </row>
    <row r="217" spans="1:42" x14ac:dyDescent="0.25">
      <c r="A217" s="1" t="s">
        <v>438</v>
      </c>
      <c r="B217" s="2" t="s">
        <v>439</v>
      </c>
      <c r="C217" s="3">
        <v>1958.42</v>
      </c>
      <c r="D217" s="3">
        <v>7575.21</v>
      </c>
      <c r="E217" s="3">
        <v>13197</v>
      </c>
      <c r="F217" s="3">
        <v>0</v>
      </c>
      <c r="G217" s="4">
        <f t="shared" si="24"/>
        <v>22730.63</v>
      </c>
      <c r="H217" s="5">
        <v>0</v>
      </c>
      <c r="I217" s="5">
        <v>136.6</v>
      </c>
      <c r="J217" s="5">
        <v>0</v>
      </c>
      <c r="K217" s="5">
        <v>0</v>
      </c>
      <c r="L217" s="11">
        <f t="shared" si="25"/>
        <v>136.6</v>
      </c>
      <c r="M217" s="5"/>
      <c r="N217" s="5"/>
      <c r="O217" s="5"/>
      <c r="P217" s="5"/>
      <c r="Q217" s="11">
        <f t="shared" si="26"/>
        <v>0</v>
      </c>
      <c r="R217" s="5">
        <v>250.16</v>
      </c>
      <c r="S217" s="5">
        <v>417.9</v>
      </c>
      <c r="T217" s="5">
        <v>0</v>
      </c>
      <c r="U217" s="5"/>
      <c r="V217" s="11">
        <f t="shared" si="27"/>
        <v>668.06</v>
      </c>
      <c r="W217" s="5">
        <v>764</v>
      </c>
      <c r="X217" s="5">
        <v>342.7</v>
      </c>
      <c r="Y217" s="5">
        <v>3000</v>
      </c>
      <c r="Z217" s="5"/>
      <c r="AA217" s="11">
        <f t="shared" si="28"/>
        <v>4106.7</v>
      </c>
      <c r="AB217" s="5">
        <v>560</v>
      </c>
      <c r="AC217" s="5">
        <v>187.95</v>
      </c>
      <c r="AD217" s="5"/>
      <c r="AE217" s="5"/>
      <c r="AF217" s="11">
        <f t="shared" si="29"/>
        <v>747.95</v>
      </c>
      <c r="AG217" s="5">
        <v>30</v>
      </c>
      <c r="AH217" s="5">
        <v>170.55</v>
      </c>
      <c r="AI217" s="5">
        <v>0</v>
      </c>
      <c r="AJ217" s="5"/>
      <c r="AK217" s="11">
        <f t="shared" si="30"/>
        <v>200.55</v>
      </c>
      <c r="AL217" s="95">
        <v>2209</v>
      </c>
      <c r="AM217" s="95">
        <v>2495.2751065833181</v>
      </c>
      <c r="AN217" s="95">
        <v>500</v>
      </c>
      <c r="AO217" s="95">
        <v>0</v>
      </c>
      <c r="AP217" s="11">
        <f t="shared" si="31"/>
        <v>5204.2751065833181</v>
      </c>
    </row>
    <row r="218" spans="1:42" x14ac:dyDescent="0.25">
      <c r="A218" s="1" t="s">
        <v>440</v>
      </c>
      <c r="B218" s="2" t="s">
        <v>441</v>
      </c>
      <c r="C218" s="3">
        <v>4779.5</v>
      </c>
      <c r="D218" s="3">
        <v>6214.66</v>
      </c>
      <c r="E218" s="3">
        <v>18892.5</v>
      </c>
      <c r="F218" s="3">
        <v>0</v>
      </c>
      <c r="G218" s="4">
        <f t="shared" si="24"/>
        <v>29886.66</v>
      </c>
      <c r="H218" s="5">
        <v>0</v>
      </c>
      <c r="I218" s="5">
        <v>711.2</v>
      </c>
      <c r="J218" s="5">
        <v>48.36</v>
      </c>
      <c r="K218" s="5">
        <v>0</v>
      </c>
      <c r="L218" s="11">
        <f t="shared" si="25"/>
        <v>759.56000000000006</v>
      </c>
      <c r="M218" s="5"/>
      <c r="N218" s="5"/>
      <c r="O218" s="5"/>
      <c r="P218" s="5"/>
      <c r="Q218" s="11">
        <f t="shared" si="26"/>
        <v>0</v>
      </c>
      <c r="R218" s="5">
        <v>1125</v>
      </c>
      <c r="S218" s="5">
        <v>649.9</v>
      </c>
      <c r="T218" s="5">
        <v>3493.43</v>
      </c>
      <c r="U218" s="5"/>
      <c r="V218" s="11">
        <f t="shared" si="27"/>
        <v>5268.33</v>
      </c>
      <c r="W218" s="5">
        <v>1390</v>
      </c>
      <c r="X218" s="5">
        <v>440.53999999999996</v>
      </c>
      <c r="Y218" s="5">
        <v>6000</v>
      </c>
      <c r="Z218" s="5"/>
      <c r="AA218" s="11">
        <f t="shared" si="28"/>
        <v>7830.54</v>
      </c>
      <c r="AB218" s="5">
        <v>3628.55</v>
      </c>
      <c r="AC218" s="5">
        <v>279.45</v>
      </c>
      <c r="AD218" s="5">
        <v>4731.93</v>
      </c>
      <c r="AE218" s="5"/>
      <c r="AF218" s="11">
        <f t="shared" si="29"/>
        <v>8639.93</v>
      </c>
      <c r="AG218" s="5">
        <v>1020</v>
      </c>
      <c r="AH218" s="5">
        <v>788.22</v>
      </c>
      <c r="AI218" s="5">
        <v>241.79</v>
      </c>
      <c r="AJ218" s="5"/>
      <c r="AK218" s="11">
        <f t="shared" si="30"/>
        <v>2050.0100000000002</v>
      </c>
      <c r="AL218" s="95">
        <v>8278</v>
      </c>
      <c r="AM218" s="95">
        <v>5518.9112686490062</v>
      </c>
      <c r="AN218" s="95">
        <v>1837.55</v>
      </c>
      <c r="AO218" s="95">
        <v>0</v>
      </c>
      <c r="AP218" s="11">
        <f t="shared" si="31"/>
        <v>15634.461268649005</v>
      </c>
    </row>
    <row r="219" spans="1:42" x14ac:dyDescent="0.25">
      <c r="A219" s="1" t="s">
        <v>442</v>
      </c>
      <c r="B219" s="2" t="s">
        <v>443</v>
      </c>
      <c r="C219" s="3">
        <v>3300.95</v>
      </c>
      <c r="D219" s="3">
        <v>13127.880000000001</v>
      </c>
      <c r="E219" s="3">
        <v>2500</v>
      </c>
      <c r="F219" s="3">
        <v>0</v>
      </c>
      <c r="G219" s="4">
        <f t="shared" si="24"/>
        <v>18928.830000000002</v>
      </c>
      <c r="H219" s="5">
        <v>1330</v>
      </c>
      <c r="I219" s="5">
        <v>212.45</v>
      </c>
      <c r="J219" s="5">
        <v>0</v>
      </c>
      <c r="K219" s="5">
        <v>0</v>
      </c>
      <c r="L219" s="11">
        <f t="shared" si="25"/>
        <v>1542.45</v>
      </c>
      <c r="M219" s="5"/>
      <c r="N219" s="5"/>
      <c r="O219" s="5"/>
      <c r="P219" s="5"/>
      <c r="Q219" s="11">
        <f t="shared" si="26"/>
        <v>0</v>
      </c>
      <c r="R219" s="5">
        <v>730</v>
      </c>
      <c r="S219" s="5">
        <v>948</v>
      </c>
      <c r="T219" s="5">
        <v>1000</v>
      </c>
      <c r="U219" s="5"/>
      <c r="V219" s="11">
        <f t="shared" si="27"/>
        <v>2678</v>
      </c>
      <c r="W219" s="5">
        <v>5580</v>
      </c>
      <c r="X219" s="5">
        <v>1966.8600000000001</v>
      </c>
      <c r="Y219" s="5">
        <v>2000</v>
      </c>
      <c r="Z219" s="5"/>
      <c r="AA219" s="11">
        <f t="shared" si="28"/>
        <v>9546.86</v>
      </c>
      <c r="AB219" s="5">
        <v>3680</v>
      </c>
      <c r="AC219" s="5">
        <v>1218.77</v>
      </c>
      <c r="AD219" s="5">
        <v>1000</v>
      </c>
      <c r="AE219" s="5"/>
      <c r="AF219" s="11">
        <f t="shared" si="29"/>
        <v>5898.77</v>
      </c>
      <c r="AG219" s="5">
        <v>1430</v>
      </c>
      <c r="AH219" s="5">
        <v>935.44</v>
      </c>
      <c r="AI219" s="5">
        <v>0</v>
      </c>
      <c r="AJ219" s="5"/>
      <c r="AK219" s="11">
        <f t="shared" si="30"/>
        <v>2365.44</v>
      </c>
      <c r="AL219" s="95">
        <v>5665</v>
      </c>
      <c r="AM219" s="95">
        <v>3365.3594419337869</v>
      </c>
      <c r="AN219" s="95">
        <v>0</v>
      </c>
      <c r="AO219" s="95">
        <v>0</v>
      </c>
      <c r="AP219" s="11">
        <f t="shared" si="31"/>
        <v>9030.359441933786</v>
      </c>
    </row>
    <row r="220" spans="1:42" x14ac:dyDescent="0.25">
      <c r="A220" s="1" t="s">
        <v>444</v>
      </c>
      <c r="B220" s="2" t="s">
        <v>445</v>
      </c>
      <c r="C220" s="3">
        <v>6970.77</v>
      </c>
      <c r="D220" s="3">
        <v>4083.0299999999997</v>
      </c>
      <c r="E220" s="3">
        <v>20000</v>
      </c>
      <c r="F220" s="3">
        <v>0</v>
      </c>
      <c r="G220" s="4">
        <f t="shared" si="24"/>
        <v>31053.8</v>
      </c>
      <c r="H220" s="5">
        <v>0</v>
      </c>
      <c r="I220" s="5">
        <v>0</v>
      </c>
      <c r="J220" s="5">
        <v>0</v>
      </c>
      <c r="K220" s="5">
        <v>0</v>
      </c>
      <c r="L220" s="11">
        <f t="shared" si="25"/>
        <v>0</v>
      </c>
      <c r="M220" s="5"/>
      <c r="N220" s="5"/>
      <c r="O220" s="5"/>
      <c r="P220" s="5"/>
      <c r="Q220" s="11">
        <f t="shared" si="26"/>
        <v>0</v>
      </c>
      <c r="R220" s="5">
        <v>220</v>
      </c>
      <c r="S220" s="5">
        <v>209</v>
      </c>
      <c r="T220" s="5">
        <v>0</v>
      </c>
      <c r="U220" s="5"/>
      <c r="V220" s="11">
        <f t="shared" si="27"/>
        <v>429</v>
      </c>
      <c r="W220" s="5">
        <v>1380</v>
      </c>
      <c r="X220" s="5">
        <v>283.64999999999998</v>
      </c>
      <c r="Y220" s="5"/>
      <c r="Z220" s="5"/>
      <c r="AA220" s="11">
        <f t="shared" si="28"/>
        <v>1663.65</v>
      </c>
      <c r="AB220" s="5">
        <v>1180</v>
      </c>
      <c r="AC220" s="5">
        <v>96.45</v>
      </c>
      <c r="AD220" s="5"/>
      <c r="AE220" s="5"/>
      <c r="AF220" s="11">
        <f t="shared" si="29"/>
        <v>1276.45</v>
      </c>
      <c r="AG220" s="5">
        <v>840</v>
      </c>
      <c r="AH220" s="5">
        <v>538.84</v>
      </c>
      <c r="AI220" s="5">
        <v>0</v>
      </c>
      <c r="AJ220" s="5"/>
      <c r="AK220" s="11">
        <f t="shared" si="30"/>
        <v>1378.8400000000001</v>
      </c>
      <c r="AL220" s="95">
        <v>7806</v>
      </c>
      <c r="AM220" s="95">
        <v>4467.6014902061597</v>
      </c>
      <c r="AN220" s="95">
        <v>7400</v>
      </c>
      <c r="AO220" s="95">
        <v>0</v>
      </c>
      <c r="AP220" s="11">
        <f t="shared" si="31"/>
        <v>19673.601490206158</v>
      </c>
    </row>
    <row r="221" spans="1:42" x14ac:dyDescent="0.25">
      <c r="A221" s="1" t="s">
        <v>446</v>
      </c>
      <c r="B221" s="2" t="s">
        <v>447</v>
      </c>
      <c r="C221" s="3">
        <v>970.76</v>
      </c>
      <c r="D221" s="3">
        <v>652.51</v>
      </c>
      <c r="E221" s="3">
        <v>4000</v>
      </c>
      <c r="F221" s="3">
        <v>0</v>
      </c>
      <c r="G221" s="4">
        <f t="shared" si="24"/>
        <v>5623.27</v>
      </c>
      <c r="H221" s="5">
        <v>0</v>
      </c>
      <c r="I221" s="5">
        <v>90.95</v>
      </c>
      <c r="J221" s="5">
        <v>0</v>
      </c>
      <c r="K221" s="5">
        <v>0</v>
      </c>
      <c r="L221" s="11">
        <f t="shared" si="25"/>
        <v>90.95</v>
      </c>
      <c r="M221" s="5"/>
      <c r="N221" s="5"/>
      <c r="O221" s="5"/>
      <c r="P221" s="5"/>
      <c r="Q221" s="11">
        <f t="shared" si="26"/>
        <v>0</v>
      </c>
      <c r="R221" s="5">
        <v>51</v>
      </c>
      <c r="S221" s="5">
        <v>187.15</v>
      </c>
      <c r="T221" s="5">
        <v>0</v>
      </c>
      <c r="U221" s="5"/>
      <c r="V221" s="11">
        <f t="shared" si="27"/>
        <v>238.15</v>
      </c>
      <c r="W221" s="5">
        <v>660</v>
      </c>
      <c r="X221" s="5">
        <v>2118.34</v>
      </c>
      <c r="Y221" s="5">
        <v>1000</v>
      </c>
      <c r="Z221" s="5"/>
      <c r="AA221" s="11">
        <f t="shared" si="28"/>
        <v>3778.34</v>
      </c>
      <c r="AB221" s="5">
        <v>392</v>
      </c>
      <c r="AC221" s="5">
        <v>106.05</v>
      </c>
      <c r="AD221" s="5"/>
      <c r="AE221" s="5"/>
      <c r="AF221" s="11">
        <f t="shared" si="29"/>
        <v>498.05</v>
      </c>
      <c r="AG221" s="5">
        <v>15</v>
      </c>
      <c r="AH221" s="5">
        <v>145</v>
      </c>
      <c r="AI221" s="5">
        <v>0</v>
      </c>
      <c r="AJ221" s="5"/>
      <c r="AK221" s="11">
        <f t="shared" si="30"/>
        <v>160</v>
      </c>
      <c r="AL221" s="95">
        <v>1345.2</v>
      </c>
      <c r="AM221" s="95">
        <v>1596.5263349409333</v>
      </c>
      <c r="AN221" s="95">
        <v>0</v>
      </c>
      <c r="AO221" s="95">
        <v>0</v>
      </c>
      <c r="AP221" s="11">
        <f t="shared" si="31"/>
        <v>2941.7263349409332</v>
      </c>
    </row>
    <row r="222" spans="1:42" x14ac:dyDescent="0.25">
      <c r="A222" s="1" t="s">
        <v>448</v>
      </c>
      <c r="B222" s="2" t="s">
        <v>449</v>
      </c>
      <c r="C222" s="3">
        <v>1421.83</v>
      </c>
      <c r="D222" s="3">
        <v>3809.3999999999996</v>
      </c>
      <c r="E222" s="3">
        <v>4000</v>
      </c>
      <c r="F222" s="3">
        <v>0</v>
      </c>
      <c r="G222" s="4">
        <f t="shared" si="24"/>
        <v>9231.23</v>
      </c>
      <c r="H222" s="5">
        <v>455</v>
      </c>
      <c r="I222" s="5">
        <v>427.85</v>
      </c>
      <c r="J222" s="5">
        <v>0</v>
      </c>
      <c r="K222" s="5">
        <v>0</v>
      </c>
      <c r="L222" s="11">
        <f t="shared" si="25"/>
        <v>882.85</v>
      </c>
      <c r="M222" s="5"/>
      <c r="N222" s="5"/>
      <c r="O222" s="5"/>
      <c r="P222" s="5"/>
      <c r="Q222" s="11">
        <f t="shared" si="26"/>
        <v>0</v>
      </c>
      <c r="R222" s="5">
        <v>470</v>
      </c>
      <c r="S222" s="5">
        <v>436.9</v>
      </c>
      <c r="T222" s="5">
        <v>0</v>
      </c>
      <c r="U222" s="5"/>
      <c r="V222" s="11">
        <f t="shared" si="27"/>
        <v>906.9</v>
      </c>
      <c r="W222" s="5">
        <v>4991</v>
      </c>
      <c r="X222" s="5">
        <v>5063.4399999999996</v>
      </c>
      <c r="Y222" s="5">
        <v>1021</v>
      </c>
      <c r="Z222" s="5"/>
      <c r="AA222" s="11">
        <f t="shared" si="28"/>
        <v>11075.439999999999</v>
      </c>
      <c r="AB222" s="5">
        <v>423</v>
      </c>
      <c r="AC222" s="5">
        <v>388.82</v>
      </c>
      <c r="AD222" s="5"/>
      <c r="AE222" s="5"/>
      <c r="AF222" s="11">
        <f t="shared" si="29"/>
        <v>811.81999999999994</v>
      </c>
      <c r="AG222" s="5">
        <v>5240</v>
      </c>
      <c r="AH222" s="5">
        <v>165.85</v>
      </c>
      <c r="AI222" s="5">
        <v>0</v>
      </c>
      <c r="AJ222" s="5"/>
      <c r="AK222" s="11">
        <f t="shared" si="30"/>
        <v>5405.85</v>
      </c>
      <c r="AL222" s="95">
        <v>986</v>
      </c>
      <c r="AM222" s="95">
        <v>3320.137905000734</v>
      </c>
      <c r="AN222" s="95">
        <v>0</v>
      </c>
      <c r="AO222" s="95">
        <v>0</v>
      </c>
      <c r="AP222" s="11">
        <f t="shared" si="31"/>
        <v>4306.1379050007345</v>
      </c>
    </row>
    <row r="223" spans="1:42" x14ac:dyDescent="0.25">
      <c r="A223" s="1" t="s">
        <v>450</v>
      </c>
      <c r="B223" s="2" t="s">
        <v>451</v>
      </c>
      <c r="C223" s="3">
        <v>991.55</v>
      </c>
      <c r="D223" s="3">
        <v>713</v>
      </c>
      <c r="E223" s="3">
        <v>3500</v>
      </c>
      <c r="F223" s="3">
        <v>0</v>
      </c>
      <c r="G223" s="4">
        <f t="shared" si="24"/>
        <v>5204.55</v>
      </c>
      <c r="H223" s="5">
        <v>0</v>
      </c>
      <c r="I223" s="5">
        <v>52.5</v>
      </c>
      <c r="J223" s="5">
        <v>0</v>
      </c>
      <c r="K223" s="5">
        <v>0</v>
      </c>
      <c r="L223" s="11">
        <f t="shared" si="25"/>
        <v>52.5</v>
      </c>
      <c r="M223" s="5"/>
      <c r="N223" s="5"/>
      <c r="O223" s="5"/>
      <c r="P223" s="5"/>
      <c r="Q223" s="11">
        <f t="shared" si="26"/>
        <v>0</v>
      </c>
      <c r="R223" s="5">
        <v>120</v>
      </c>
      <c r="S223" s="5">
        <v>138.9</v>
      </c>
      <c r="T223" s="5">
        <v>0</v>
      </c>
      <c r="U223" s="5"/>
      <c r="V223" s="11">
        <f t="shared" si="27"/>
        <v>258.89999999999998</v>
      </c>
      <c r="W223" s="5">
        <v>600</v>
      </c>
      <c r="X223" s="5">
        <v>140.22</v>
      </c>
      <c r="Y223" s="5"/>
      <c r="Z223" s="5"/>
      <c r="AA223" s="11">
        <f t="shared" si="28"/>
        <v>740.22</v>
      </c>
      <c r="AB223" s="5">
        <v>720</v>
      </c>
      <c r="AC223" s="5">
        <v>80.7</v>
      </c>
      <c r="AD223" s="5"/>
      <c r="AE223" s="5"/>
      <c r="AF223" s="11">
        <f t="shared" si="29"/>
        <v>800.7</v>
      </c>
      <c r="AG223" s="5">
        <v>600</v>
      </c>
      <c r="AH223" s="5">
        <v>181.5</v>
      </c>
      <c r="AI223" s="5">
        <v>0</v>
      </c>
      <c r="AJ223" s="5"/>
      <c r="AK223" s="11">
        <f t="shared" si="30"/>
        <v>781.5</v>
      </c>
      <c r="AL223" s="95">
        <v>3458.75</v>
      </c>
      <c r="AM223" s="95">
        <v>1180.5272861402771</v>
      </c>
      <c r="AN223" s="95">
        <v>0</v>
      </c>
      <c r="AO223" s="95">
        <v>0</v>
      </c>
      <c r="AP223" s="11">
        <f t="shared" si="31"/>
        <v>4639.2772861402773</v>
      </c>
    </row>
    <row r="224" spans="1:42" x14ac:dyDescent="0.25">
      <c r="A224" s="1" t="s">
        <v>452</v>
      </c>
      <c r="B224" s="2" t="s">
        <v>453</v>
      </c>
      <c r="C224" s="3">
        <v>7749.42</v>
      </c>
      <c r="D224" s="3">
        <v>7345.67</v>
      </c>
      <c r="E224" s="3">
        <v>37040</v>
      </c>
      <c r="F224" s="3">
        <v>0</v>
      </c>
      <c r="G224" s="4">
        <f t="shared" si="24"/>
        <v>52135.09</v>
      </c>
      <c r="H224" s="5">
        <v>552.04999999999995</v>
      </c>
      <c r="I224" s="5">
        <v>435.58</v>
      </c>
      <c r="J224" s="5">
        <v>0</v>
      </c>
      <c r="K224" s="5">
        <v>0</v>
      </c>
      <c r="L224" s="11">
        <f t="shared" si="25"/>
        <v>987.62999999999988</v>
      </c>
      <c r="M224" s="5"/>
      <c r="N224" s="5"/>
      <c r="O224" s="5"/>
      <c r="P224" s="5"/>
      <c r="Q224" s="11">
        <f t="shared" si="26"/>
        <v>0</v>
      </c>
      <c r="R224" s="5">
        <v>1620</v>
      </c>
      <c r="S224" s="5">
        <v>452.32</v>
      </c>
      <c r="T224" s="5">
        <v>2000</v>
      </c>
      <c r="U224" s="5"/>
      <c r="V224" s="11">
        <f t="shared" si="27"/>
        <v>4072.32</v>
      </c>
      <c r="W224" s="5">
        <v>785</v>
      </c>
      <c r="X224" s="5"/>
      <c r="Y224" s="5"/>
      <c r="Z224" s="5"/>
      <c r="AA224" s="11">
        <f t="shared" si="28"/>
        <v>785</v>
      </c>
      <c r="AB224" s="5">
        <v>1443</v>
      </c>
      <c r="AC224" s="5">
        <v>372.9</v>
      </c>
      <c r="AD224" s="5">
        <v>3500</v>
      </c>
      <c r="AE224" s="5"/>
      <c r="AF224" s="11">
        <f t="shared" si="29"/>
        <v>5315.9</v>
      </c>
      <c r="AG224" s="5">
        <v>2191</v>
      </c>
      <c r="AH224" s="5">
        <v>707.6</v>
      </c>
      <c r="AI224" s="5">
        <v>0</v>
      </c>
      <c r="AJ224" s="5"/>
      <c r="AK224" s="11">
        <f t="shared" si="30"/>
        <v>2898.6</v>
      </c>
      <c r="AL224" s="95">
        <v>21690.67</v>
      </c>
      <c r="AM224" s="95">
        <v>5621.6760958815048</v>
      </c>
      <c r="AN224" s="95">
        <v>4000</v>
      </c>
      <c r="AO224" s="95">
        <v>0</v>
      </c>
      <c r="AP224" s="11">
        <f t="shared" si="31"/>
        <v>31312.346095881505</v>
      </c>
    </row>
    <row r="225" spans="1:42" x14ac:dyDescent="0.25">
      <c r="A225" s="1" t="s">
        <v>454</v>
      </c>
      <c r="B225" s="2" t="s">
        <v>455</v>
      </c>
      <c r="C225" s="3">
        <v>638.30999999999995</v>
      </c>
      <c r="D225" s="3">
        <v>1745.8600000000001</v>
      </c>
      <c r="E225" s="3">
        <v>5200</v>
      </c>
      <c r="F225" s="3">
        <v>0</v>
      </c>
      <c r="G225" s="4">
        <f t="shared" si="24"/>
        <v>7584.17</v>
      </c>
      <c r="H225" s="5">
        <v>55</v>
      </c>
      <c r="I225" s="5">
        <v>77.77</v>
      </c>
      <c r="J225" s="5">
        <v>0</v>
      </c>
      <c r="K225" s="5">
        <v>0</v>
      </c>
      <c r="L225" s="11">
        <f t="shared" si="25"/>
        <v>132.76999999999998</v>
      </c>
      <c r="M225" s="5"/>
      <c r="N225" s="5"/>
      <c r="O225" s="5"/>
      <c r="P225" s="5"/>
      <c r="Q225" s="11">
        <f t="shared" si="26"/>
        <v>0</v>
      </c>
      <c r="R225" s="5">
        <v>40</v>
      </c>
      <c r="S225" s="5">
        <v>247.18</v>
      </c>
      <c r="T225" s="5">
        <v>0</v>
      </c>
      <c r="U225" s="5"/>
      <c r="V225" s="11">
        <f t="shared" si="27"/>
        <v>287.18</v>
      </c>
      <c r="W225" s="5">
        <v>250</v>
      </c>
      <c r="X225" s="5">
        <v>164.98</v>
      </c>
      <c r="Y225" s="5"/>
      <c r="Z225" s="5"/>
      <c r="AA225" s="11">
        <f t="shared" si="28"/>
        <v>414.98</v>
      </c>
      <c r="AB225" s="5">
        <v>418</v>
      </c>
      <c r="AC225" s="5">
        <v>86</v>
      </c>
      <c r="AD225" s="5"/>
      <c r="AE225" s="5"/>
      <c r="AF225" s="11">
        <f t="shared" si="29"/>
        <v>504</v>
      </c>
      <c r="AG225" s="5">
        <v>0</v>
      </c>
      <c r="AH225" s="5">
        <v>76.150000000000006</v>
      </c>
      <c r="AI225" s="5">
        <v>0</v>
      </c>
      <c r="AJ225" s="5"/>
      <c r="AK225" s="11">
        <f t="shared" si="30"/>
        <v>76.150000000000006</v>
      </c>
      <c r="AL225" s="95">
        <v>3447</v>
      </c>
      <c r="AM225" s="95">
        <v>1266.5087113865341</v>
      </c>
      <c r="AN225" s="95">
        <v>800</v>
      </c>
      <c r="AO225" s="95">
        <v>0</v>
      </c>
      <c r="AP225" s="11">
        <f t="shared" si="31"/>
        <v>5513.5087113865338</v>
      </c>
    </row>
    <row r="226" spans="1:42" x14ac:dyDescent="0.25">
      <c r="A226" s="1" t="s">
        <v>456</v>
      </c>
      <c r="B226" s="2" t="s">
        <v>457</v>
      </c>
      <c r="C226" s="3">
        <v>1804.89</v>
      </c>
      <c r="D226" s="3">
        <v>10947.820000000002</v>
      </c>
      <c r="E226" s="3">
        <v>0</v>
      </c>
      <c r="F226" s="3">
        <v>0</v>
      </c>
      <c r="G226" s="4">
        <f t="shared" si="24"/>
        <v>12752.710000000001</v>
      </c>
      <c r="H226" s="5">
        <v>0</v>
      </c>
      <c r="I226" s="5">
        <v>56.9</v>
      </c>
      <c r="J226" s="5">
        <v>0</v>
      </c>
      <c r="K226" s="5">
        <v>0</v>
      </c>
      <c r="L226" s="11">
        <f t="shared" si="25"/>
        <v>56.9</v>
      </c>
      <c r="M226" s="5"/>
      <c r="N226" s="5"/>
      <c r="O226" s="5"/>
      <c r="P226" s="5"/>
      <c r="Q226" s="11">
        <f t="shared" si="26"/>
        <v>0</v>
      </c>
      <c r="R226" s="5">
        <v>142</v>
      </c>
      <c r="S226" s="5">
        <v>117.65</v>
      </c>
      <c r="T226" s="5">
        <v>0</v>
      </c>
      <c r="U226" s="5"/>
      <c r="V226" s="11">
        <f t="shared" si="27"/>
        <v>259.64999999999998</v>
      </c>
      <c r="W226" s="5"/>
      <c r="X226" s="5">
        <v>2341.12</v>
      </c>
      <c r="Y226" s="5"/>
      <c r="Z226" s="5"/>
      <c r="AA226" s="11">
        <f t="shared" si="28"/>
        <v>2341.12</v>
      </c>
      <c r="AB226" s="5">
        <v>370</v>
      </c>
      <c r="AC226" s="5">
        <v>55.8</v>
      </c>
      <c r="AD226" s="5"/>
      <c r="AE226" s="5"/>
      <c r="AF226" s="11">
        <f t="shared" si="29"/>
        <v>425.8</v>
      </c>
      <c r="AG226" s="5">
        <v>420</v>
      </c>
      <c r="AH226" s="5">
        <v>48.5</v>
      </c>
      <c r="AI226" s="5">
        <v>0</v>
      </c>
      <c r="AJ226" s="5"/>
      <c r="AK226" s="11">
        <f t="shared" si="30"/>
        <v>468.5</v>
      </c>
      <c r="AL226" s="95">
        <v>2658.5</v>
      </c>
      <c r="AM226" s="95">
        <v>2399.0316062870502</v>
      </c>
      <c r="AN226" s="95">
        <v>0</v>
      </c>
      <c r="AO226" s="95">
        <v>0</v>
      </c>
      <c r="AP226" s="11">
        <f t="shared" si="31"/>
        <v>5057.5316062870497</v>
      </c>
    </row>
    <row r="227" spans="1:42" x14ac:dyDescent="0.25">
      <c r="A227" s="1" t="s">
        <v>458</v>
      </c>
      <c r="B227" s="2" t="s">
        <v>459</v>
      </c>
      <c r="C227" s="3">
        <v>706.3</v>
      </c>
      <c r="D227" s="3">
        <v>10246.849999999999</v>
      </c>
      <c r="E227" s="3">
        <v>1700</v>
      </c>
      <c r="F227" s="3">
        <v>0</v>
      </c>
      <c r="G227" s="4">
        <f t="shared" si="24"/>
        <v>12653.149999999998</v>
      </c>
      <c r="H227" s="5">
        <v>650.09</v>
      </c>
      <c r="I227" s="5">
        <v>84.31</v>
      </c>
      <c r="J227" s="5">
        <v>0</v>
      </c>
      <c r="K227" s="5">
        <v>0</v>
      </c>
      <c r="L227" s="11">
        <f t="shared" si="25"/>
        <v>734.40000000000009</v>
      </c>
      <c r="M227" s="5"/>
      <c r="N227" s="5"/>
      <c r="O227" s="5"/>
      <c r="P227" s="5"/>
      <c r="Q227" s="11">
        <f t="shared" si="26"/>
        <v>0</v>
      </c>
      <c r="R227" s="5">
        <v>185</v>
      </c>
      <c r="S227" s="5">
        <v>34.25</v>
      </c>
      <c r="T227" s="5">
        <v>0</v>
      </c>
      <c r="U227" s="5"/>
      <c r="V227" s="11">
        <f t="shared" si="27"/>
        <v>219.25</v>
      </c>
      <c r="W227" s="5">
        <v>650</v>
      </c>
      <c r="X227" s="5">
        <v>50.2</v>
      </c>
      <c r="Y227" s="5"/>
      <c r="Z227" s="5"/>
      <c r="AA227" s="11">
        <f t="shared" si="28"/>
        <v>700.2</v>
      </c>
      <c r="AB227" s="5">
        <v>200</v>
      </c>
      <c r="AC227" s="5">
        <v>22.7</v>
      </c>
      <c r="AD227" s="5"/>
      <c r="AE227" s="5"/>
      <c r="AF227" s="11">
        <f t="shared" si="29"/>
        <v>222.7</v>
      </c>
      <c r="AG227" s="5">
        <v>2770</v>
      </c>
      <c r="AH227" s="5">
        <v>95.75</v>
      </c>
      <c r="AI227" s="5">
        <v>0</v>
      </c>
      <c r="AJ227" s="5"/>
      <c r="AK227" s="11">
        <f t="shared" si="30"/>
        <v>2865.75</v>
      </c>
      <c r="AL227" s="95">
        <v>3845</v>
      </c>
      <c r="AM227" s="95">
        <v>3033.5824645795647</v>
      </c>
      <c r="AN227" s="95">
        <v>1500</v>
      </c>
      <c r="AO227" s="95">
        <v>0</v>
      </c>
      <c r="AP227" s="11">
        <f t="shared" si="31"/>
        <v>8378.5824645795656</v>
      </c>
    </row>
    <row r="228" spans="1:42" x14ac:dyDescent="0.25">
      <c r="A228" s="1" t="s">
        <v>460</v>
      </c>
      <c r="B228" s="2" t="s">
        <v>461</v>
      </c>
      <c r="C228" s="3">
        <v>5594.37</v>
      </c>
      <c r="D228" s="3">
        <v>3837.41</v>
      </c>
      <c r="E228" s="3">
        <v>8700</v>
      </c>
      <c r="F228" s="3">
        <v>0</v>
      </c>
      <c r="G228" s="4">
        <f t="shared" si="24"/>
        <v>18131.78</v>
      </c>
      <c r="H228" s="5">
        <v>3810</v>
      </c>
      <c r="I228" s="5">
        <v>5297.83</v>
      </c>
      <c r="J228" s="5">
        <v>8000</v>
      </c>
      <c r="K228" s="5">
        <v>0</v>
      </c>
      <c r="L228" s="11">
        <f t="shared" si="25"/>
        <v>17107.830000000002</v>
      </c>
      <c r="M228" s="5"/>
      <c r="N228" s="5"/>
      <c r="O228" s="5"/>
      <c r="P228" s="5"/>
      <c r="Q228" s="11">
        <f t="shared" si="26"/>
        <v>0</v>
      </c>
      <c r="R228" s="5">
        <v>95</v>
      </c>
      <c r="S228" s="5">
        <v>1247.8499999999999</v>
      </c>
      <c r="T228" s="5">
        <v>2000</v>
      </c>
      <c r="U228" s="5"/>
      <c r="V228" s="11">
        <f t="shared" si="27"/>
        <v>3342.85</v>
      </c>
      <c r="W228" s="5">
        <v>14611.32</v>
      </c>
      <c r="X228" s="5">
        <v>2548.63</v>
      </c>
      <c r="Y228" s="5">
        <v>8000</v>
      </c>
      <c r="Z228" s="5"/>
      <c r="AA228" s="11">
        <f t="shared" si="28"/>
        <v>25159.95</v>
      </c>
      <c r="AB228" s="5">
        <v>1334.41</v>
      </c>
      <c r="AC228" s="5">
        <v>1160.31</v>
      </c>
      <c r="AD228" s="5">
        <v>2000</v>
      </c>
      <c r="AE228" s="5"/>
      <c r="AF228" s="11">
        <f t="shared" si="29"/>
        <v>4494.72</v>
      </c>
      <c r="AG228" s="5">
        <v>638</v>
      </c>
      <c r="AH228" s="5">
        <v>1331.95</v>
      </c>
      <c r="AI228" s="5">
        <v>2000</v>
      </c>
      <c r="AJ228" s="5"/>
      <c r="AK228" s="11">
        <f t="shared" si="30"/>
        <v>3969.95</v>
      </c>
      <c r="AL228" s="95">
        <v>18750</v>
      </c>
      <c r="AM228" s="95">
        <v>4402.0701720111465</v>
      </c>
      <c r="AN228" s="95">
        <v>2000</v>
      </c>
      <c r="AO228" s="95">
        <v>0</v>
      </c>
      <c r="AP228" s="11">
        <f t="shared" si="31"/>
        <v>25152.070172011146</v>
      </c>
    </row>
    <row r="229" spans="1:42" x14ac:dyDescent="0.25">
      <c r="A229" s="1" t="s">
        <v>462</v>
      </c>
      <c r="B229" s="2" t="s">
        <v>463</v>
      </c>
      <c r="C229" s="3">
        <v>6413.29</v>
      </c>
      <c r="D229" s="3">
        <v>12827.3</v>
      </c>
      <c r="E229" s="3">
        <v>25960</v>
      </c>
      <c r="F229" s="3">
        <v>0</v>
      </c>
      <c r="G229" s="4">
        <f t="shared" si="24"/>
        <v>45200.59</v>
      </c>
      <c r="H229" s="5">
        <v>5705</v>
      </c>
      <c r="I229" s="5">
        <v>7167.5</v>
      </c>
      <c r="J229" s="5">
        <v>2460</v>
      </c>
      <c r="K229" s="5">
        <v>0</v>
      </c>
      <c r="L229" s="11">
        <f t="shared" si="25"/>
        <v>15332.5</v>
      </c>
      <c r="M229" s="5"/>
      <c r="N229" s="5"/>
      <c r="O229" s="5"/>
      <c r="P229" s="5"/>
      <c r="Q229" s="11">
        <f t="shared" si="26"/>
        <v>0</v>
      </c>
      <c r="R229" s="5">
        <v>900</v>
      </c>
      <c r="S229" s="5">
        <v>2773.59</v>
      </c>
      <c r="T229" s="5">
        <v>3600</v>
      </c>
      <c r="U229" s="5"/>
      <c r="V229" s="11">
        <f t="shared" si="27"/>
        <v>7273.59</v>
      </c>
      <c r="W229" s="5">
        <v>9812.98</v>
      </c>
      <c r="X229" s="5">
        <v>3922.11</v>
      </c>
      <c r="Y229" s="5">
        <v>8860</v>
      </c>
      <c r="Z229" s="5"/>
      <c r="AA229" s="11">
        <f t="shared" si="28"/>
        <v>22595.09</v>
      </c>
      <c r="AB229" s="5">
        <v>2567</v>
      </c>
      <c r="AC229" s="5">
        <v>3228.62</v>
      </c>
      <c r="AD229" s="5">
        <v>4960</v>
      </c>
      <c r="AE229" s="5"/>
      <c r="AF229" s="11">
        <f t="shared" si="29"/>
        <v>10755.619999999999</v>
      </c>
      <c r="AG229" s="5">
        <v>2228.1</v>
      </c>
      <c r="AH229" s="5">
        <v>3914.11</v>
      </c>
      <c r="AI229" s="5">
        <v>8550</v>
      </c>
      <c r="AJ229" s="5"/>
      <c r="AK229" s="11">
        <f t="shared" si="30"/>
        <v>14692.21</v>
      </c>
      <c r="AL229" s="95">
        <v>10224</v>
      </c>
      <c r="AM229" s="95">
        <v>8230.9872842246441</v>
      </c>
      <c r="AN229" s="95">
        <v>3000</v>
      </c>
      <c r="AO229" s="95">
        <v>0</v>
      </c>
      <c r="AP229" s="11">
        <f t="shared" si="31"/>
        <v>21454.987284224644</v>
      </c>
    </row>
    <row r="230" spans="1:42" x14ac:dyDescent="0.25">
      <c r="A230" s="1" t="s">
        <v>464</v>
      </c>
      <c r="B230" s="2" t="s">
        <v>465</v>
      </c>
      <c r="C230" s="3">
        <v>2927.99</v>
      </c>
      <c r="D230" s="3">
        <v>1270.5999999999999</v>
      </c>
      <c r="E230" s="3">
        <v>2000</v>
      </c>
      <c r="F230" s="3">
        <v>0</v>
      </c>
      <c r="G230" s="4">
        <f t="shared" si="24"/>
        <v>6198.59</v>
      </c>
      <c r="H230" s="5">
        <v>600</v>
      </c>
      <c r="I230" s="5">
        <v>172.05</v>
      </c>
      <c r="J230" s="5">
        <v>0</v>
      </c>
      <c r="K230" s="5">
        <v>0</v>
      </c>
      <c r="L230" s="11">
        <f t="shared" si="25"/>
        <v>772.05</v>
      </c>
      <c r="M230" s="5"/>
      <c r="N230" s="5"/>
      <c r="O230" s="5"/>
      <c r="P230" s="5"/>
      <c r="Q230" s="11">
        <f t="shared" si="26"/>
        <v>0</v>
      </c>
      <c r="R230" s="5">
        <v>900</v>
      </c>
      <c r="S230" s="5">
        <v>228.25</v>
      </c>
      <c r="T230" s="5">
        <v>250</v>
      </c>
      <c r="U230" s="5"/>
      <c r="V230" s="11">
        <f t="shared" si="27"/>
        <v>1378.25</v>
      </c>
      <c r="W230" s="5">
        <v>300</v>
      </c>
      <c r="X230" s="5">
        <v>1056.05</v>
      </c>
      <c r="Y230" s="5">
        <v>1400</v>
      </c>
      <c r="Z230" s="5"/>
      <c r="AA230" s="11">
        <f t="shared" si="28"/>
        <v>2756.05</v>
      </c>
      <c r="AB230" s="5">
        <v>468.17</v>
      </c>
      <c r="AC230" s="5">
        <v>97</v>
      </c>
      <c r="AD230" s="5"/>
      <c r="AE230" s="5"/>
      <c r="AF230" s="11">
        <f t="shared" si="29"/>
        <v>565.17000000000007</v>
      </c>
      <c r="AG230" s="5">
        <v>20</v>
      </c>
      <c r="AH230" s="5">
        <v>55.7</v>
      </c>
      <c r="AI230" s="5">
        <v>0</v>
      </c>
      <c r="AJ230" s="5"/>
      <c r="AK230" s="11">
        <f t="shared" si="30"/>
        <v>75.7</v>
      </c>
      <c r="AL230" s="95">
        <v>2282</v>
      </c>
      <c r="AM230" s="95">
        <v>3337.0194458598994</v>
      </c>
      <c r="AN230" s="95">
        <v>600</v>
      </c>
      <c r="AO230" s="95">
        <v>0</v>
      </c>
      <c r="AP230" s="11">
        <f t="shared" si="31"/>
        <v>6219.0194458598999</v>
      </c>
    </row>
    <row r="231" spans="1:42" x14ac:dyDescent="0.25">
      <c r="A231" s="1" t="s">
        <v>466</v>
      </c>
      <c r="B231" s="2" t="s">
        <v>467</v>
      </c>
      <c r="C231" s="3">
        <v>6697.94</v>
      </c>
      <c r="D231" s="3">
        <v>6370.1399999999994</v>
      </c>
      <c r="E231" s="3">
        <v>9000</v>
      </c>
      <c r="F231" s="3">
        <v>0</v>
      </c>
      <c r="G231" s="4">
        <f t="shared" si="24"/>
        <v>22068.079999999998</v>
      </c>
      <c r="H231" s="5">
        <v>9593.2900000000009</v>
      </c>
      <c r="I231" s="5">
        <v>4594.18</v>
      </c>
      <c r="J231" s="5">
        <v>10800</v>
      </c>
      <c r="K231" s="5">
        <v>0</v>
      </c>
      <c r="L231" s="11">
        <f t="shared" si="25"/>
        <v>24987.47</v>
      </c>
      <c r="M231" s="5"/>
      <c r="N231" s="5"/>
      <c r="O231" s="5"/>
      <c r="P231" s="5"/>
      <c r="Q231" s="11">
        <f t="shared" si="26"/>
        <v>0</v>
      </c>
      <c r="R231" s="5">
        <v>890</v>
      </c>
      <c r="S231" s="5">
        <v>353.58</v>
      </c>
      <c r="T231" s="5">
        <v>1800</v>
      </c>
      <c r="U231" s="5"/>
      <c r="V231" s="11">
        <f t="shared" si="27"/>
        <v>3043.58</v>
      </c>
      <c r="W231" s="5">
        <v>3852.3</v>
      </c>
      <c r="X231" s="5">
        <v>2296.75</v>
      </c>
      <c r="Y231" s="5">
        <v>9000</v>
      </c>
      <c r="Z231" s="5"/>
      <c r="AA231" s="11">
        <f t="shared" si="28"/>
        <v>15149.05</v>
      </c>
      <c r="AB231" s="5">
        <v>824</v>
      </c>
      <c r="AC231" s="5">
        <v>2855.25</v>
      </c>
      <c r="AD231" s="5">
        <v>5400</v>
      </c>
      <c r="AE231" s="5"/>
      <c r="AF231" s="11">
        <f t="shared" si="29"/>
        <v>9079.25</v>
      </c>
      <c r="AG231" s="5">
        <v>370</v>
      </c>
      <c r="AH231" s="5">
        <v>254.85</v>
      </c>
      <c r="AI231" s="5">
        <v>0</v>
      </c>
      <c r="AJ231" s="5"/>
      <c r="AK231" s="11">
        <f t="shared" si="30"/>
        <v>624.85</v>
      </c>
      <c r="AL231" s="95">
        <v>5408</v>
      </c>
      <c r="AM231" s="95">
        <v>9154.7508604887298</v>
      </c>
      <c r="AN231" s="95">
        <v>300</v>
      </c>
      <c r="AO231" s="95">
        <v>0</v>
      </c>
      <c r="AP231" s="11">
        <f t="shared" si="31"/>
        <v>14862.75086048873</v>
      </c>
    </row>
    <row r="232" spans="1:42" x14ac:dyDescent="0.25">
      <c r="A232" s="1" t="s">
        <v>468</v>
      </c>
      <c r="B232" s="2" t="s">
        <v>469</v>
      </c>
      <c r="C232" s="3">
        <v>799.27</v>
      </c>
      <c r="D232" s="3">
        <v>1295.27</v>
      </c>
      <c r="E232" s="3">
        <v>0</v>
      </c>
      <c r="F232" s="3">
        <v>0</v>
      </c>
      <c r="G232" s="4">
        <f t="shared" si="24"/>
        <v>2094.54</v>
      </c>
      <c r="H232" s="5">
        <v>5</v>
      </c>
      <c r="I232" s="5">
        <v>782.7</v>
      </c>
      <c r="J232" s="5">
        <v>1600</v>
      </c>
      <c r="K232" s="5">
        <v>0</v>
      </c>
      <c r="L232" s="11">
        <f t="shared" si="25"/>
        <v>2387.6999999999998</v>
      </c>
      <c r="M232" s="5"/>
      <c r="N232" s="5"/>
      <c r="O232" s="5"/>
      <c r="P232" s="5"/>
      <c r="Q232" s="11">
        <f t="shared" si="26"/>
        <v>0</v>
      </c>
      <c r="R232" s="5">
        <v>16</v>
      </c>
      <c r="S232" s="5">
        <v>84.1</v>
      </c>
      <c r="T232" s="5">
        <v>0</v>
      </c>
      <c r="U232" s="5"/>
      <c r="V232" s="11">
        <f t="shared" si="27"/>
        <v>100.1</v>
      </c>
      <c r="W232" s="5"/>
      <c r="X232" s="5">
        <v>32.299999999999997</v>
      </c>
      <c r="Y232" s="5"/>
      <c r="Z232" s="5"/>
      <c r="AA232" s="11">
        <f t="shared" si="28"/>
        <v>32.299999999999997</v>
      </c>
      <c r="AB232" s="5"/>
      <c r="AC232" s="5">
        <v>178.85</v>
      </c>
      <c r="AD232" s="5"/>
      <c r="AE232" s="5"/>
      <c r="AF232" s="11">
        <f t="shared" si="29"/>
        <v>178.85</v>
      </c>
      <c r="AG232" s="5">
        <v>0</v>
      </c>
      <c r="AH232" s="5">
        <v>58</v>
      </c>
      <c r="AI232" s="5">
        <v>0</v>
      </c>
      <c r="AJ232" s="5"/>
      <c r="AK232" s="11">
        <f t="shared" si="30"/>
        <v>58</v>
      </c>
      <c r="AL232" s="95">
        <v>2055</v>
      </c>
      <c r="AM232" s="95">
        <v>2176.5408891094489</v>
      </c>
      <c r="AN232" s="95">
        <v>0</v>
      </c>
      <c r="AO232" s="95">
        <v>0</v>
      </c>
      <c r="AP232" s="11">
        <f t="shared" si="31"/>
        <v>4231.5408891094485</v>
      </c>
    </row>
    <row r="233" spans="1:42" x14ac:dyDescent="0.25">
      <c r="A233" s="1" t="s">
        <v>470</v>
      </c>
      <c r="B233" s="2" t="s">
        <v>471</v>
      </c>
      <c r="C233" s="3">
        <v>1528.01</v>
      </c>
      <c r="D233" s="3">
        <v>4679.09</v>
      </c>
      <c r="E233" s="3">
        <v>0</v>
      </c>
      <c r="F233" s="3">
        <v>0</v>
      </c>
      <c r="G233" s="4">
        <f t="shared" si="24"/>
        <v>6207.1</v>
      </c>
      <c r="H233" s="5">
        <v>484.95</v>
      </c>
      <c r="I233" s="5">
        <v>1626.54</v>
      </c>
      <c r="J233" s="5">
        <v>0</v>
      </c>
      <c r="K233" s="5">
        <v>0</v>
      </c>
      <c r="L233" s="11">
        <f t="shared" si="25"/>
        <v>2111.4899999999998</v>
      </c>
      <c r="M233" s="5"/>
      <c r="N233" s="5"/>
      <c r="O233" s="5"/>
      <c r="P233" s="5"/>
      <c r="Q233" s="11">
        <f t="shared" si="26"/>
        <v>0</v>
      </c>
      <c r="R233" s="5">
        <v>1345</v>
      </c>
      <c r="S233" s="5">
        <v>635.03</v>
      </c>
      <c r="T233" s="5">
        <v>0</v>
      </c>
      <c r="U233" s="5"/>
      <c r="V233" s="11">
        <f t="shared" si="27"/>
        <v>1980.03</v>
      </c>
      <c r="W233" s="5">
        <v>3832.1</v>
      </c>
      <c r="X233" s="5">
        <v>1574.1400000000003</v>
      </c>
      <c r="Y233" s="5"/>
      <c r="Z233" s="5"/>
      <c r="AA233" s="11">
        <f t="shared" si="28"/>
        <v>5406.24</v>
      </c>
      <c r="AB233" s="5">
        <v>1390</v>
      </c>
      <c r="AC233" s="5">
        <v>4208.05</v>
      </c>
      <c r="AD233" s="5"/>
      <c r="AE233" s="5"/>
      <c r="AF233" s="11">
        <f t="shared" si="29"/>
        <v>5598.05</v>
      </c>
      <c r="AG233" s="5">
        <v>880</v>
      </c>
      <c r="AH233" s="5">
        <v>723.64</v>
      </c>
      <c r="AI233" s="5">
        <v>0</v>
      </c>
      <c r="AJ233" s="5"/>
      <c r="AK233" s="11">
        <f t="shared" si="30"/>
        <v>1603.6399999999999</v>
      </c>
      <c r="AL233" s="95">
        <v>5435.84</v>
      </c>
      <c r="AM233" s="95">
        <v>4716.9934950572515</v>
      </c>
      <c r="AN233" s="95">
        <v>0</v>
      </c>
      <c r="AO233" s="95">
        <v>0</v>
      </c>
      <c r="AP233" s="11">
        <f t="shared" si="31"/>
        <v>10152.833495057252</v>
      </c>
    </row>
    <row r="234" spans="1:42" x14ac:dyDescent="0.25">
      <c r="A234" s="1" t="s">
        <v>472</v>
      </c>
      <c r="B234" s="2" t="s">
        <v>473</v>
      </c>
      <c r="C234" s="3">
        <v>516.58000000000004</v>
      </c>
      <c r="D234" s="3">
        <v>878.1</v>
      </c>
      <c r="E234" s="3">
        <v>0</v>
      </c>
      <c r="F234" s="3">
        <v>0</v>
      </c>
      <c r="G234" s="4">
        <f t="shared" si="24"/>
        <v>1394.68</v>
      </c>
      <c r="H234" s="5">
        <v>626</v>
      </c>
      <c r="I234" s="5">
        <v>361.05</v>
      </c>
      <c r="J234" s="5">
        <v>0</v>
      </c>
      <c r="K234" s="5">
        <v>0</v>
      </c>
      <c r="L234" s="11">
        <f t="shared" si="25"/>
        <v>987.05</v>
      </c>
      <c r="M234" s="5"/>
      <c r="N234" s="5"/>
      <c r="O234" s="5"/>
      <c r="P234" s="5"/>
      <c r="Q234" s="11">
        <f t="shared" si="26"/>
        <v>0</v>
      </c>
      <c r="R234" s="5">
        <v>60</v>
      </c>
      <c r="S234" s="5">
        <v>111.15</v>
      </c>
      <c r="T234" s="5">
        <v>0</v>
      </c>
      <c r="U234" s="5"/>
      <c r="V234" s="11">
        <f t="shared" si="27"/>
        <v>171.15</v>
      </c>
      <c r="W234" s="5"/>
      <c r="X234" s="5">
        <v>202.2</v>
      </c>
      <c r="Y234" s="5"/>
      <c r="Z234" s="5"/>
      <c r="AA234" s="11">
        <f t="shared" si="28"/>
        <v>202.2</v>
      </c>
      <c r="AB234" s="5">
        <v>110</v>
      </c>
      <c r="AC234" s="5">
        <v>218.66</v>
      </c>
      <c r="AD234" s="5"/>
      <c r="AE234" s="5"/>
      <c r="AF234" s="11">
        <f t="shared" si="29"/>
        <v>328.65999999999997</v>
      </c>
      <c r="AG234" s="5">
        <v>0</v>
      </c>
      <c r="AH234" s="5">
        <v>74.75</v>
      </c>
      <c r="AI234" s="5">
        <v>0</v>
      </c>
      <c r="AJ234" s="5"/>
      <c r="AK234" s="11">
        <f t="shared" si="30"/>
        <v>74.75</v>
      </c>
      <c r="AL234" s="95">
        <v>916</v>
      </c>
      <c r="AM234" s="95">
        <v>1616.1107503216231</v>
      </c>
      <c r="AN234" s="95">
        <v>0</v>
      </c>
      <c r="AO234" s="95">
        <v>0</v>
      </c>
      <c r="AP234" s="11">
        <f t="shared" si="31"/>
        <v>2532.1107503216231</v>
      </c>
    </row>
    <row r="235" spans="1:42" x14ac:dyDescent="0.25">
      <c r="A235" s="1" t="s">
        <v>474</v>
      </c>
      <c r="B235" s="2" t="s">
        <v>475</v>
      </c>
      <c r="C235" s="3">
        <v>1720.94</v>
      </c>
      <c r="D235" s="3">
        <v>2945.34</v>
      </c>
      <c r="E235" s="3">
        <v>10500</v>
      </c>
      <c r="F235" s="3">
        <v>0</v>
      </c>
      <c r="G235" s="4">
        <f t="shared" si="24"/>
        <v>15166.28</v>
      </c>
      <c r="H235" s="5">
        <v>3082.4</v>
      </c>
      <c r="I235" s="5">
        <v>1887.3</v>
      </c>
      <c r="J235" s="5">
        <v>7000</v>
      </c>
      <c r="K235" s="5">
        <v>0</v>
      </c>
      <c r="L235" s="11">
        <f t="shared" si="25"/>
        <v>11969.7</v>
      </c>
      <c r="M235" s="5"/>
      <c r="N235" s="5"/>
      <c r="O235" s="5"/>
      <c r="P235" s="5"/>
      <c r="Q235" s="11">
        <f t="shared" si="26"/>
        <v>0</v>
      </c>
      <c r="R235" s="5">
        <v>360</v>
      </c>
      <c r="S235" s="5">
        <v>281.3</v>
      </c>
      <c r="T235" s="5">
        <v>0</v>
      </c>
      <c r="U235" s="5"/>
      <c r="V235" s="11">
        <f t="shared" si="27"/>
        <v>641.29999999999995</v>
      </c>
      <c r="W235" s="5"/>
      <c r="X235" s="5">
        <v>225</v>
      </c>
      <c r="Y235" s="5"/>
      <c r="Z235" s="5"/>
      <c r="AA235" s="11">
        <f t="shared" si="28"/>
        <v>225</v>
      </c>
      <c r="AB235" s="5">
        <v>1106</v>
      </c>
      <c r="AC235" s="5">
        <v>114.1</v>
      </c>
      <c r="AD235" s="5"/>
      <c r="AE235" s="5"/>
      <c r="AF235" s="11">
        <f t="shared" si="29"/>
        <v>1220.0999999999999</v>
      </c>
      <c r="AG235" s="5">
        <v>0</v>
      </c>
      <c r="AH235" s="5">
        <v>93.25</v>
      </c>
      <c r="AI235" s="5">
        <v>0</v>
      </c>
      <c r="AJ235" s="5"/>
      <c r="AK235" s="11">
        <f t="shared" si="30"/>
        <v>93.25</v>
      </c>
      <c r="AL235" s="95">
        <v>4134</v>
      </c>
      <c r="AM235" s="95">
        <v>2869.0067585509064</v>
      </c>
      <c r="AN235" s="95">
        <v>2500</v>
      </c>
      <c r="AO235" s="95">
        <v>0</v>
      </c>
      <c r="AP235" s="11">
        <f t="shared" si="31"/>
        <v>9503.0067585509059</v>
      </c>
    </row>
    <row r="236" spans="1:42" x14ac:dyDescent="0.25">
      <c r="A236" s="1" t="s">
        <v>476</v>
      </c>
      <c r="B236" s="2" t="s">
        <v>477</v>
      </c>
      <c r="C236" s="3">
        <v>698.74</v>
      </c>
      <c r="D236" s="3">
        <v>1263.56</v>
      </c>
      <c r="E236" s="3">
        <v>0</v>
      </c>
      <c r="F236" s="3">
        <v>0</v>
      </c>
      <c r="G236" s="4">
        <f t="shared" si="24"/>
        <v>1962.3</v>
      </c>
      <c r="H236" s="5">
        <v>0</v>
      </c>
      <c r="I236" s="5">
        <v>196.8</v>
      </c>
      <c r="J236" s="5">
        <v>0</v>
      </c>
      <c r="K236" s="5">
        <v>0</v>
      </c>
      <c r="L236" s="11">
        <f t="shared" si="25"/>
        <v>196.8</v>
      </c>
      <c r="M236" s="5"/>
      <c r="N236" s="5"/>
      <c r="O236" s="5"/>
      <c r="P236" s="5"/>
      <c r="Q236" s="11">
        <f t="shared" si="26"/>
        <v>0</v>
      </c>
      <c r="R236" s="5">
        <v>0</v>
      </c>
      <c r="S236" s="5">
        <v>108.85</v>
      </c>
      <c r="T236" s="5">
        <v>0</v>
      </c>
      <c r="U236" s="5"/>
      <c r="V236" s="11">
        <f t="shared" si="27"/>
        <v>108.85</v>
      </c>
      <c r="W236" s="5">
        <v>5045</v>
      </c>
      <c r="X236" s="5">
        <v>5262.05</v>
      </c>
      <c r="Y236" s="5">
        <v>4500</v>
      </c>
      <c r="Z236" s="5"/>
      <c r="AA236" s="11">
        <f t="shared" si="28"/>
        <v>14807.05</v>
      </c>
      <c r="AB236" s="5">
        <v>310</v>
      </c>
      <c r="AC236" s="5">
        <v>106.1</v>
      </c>
      <c r="AD236" s="5"/>
      <c r="AE236" s="5"/>
      <c r="AF236" s="11">
        <f t="shared" si="29"/>
        <v>416.1</v>
      </c>
      <c r="AG236" s="5">
        <v>322</v>
      </c>
      <c r="AH236" s="5">
        <v>3599.9</v>
      </c>
      <c r="AI236" s="5">
        <v>1500</v>
      </c>
      <c r="AJ236" s="5"/>
      <c r="AK236" s="11">
        <f t="shared" si="30"/>
        <v>5421.9</v>
      </c>
      <c r="AL236" s="95">
        <v>957</v>
      </c>
      <c r="AM236" s="95">
        <v>1563.4175244522717</v>
      </c>
      <c r="AN236" s="95">
        <v>0</v>
      </c>
      <c r="AO236" s="95">
        <v>0</v>
      </c>
      <c r="AP236" s="11">
        <f t="shared" si="31"/>
        <v>2520.4175244522717</v>
      </c>
    </row>
    <row r="237" spans="1:42" x14ac:dyDescent="0.25">
      <c r="A237" s="1" t="s">
        <v>478</v>
      </c>
      <c r="B237" s="2" t="s">
        <v>479</v>
      </c>
      <c r="C237" s="3">
        <v>5216.54</v>
      </c>
      <c r="D237" s="3">
        <v>7576.84</v>
      </c>
      <c r="E237" s="3">
        <v>7000</v>
      </c>
      <c r="F237" s="3">
        <v>0</v>
      </c>
      <c r="G237" s="4">
        <f t="shared" si="24"/>
        <v>19793.38</v>
      </c>
      <c r="H237" s="5">
        <v>355.7</v>
      </c>
      <c r="I237" s="5">
        <v>1086.8699999999999</v>
      </c>
      <c r="J237" s="5">
        <v>6000</v>
      </c>
      <c r="K237" s="5">
        <v>0</v>
      </c>
      <c r="L237" s="11">
        <f t="shared" si="25"/>
        <v>7442.57</v>
      </c>
      <c r="M237" s="5"/>
      <c r="N237" s="5"/>
      <c r="O237" s="5"/>
      <c r="P237" s="5"/>
      <c r="Q237" s="11">
        <f t="shared" si="26"/>
        <v>0</v>
      </c>
      <c r="R237" s="5">
        <v>947</v>
      </c>
      <c r="S237" s="5">
        <v>2071.35</v>
      </c>
      <c r="T237" s="5">
        <v>350</v>
      </c>
      <c r="U237" s="5"/>
      <c r="V237" s="11">
        <f t="shared" si="27"/>
        <v>3368.35</v>
      </c>
      <c r="W237" s="5">
        <v>4837.8999999999996</v>
      </c>
      <c r="X237" s="5">
        <v>3037.4299999999994</v>
      </c>
      <c r="Y237" s="5">
        <v>7000</v>
      </c>
      <c r="Z237" s="5"/>
      <c r="AA237" s="11">
        <f t="shared" si="28"/>
        <v>14875.329999999998</v>
      </c>
      <c r="AB237" s="5">
        <v>1465</v>
      </c>
      <c r="AC237" s="5">
        <v>1475.82</v>
      </c>
      <c r="AD237" s="5">
        <v>5000</v>
      </c>
      <c r="AE237" s="5"/>
      <c r="AF237" s="11">
        <f t="shared" si="29"/>
        <v>7940.82</v>
      </c>
      <c r="AG237" s="5">
        <v>890</v>
      </c>
      <c r="AH237" s="5">
        <v>2069.1</v>
      </c>
      <c r="AI237" s="5">
        <v>4800</v>
      </c>
      <c r="AJ237" s="5"/>
      <c r="AK237" s="11">
        <f t="shared" si="30"/>
        <v>7759.1</v>
      </c>
      <c r="AL237" s="95">
        <v>8359.07</v>
      </c>
      <c r="AM237" s="95">
        <v>12969.253133700633</v>
      </c>
      <c r="AN237" s="95">
        <v>0</v>
      </c>
      <c r="AO237" s="95">
        <v>0</v>
      </c>
      <c r="AP237" s="11">
        <f t="shared" si="31"/>
        <v>21328.323133700633</v>
      </c>
    </row>
    <row r="238" spans="1:42" x14ac:dyDescent="0.25">
      <c r="A238" s="1" t="s">
        <v>480</v>
      </c>
      <c r="B238" s="2" t="s">
        <v>481</v>
      </c>
      <c r="C238" s="3">
        <v>7350.81</v>
      </c>
      <c r="D238" s="3">
        <v>33068.600000000006</v>
      </c>
      <c r="E238" s="3">
        <v>29488</v>
      </c>
      <c r="F238" s="3">
        <v>0</v>
      </c>
      <c r="G238" s="4">
        <f t="shared" si="24"/>
        <v>69907.41</v>
      </c>
      <c r="H238" s="5">
        <v>4678.6099999999997</v>
      </c>
      <c r="I238" s="5">
        <v>13197.5</v>
      </c>
      <c r="J238" s="5">
        <v>15236</v>
      </c>
      <c r="K238" s="5">
        <v>0</v>
      </c>
      <c r="L238" s="11">
        <f t="shared" si="25"/>
        <v>33112.11</v>
      </c>
      <c r="M238" s="5"/>
      <c r="N238" s="5"/>
      <c r="O238" s="5"/>
      <c r="P238" s="5"/>
      <c r="Q238" s="11">
        <f t="shared" si="26"/>
        <v>0</v>
      </c>
      <c r="R238" s="5">
        <v>1404</v>
      </c>
      <c r="S238" s="5">
        <v>877.21</v>
      </c>
      <c r="T238" s="5">
        <v>2500</v>
      </c>
      <c r="U238" s="5"/>
      <c r="V238" s="11">
        <f t="shared" si="27"/>
        <v>4781.21</v>
      </c>
      <c r="W238" s="5">
        <v>4740</v>
      </c>
      <c r="X238" s="5">
        <v>12823.070000000002</v>
      </c>
      <c r="Y238" s="5">
        <v>11796</v>
      </c>
      <c r="Z238" s="5"/>
      <c r="AA238" s="11">
        <f t="shared" si="28"/>
        <v>29359.07</v>
      </c>
      <c r="AB238" s="5">
        <v>3221.65</v>
      </c>
      <c r="AC238" s="5">
        <v>7743.39</v>
      </c>
      <c r="AD238" s="5">
        <v>6880</v>
      </c>
      <c r="AE238" s="5"/>
      <c r="AF238" s="11">
        <f t="shared" si="29"/>
        <v>17845.04</v>
      </c>
      <c r="AG238" s="5">
        <v>2142.5</v>
      </c>
      <c r="AH238" s="5">
        <v>656.56</v>
      </c>
      <c r="AI238" s="5">
        <v>2500</v>
      </c>
      <c r="AJ238" s="5"/>
      <c r="AK238" s="11">
        <f t="shared" si="30"/>
        <v>5299.0599999999995</v>
      </c>
      <c r="AL238" s="95">
        <v>14722.8</v>
      </c>
      <c r="AM238" s="95">
        <v>8719.4322105887877</v>
      </c>
      <c r="AN238" s="95">
        <v>17600</v>
      </c>
      <c r="AO238" s="95">
        <v>0</v>
      </c>
      <c r="AP238" s="11">
        <f t="shared" si="31"/>
        <v>41042.232210588787</v>
      </c>
    </row>
    <row r="239" spans="1:42" x14ac:dyDescent="0.25">
      <c r="A239" s="1" t="s">
        <v>482</v>
      </c>
      <c r="B239" s="2" t="s">
        <v>483</v>
      </c>
      <c r="C239" s="3">
        <v>6188.18</v>
      </c>
      <c r="D239" s="3">
        <v>7775.96</v>
      </c>
      <c r="E239" s="3">
        <v>10000</v>
      </c>
      <c r="F239" s="3">
        <v>0</v>
      </c>
      <c r="G239" s="4">
        <f t="shared" si="24"/>
        <v>23964.14</v>
      </c>
      <c r="H239" s="5">
        <v>0</v>
      </c>
      <c r="I239" s="5">
        <v>1491.84</v>
      </c>
      <c r="J239" s="5">
        <v>3500</v>
      </c>
      <c r="K239" s="5">
        <v>0</v>
      </c>
      <c r="L239" s="11">
        <f t="shared" si="25"/>
        <v>4991.84</v>
      </c>
      <c r="M239" s="5"/>
      <c r="N239" s="5"/>
      <c r="O239" s="5"/>
      <c r="P239" s="5"/>
      <c r="Q239" s="11">
        <f t="shared" si="26"/>
        <v>0</v>
      </c>
      <c r="R239" s="5">
        <v>575</v>
      </c>
      <c r="S239" s="5">
        <v>610.28</v>
      </c>
      <c r="T239" s="5">
        <v>8000</v>
      </c>
      <c r="U239" s="5"/>
      <c r="V239" s="11">
        <f t="shared" si="27"/>
        <v>9185.2800000000007</v>
      </c>
      <c r="W239" s="5">
        <v>3360</v>
      </c>
      <c r="X239" s="5">
        <v>382.28999999999996</v>
      </c>
      <c r="Y239" s="5"/>
      <c r="Z239" s="5"/>
      <c r="AA239" s="11">
        <f t="shared" si="28"/>
        <v>3742.29</v>
      </c>
      <c r="AB239" s="5">
        <v>1490</v>
      </c>
      <c r="AC239" s="5">
        <v>1049.55</v>
      </c>
      <c r="AD239" s="5">
        <v>10500</v>
      </c>
      <c r="AE239" s="5"/>
      <c r="AF239" s="11">
        <f t="shared" si="29"/>
        <v>13039.55</v>
      </c>
      <c r="AG239" s="5">
        <v>7270</v>
      </c>
      <c r="AH239" s="5">
        <v>1990.31</v>
      </c>
      <c r="AI239" s="5">
        <v>9500</v>
      </c>
      <c r="AJ239" s="5"/>
      <c r="AK239" s="11">
        <f t="shared" si="30"/>
        <v>18760.309999999998</v>
      </c>
      <c r="AL239" s="95">
        <v>15422</v>
      </c>
      <c r="AM239" s="95">
        <v>3782.9180156891925</v>
      </c>
      <c r="AN239" s="95">
        <v>7900</v>
      </c>
      <c r="AO239" s="95">
        <v>0</v>
      </c>
      <c r="AP239" s="11">
        <f t="shared" si="31"/>
        <v>27104.918015689193</v>
      </c>
    </row>
    <row r="240" spans="1:42" x14ac:dyDescent="0.25">
      <c r="A240" s="1" t="s">
        <v>484</v>
      </c>
      <c r="B240" s="2" t="s">
        <v>485</v>
      </c>
      <c r="C240" s="3">
        <v>392.25</v>
      </c>
      <c r="D240" s="3">
        <v>1816.48</v>
      </c>
      <c r="E240" s="3">
        <v>700</v>
      </c>
      <c r="F240" s="3">
        <v>0</v>
      </c>
      <c r="G240" s="4">
        <f t="shared" si="24"/>
        <v>2908.73</v>
      </c>
      <c r="H240" s="5">
        <v>50</v>
      </c>
      <c r="I240" s="5">
        <v>2289.17</v>
      </c>
      <c r="J240" s="5">
        <v>1100</v>
      </c>
      <c r="K240" s="5">
        <v>0</v>
      </c>
      <c r="L240" s="11">
        <f t="shared" si="25"/>
        <v>3439.17</v>
      </c>
      <c r="M240" s="5"/>
      <c r="N240" s="5"/>
      <c r="O240" s="5"/>
      <c r="P240" s="5"/>
      <c r="Q240" s="11">
        <f t="shared" si="26"/>
        <v>0</v>
      </c>
      <c r="R240" s="5">
        <v>150</v>
      </c>
      <c r="S240" s="5">
        <v>605.35</v>
      </c>
      <c r="T240" s="5">
        <v>700</v>
      </c>
      <c r="U240" s="5"/>
      <c r="V240" s="11">
        <f t="shared" si="27"/>
        <v>1455.35</v>
      </c>
      <c r="W240" s="5"/>
      <c r="X240" s="5">
        <v>607.41000000000008</v>
      </c>
      <c r="Y240" s="5">
        <v>1100</v>
      </c>
      <c r="Z240" s="5"/>
      <c r="AA240" s="11">
        <f t="shared" si="28"/>
        <v>1707.41</v>
      </c>
      <c r="AB240" s="5">
        <v>550</v>
      </c>
      <c r="AC240" s="5">
        <v>672.5</v>
      </c>
      <c r="AD240" s="5">
        <v>700</v>
      </c>
      <c r="AE240" s="5"/>
      <c r="AF240" s="11">
        <f t="shared" si="29"/>
        <v>1922.5</v>
      </c>
      <c r="AG240" s="5">
        <v>2905</v>
      </c>
      <c r="AH240" s="5">
        <v>2154.37</v>
      </c>
      <c r="AI240" s="5">
        <v>1100</v>
      </c>
      <c r="AJ240" s="5"/>
      <c r="AK240" s="11">
        <f t="shared" si="30"/>
        <v>6159.37</v>
      </c>
      <c r="AL240" s="95">
        <v>2020.2</v>
      </c>
      <c r="AM240" s="95">
        <v>3668.3469928273562</v>
      </c>
      <c r="AN240" s="95">
        <v>0</v>
      </c>
      <c r="AO240" s="95">
        <v>0</v>
      </c>
      <c r="AP240" s="11">
        <f t="shared" si="31"/>
        <v>5688.546992827356</v>
      </c>
    </row>
    <row r="241" spans="1:42" x14ac:dyDescent="0.25">
      <c r="A241" s="1" t="s">
        <v>486</v>
      </c>
      <c r="B241" s="2" t="s">
        <v>487</v>
      </c>
      <c r="C241" s="3">
        <v>526.08000000000004</v>
      </c>
      <c r="D241" s="3">
        <v>1074.07</v>
      </c>
      <c r="E241" s="3">
        <v>1500</v>
      </c>
      <c r="F241" s="3">
        <v>0</v>
      </c>
      <c r="G241" s="4">
        <f t="shared" si="24"/>
        <v>3100.15</v>
      </c>
      <c r="H241" s="5">
        <v>0</v>
      </c>
      <c r="I241" s="5">
        <v>38.799999999999997</v>
      </c>
      <c r="J241" s="5">
        <v>0</v>
      </c>
      <c r="K241" s="5">
        <v>0</v>
      </c>
      <c r="L241" s="11">
        <f t="shared" si="25"/>
        <v>38.799999999999997</v>
      </c>
      <c r="M241" s="5"/>
      <c r="N241" s="5"/>
      <c r="O241" s="5"/>
      <c r="P241" s="5"/>
      <c r="Q241" s="11">
        <f t="shared" si="26"/>
        <v>0</v>
      </c>
      <c r="R241" s="5">
        <v>0</v>
      </c>
      <c r="S241" s="5">
        <v>75.3</v>
      </c>
      <c r="T241" s="5">
        <v>600</v>
      </c>
      <c r="U241" s="5"/>
      <c r="V241" s="11">
        <f t="shared" si="27"/>
        <v>675.3</v>
      </c>
      <c r="W241" s="5"/>
      <c r="X241" s="5">
        <v>16.100000000000001</v>
      </c>
      <c r="Y241" s="5"/>
      <c r="Z241" s="5"/>
      <c r="AA241" s="11">
        <f t="shared" si="28"/>
        <v>16.100000000000001</v>
      </c>
      <c r="AB241" s="5"/>
      <c r="AC241" s="5">
        <v>21.05</v>
      </c>
      <c r="AD241" s="5"/>
      <c r="AE241" s="5"/>
      <c r="AF241" s="11">
        <f t="shared" si="29"/>
        <v>21.05</v>
      </c>
      <c r="AG241" s="5">
        <v>0</v>
      </c>
      <c r="AH241" s="5">
        <v>42.75</v>
      </c>
      <c r="AI241" s="5">
        <v>0</v>
      </c>
      <c r="AJ241" s="5"/>
      <c r="AK241" s="11">
        <f t="shared" si="30"/>
        <v>42.75</v>
      </c>
      <c r="AL241" s="95">
        <v>2664</v>
      </c>
      <c r="AM241" s="95">
        <v>1055.9887268951422</v>
      </c>
      <c r="AN241" s="95">
        <v>0</v>
      </c>
      <c r="AO241" s="95">
        <v>0</v>
      </c>
      <c r="AP241" s="11">
        <f t="shared" si="31"/>
        <v>3719.9887268951425</v>
      </c>
    </row>
    <row r="242" spans="1:42" x14ac:dyDescent="0.25">
      <c r="A242" s="1" t="s">
        <v>488</v>
      </c>
      <c r="B242" s="2" t="s">
        <v>489</v>
      </c>
      <c r="C242" s="3">
        <v>2274.2600000000002</v>
      </c>
      <c r="D242" s="3">
        <v>1752.5099999999998</v>
      </c>
      <c r="E242" s="3">
        <v>3024</v>
      </c>
      <c r="F242" s="3">
        <v>0</v>
      </c>
      <c r="G242" s="4">
        <f t="shared" si="24"/>
        <v>7050.77</v>
      </c>
      <c r="H242" s="5">
        <v>575</v>
      </c>
      <c r="I242" s="5">
        <v>1868.47</v>
      </c>
      <c r="J242" s="5">
        <v>2394</v>
      </c>
      <c r="K242" s="5">
        <v>0</v>
      </c>
      <c r="L242" s="11">
        <f t="shared" si="25"/>
        <v>4837.47</v>
      </c>
      <c r="M242" s="5"/>
      <c r="N242" s="5"/>
      <c r="O242" s="5"/>
      <c r="P242" s="5"/>
      <c r="Q242" s="11">
        <f t="shared" si="26"/>
        <v>0</v>
      </c>
      <c r="R242" s="5">
        <v>1615</v>
      </c>
      <c r="S242" s="5">
        <v>221.27</v>
      </c>
      <c r="T242" s="5">
        <v>1512</v>
      </c>
      <c r="U242" s="5"/>
      <c r="V242" s="11">
        <f t="shared" si="27"/>
        <v>3348.27</v>
      </c>
      <c r="W242" s="5">
        <v>7018.83</v>
      </c>
      <c r="X242" s="5">
        <v>226.26999999999998</v>
      </c>
      <c r="Y242" s="5">
        <v>4410</v>
      </c>
      <c r="Z242" s="5"/>
      <c r="AA242" s="11">
        <f t="shared" si="28"/>
        <v>11655.1</v>
      </c>
      <c r="AB242" s="5">
        <v>551</v>
      </c>
      <c r="AC242" s="5">
        <v>239.21</v>
      </c>
      <c r="AD242" s="5">
        <v>756</v>
      </c>
      <c r="AE242" s="5"/>
      <c r="AF242" s="11">
        <f t="shared" si="29"/>
        <v>1546.21</v>
      </c>
      <c r="AG242" s="5">
        <v>0</v>
      </c>
      <c r="AH242" s="5">
        <v>100.15</v>
      </c>
      <c r="AI242" s="5">
        <v>504</v>
      </c>
      <c r="AJ242" s="5"/>
      <c r="AK242" s="11">
        <f t="shared" si="30"/>
        <v>604.15</v>
      </c>
      <c r="AL242" s="95">
        <v>3288</v>
      </c>
      <c r="AM242" s="95">
        <v>2837.9618105559371</v>
      </c>
      <c r="AN242" s="95">
        <v>1100</v>
      </c>
      <c r="AO242" s="95">
        <v>0</v>
      </c>
      <c r="AP242" s="11">
        <f t="shared" si="31"/>
        <v>7225.9618105559366</v>
      </c>
    </row>
    <row r="243" spans="1:42" x14ac:dyDescent="0.25">
      <c r="A243" s="1" t="s">
        <v>490</v>
      </c>
      <c r="B243" s="2" t="s">
        <v>491</v>
      </c>
      <c r="C243" s="3">
        <v>16426.580000000002</v>
      </c>
      <c r="D243" s="3">
        <v>23790.98</v>
      </c>
      <c r="E243" s="3">
        <v>24013</v>
      </c>
      <c r="F243" s="3">
        <v>0</v>
      </c>
      <c r="G243" s="4">
        <f t="shared" si="24"/>
        <v>64230.559999999998</v>
      </c>
      <c r="H243" s="5">
        <v>7072.8</v>
      </c>
      <c r="I243" s="5">
        <v>14395.26</v>
      </c>
      <c r="J243" s="5">
        <v>24346</v>
      </c>
      <c r="K243" s="5">
        <v>0</v>
      </c>
      <c r="L243" s="11">
        <f t="shared" si="25"/>
        <v>45814.06</v>
      </c>
      <c r="M243" s="5"/>
      <c r="N243" s="5"/>
      <c r="O243" s="5"/>
      <c r="P243" s="5"/>
      <c r="Q243" s="11">
        <f t="shared" si="26"/>
        <v>0</v>
      </c>
      <c r="R243" s="5">
        <v>1382.32</v>
      </c>
      <c r="S243" s="5">
        <v>4085.03</v>
      </c>
      <c r="T243" s="5">
        <v>4599</v>
      </c>
      <c r="U243" s="5"/>
      <c r="V243" s="11">
        <f t="shared" si="27"/>
        <v>10066.35</v>
      </c>
      <c r="W243" s="5">
        <v>17909.27</v>
      </c>
      <c r="X243" s="5">
        <v>13779.060000000001</v>
      </c>
      <c r="Y243" s="5">
        <v>21961</v>
      </c>
      <c r="Z243" s="5"/>
      <c r="AA243" s="11">
        <f t="shared" si="28"/>
        <v>53649.33</v>
      </c>
      <c r="AB243" s="5">
        <v>3084.25</v>
      </c>
      <c r="AC243" s="5">
        <v>7020.48</v>
      </c>
      <c r="AD243" s="5">
        <v>8343</v>
      </c>
      <c r="AE243" s="5">
        <v>28309.74</v>
      </c>
      <c r="AF243" s="11">
        <f t="shared" si="29"/>
        <v>46757.47</v>
      </c>
      <c r="AG243" s="5">
        <v>2010</v>
      </c>
      <c r="AH243" s="5">
        <v>938.32</v>
      </c>
      <c r="AI243" s="5">
        <v>2223</v>
      </c>
      <c r="AJ243" s="5"/>
      <c r="AK243" s="11">
        <f t="shared" si="30"/>
        <v>5171.32</v>
      </c>
      <c r="AL243" s="95">
        <v>15257.73</v>
      </c>
      <c r="AM243" s="95">
        <v>15928.330899718674</v>
      </c>
      <c r="AN243" s="95">
        <v>5130</v>
      </c>
      <c r="AO243" s="95">
        <v>0</v>
      </c>
      <c r="AP243" s="11">
        <f t="shared" si="31"/>
        <v>36316.060899718672</v>
      </c>
    </row>
    <row r="244" spans="1:42" x14ac:dyDescent="0.25">
      <c r="A244" s="1" t="s">
        <v>492</v>
      </c>
      <c r="B244" s="2" t="s">
        <v>493</v>
      </c>
      <c r="C244" s="3">
        <v>169.95</v>
      </c>
      <c r="D244" s="3">
        <v>812.78000000000009</v>
      </c>
      <c r="E244" s="3">
        <v>850</v>
      </c>
      <c r="F244" s="3">
        <v>0</v>
      </c>
      <c r="G244" s="4">
        <f t="shared" si="24"/>
        <v>1832.73</v>
      </c>
      <c r="H244" s="5">
        <v>1360</v>
      </c>
      <c r="I244" s="5">
        <v>4384.96</v>
      </c>
      <c r="J244" s="5">
        <v>1700</v>
      </c>
      <c r="K244" s="5">
        <v>0</v>
      </c>
      <c r="L244" s="11">
        <f t="shared" si="25"/>
        <v>7444.96</v>
      </c>
      <c r="M244" s="5"/>
      <c r="N244" s="5"/>
      <c r="O244" s="5"/>
      <c r="P244" s="5"/>
      <c r="Q244" s="11">
        <f t="shared" si="26"/>
        <v>0</v>
      </c>
      <c r="R244" s="5">
        <v>67</v>
      </c>
      <c r="S244" s="5">
        <v>210.21</v>
      </c>
      <c r="T244" s="5">
        <v>0</v>
      </c>
      <c r="U244" s="5"/>
      <c r="V244" s="11">
        <f t="shared" si="27"/>
        <v>277.21000000000004</v>
      </c>
      <c r="W244" s="5">
        <v>1100</v>
      </c>
      <c r="X244" s="5">
        <v>89.35</v>
      </c>
      <c r="Y244" s="5"/>
      <c r="Z244" s="5"/>
      <c r="AA244" s="11">
        <f t="shared" si="28"/>
        <v>1189.3499999999999</v>
      </c>
      <c r="AB244" s="5">
        <v>552.29999999999995</v>
      </c>
      <c r="AC244" s="5">
        <v>85.85</v>
      </c>
      <c r="AD244" s="5"/>
      <c r="AE244" s="5"/>
      <c r="AF244" s="11">
        <f t="shared" si="29"/>
        <v>638.15</v>
      </c>
      <c r="AG244" s="5">
        <v>120</v>
      </c>
      <c r="AH244" s="5">
        <v>236.95</v>
      </c>
      <c r="AI244" s="5">
        <v>0</v>
      </c>
      <c r="AJ244" s="5"/>
      <c r="AK244" s="11">
        <f t="shared" si="30"/>
        <v>356.95</v>
      </c>
      <c r="AL244" s="95">
        <v>376</v>
      </c>
      <c r="AM244" s="95">
        <v>2282.632837811846</v>
      </c>
      <c r="AN244" s="95">
        <v>300</v>
      </c>
      <c r="AO244" s="95">
        <v>0</v>
      </c>
      <c r="AP244" s="11">
        <f t="shared" si="31"/>
        <v>2958.632837811846</v>
      </c>
    </row>
    <row r="245" spans="1:42" x14ac:dyDescent="0.25">
      <c r="A245" s="1" t="s">
        <v>494</v>
      </c>
      <c r="B245" s="2" t="s">
        <v>495</v>
      </c>
      <c r="C245" s="3">
        <v>4033.44</v>
      </c>
      <c r="D245" s="3">
        <v>5566.32</v>
      </c>
      <c r="E245" s="3">
        <v>5000</v>
      </c>
      <c r="F245" s="3">
        <v>0</v>
      </c>
      <c r="G245" s="4">
        <f t="shared" si="24"/>
        <v>14599.76</v>
      </c>
      <c r="H245" s="5">
        <v>2255</v>
      </c>
      <c r="I245" s="5">
        <v>3269.7</v>
      </c>
      <c r="J245" s="5">
        <v>5000</v>
      </c>
      <c r="K245" s="5">
        <v>0</v>
      </c>
      <c r="L245" s="11">
        <f t="shared" si="25"/>
        <v>10524.7</v>
      </c>
      <c r="M245" s="5"/>
      <c r="N245" s="5"/>
      <c r="O245" s="5"/>
      <c r="P245" s="5"/>
      <c r="Q245" s="11">
        <f t="shared" si="26"/>
        <v>0</v>
      </c>
      <c r="R245" s="5">
        <v>225</v>
      </c>
      <c r="S245" s="5">
        <v>2113.38</v>
      </c>
      <c r="T245" s="5">
        <v>1700</v>
      </c>
      <c r="U245" s="5"/>
      <c r="V245" s="11">
        <f t="shared" si="27"/>
        <v>4038.38</v>
      </c>
      <c r="W245" s="5">
        <v>5540</v>
      </c>
      <c r="X245" s="5">
        <v>3615.05</v>
      </c>
      <c r="Y245" s="5">
        <v>5000</v>
      </c>
      <c r="Z245" s="5"/>
      <c r="AA245" s="11">
        <f t="shared" si="28"/>
        <v>14155.05</v>
      </c>
      <c r="AB245" s="5">
        <v>6010.2</v>
      </c>
      <c r="AC245" s="5">
        <v>5427.65</v>
      </c>
      <c r="AD245" s="5">
        <v>4000</v>
      </c>
      <c r="AE245" s="5"/>
      <c r="AF245" s="11">
        <f t="shared" si="29"/>
        <v>15437.849999999999</v>
      </c>
      <c r="AG245" s="5">
        <v>0</v>
      </c>
      <c r="AH245" s="5">
        <v>1750.48</v>
      </c>
      <c r="AI245" s="5">
        <v>1500</v>
      </c>
      <c r="AJ245" s="5"/>
      <c r="AK245" s="11">
        <f t="shared" si="30"/>
        <v>3250.48</v>
      </c>
      <c r="AL245" s="95">
        <v>5947</v>
      </c>
      <c r="AM245" s="95">
        <v>5607.8191765828087</v>
      </c>
      <c r="AN245" s="95">
        <v>2700</v>
      </c>
      <c r="AO245" s="95">
        <v>0</v>
      </c>
      <c r="AP245" s="11">
        <f t="shared" si="31"/>
        <v>14254.819176582809</v>
      </c>
    </row>
    <row r="246" spans="1:42" x14ac:dyDescent="0.25">
      <c r="A246" s="1" t="s">
        <v>496</v>
      </c>
      <c r="B246" s="2" t="s">
        <v>497</v>
      </c>
      <c r="C246" s="3">
        <v>1047.45</v>
      </c>
      <c r="D246" s="3">
        <v>684.07999999999993</v>
      </c>
      <c r="E246" s="3">
        <v>0</v>
      </c>
      <c r="F246" s="3">
        <v>0</v>
      </c>
      <c r="G246" s="4">
        <f t="shared" si="24"/>
        <v>1731.53</v>
      </c>
      <c r="H246" s="5">
        <v>120</v>
      </c>
      <c r="I246" s="5">
        <v>1244.07</v>
      </c>
      <c r="J246" s="5">
        <v>2400</v>
      </c>
      <c r="K246" s="5">
        <v>0</v>
      </c>
      <c r="L246" s="11">
        <f t="shared" si="25"/>
        <v>3764.0699999999997</v>
      </c>
      <c r="M246" s="5"/>
      <c r="N246" s="5"/>
      <c r="O246" s="5"/>
      <c r="P246" s="5"/>
      <c r="Q246" s="11">
        <f t="shared" si="26"/>
        <v>0</v>
      </c>
      <c r="R246" s="5">
        <v>40</v>
      </c>
      <c r="S246" s="5">
        <v>143.1</v>
      </c>
      <c r="T246" s="5">
        <v>0</v>
      </c>
      <c r="U246" s="5"/>
      <c r="V246" s="11">
        <f t="shared" si="27"/>
        <v>183.1</v>
      </c>
      <c r="W246" s="5">
        <v>2240</v>
      </c>
      <c r="X246" s="5">
        <v>1563.95</v>
      </c>
      <c r="Y246" s="5">
        <v>2400</v>
      </c>
      <c r="Z246" s="5"/>
      <c r="AA246" s="11">
        <f t="shared" si="28"/>
        <v>6203.95</v>
      </c>
      <c r="AB246" s="5">
        <v>220</v>
      </c>
      <c r="AC246" s="5">
        <v>103.8</v>
      </c>
      <c r="AD246" s="5">
        <v>600</v>
      </c>
      <c r="AE246" s="5"/>
      <c r="AF246" s="11">
        <f t="shared" si="29"/>
        <v>923.8</v>
      </c>
      <c r="AG246" s="5">
        <v>40</v>
      </c>
      <c r="AH246" s="5">
        <v>297.02</v>
      </c>
      <c r="AI246" s="5">
        <v>0</v>
      </c>
      <c r="AJ246" s="5"/>
      <c r="AK246" s="11">
        <f t="shared" si="30"/>
        <v>337.02</v>
      </c>
      <c r="AL246" s="95">
        <v>3208</v>
      </c>
      <c r="AM246" s="95">
        <v>1208.1383278827057</v>
      </c>
      <c r="AN246" s="95">
        <v>0</v>
      </c>
      <c r="AO246" s="95">
        <v>0</v>
      </c>
      <c r="AP246" s="11">
        <f t="shared" si="31"/>
        <v>4416.1383278827052</v>
      </c>
    </row>
    <row r="247" spans="1:42" x14ac:dyDescent="0.25">
      <c r="A247" s="1" t="s">
        <v>498</v>
      </c>
      <c r="B247" s="2" t="s">
        <v>499</v>
      </c>
      <c r="C247" s="3">
        <v>13650.92</v>
      </c>
      <c r="D247" s="3">
        <v>11546.119999999999</v>
      </c>
      <c r="E247" s="3">
        <v>28094</v>
      </c>
      <c r="F247" s="3">
        <v>0</v>
      </c>
      <c r="G247" s="4">
        <f t="shared" si="24"/>
        <v>53291.040000000001</v>
      </c>
      <c r="H247" s="5">
        <v>3985.41</v>
      </c>
      <c r="I247" s="5">
        <v>2429.9499999999998</v>
      </c>
      <c r="J247" s="5">
        <v>5034</v>
      </c>
      <c r="K247" s="5">
        <v>0</v>
      </c>
      <c r="L247" s="11">
        <f t="shared" si="25"/>
        <v>11449.36</v>
      </c>
      <c r="M247" s="5"/>
      <c r="N247" s="5"/>
      <c r="O247" s="5"/>
      <c r="P247" s="5"/>
      <c r="Q247" s="11">
        <f t="shared" si="26"/>
        <v>0</v>
      </c>
      <c r="R247" s="5">
        <v>1936.84</v>
      </c>
      <c r="S247" s="5">
        <v>2227.59</v>
      </c>
      <c r="T247" s="5">
        <v>1302</v>
      </c>
      <c r="U247" s="5"/>
      <c r="V247" s="11">
        <f t="shared" si="27"/>
        <v>5466.43</v>
      </c>
      <c r="W247" s="5">
        <v>8527.15</v>
      </c>
      <c r="X247" s="5">
        <v>1528.04</v>
      </c>
      <c r="Y247" s="5">
        <v>12852</v>
      </c>
      <c r="Z247" s="5"/>
      <c r="AA247" s="11">
        <f t="shared" si="28"/>
        <v>22907.19</v>
      </c>
      <c r="AB247" s="5">
        <v>767</v>
      </c>
      <c r="AC247" s="5">
        <v>491.57</v>
      </c>
      <c r="AD247" s="5">
        <v>674</v>
      </c>
      <c r="AE247" s="5"/>
      <c r="AF247" s="11">
        <f t="shared" si="29"/>
        <v>1932.57</v>
      </c>
      <c r="AG247" s="5">
        <v>860</v>
      </c>
      <c r="AH247" s="5">
        <v>430.9</v>
      </c>
      <c r="AI247" s="5">
        <v>767</v>
      </c>
      <c r="AJ247" s="5"/>
      <c r="AK247" s="11">
        <f t="shared" si="30"/>
        <v>2057.9</v>
      </c>
      <c r="AL247" s="95">
        <v>22601</v>
      </c>
      <c r="AM247" s="95">
        <v>24030.400810407606</v>
      </c>
      <c r="AN247" s="95">
        <v>3000</v>
      </c>
      <c r="AO247" s="95">
        <v>0</v>
      </c>
      <c r="AP247" s="11">
        <f t="shared" si="31"/>
        <v>49631.400810407606</v>
      </c>
    </row>
    <row r="248" spans="1:42" x14ac:dyDescent="0.25">
      <c r="A248" s="1" t="s">
        <v>500</v>
      </c>
      <c r="B248" s="2" t="s">
        <v>501</v>
      </c>
      <c r="C248" s="3">
        <v>7318.55</v>
      </c>
      <c r="D248" s="3">
        <v>9445.26</v>
      </c>
      <c r="E248" s="3">
        <v>23500</v>
      </c>
      <c r="F248" s="3">
        <v>0</v>
      </c>
      <c r="G248" s="4">
        <f t="shared" si="24"/>
        <v>40263.81</v>
      </c>
      <c r="H248" s="5">
        <v>2528</v>
      </c>
      <c r="I248" s="5">
        <v>780.89</v>
      </c>
      <c r="J248" s="5">
        <v>0</v>
      </c>
      <c r="K248" s="5">
        <v>0</v>
      </c>
      <c r="L248" s="11">
        <f t="shared" si="25"/>
        <v>3308.89</v>
      </c>
      <c r="M248" s="5"/>
      <c r="N248" s="5"/>
      <c r="O248" s="5"/>
      <c r="P248" s="5"/>
      <c r="Q248" s="11">
        <f t="shared" si="26"/>
        <v>0</v>
      </c>
      <c r="R248" s="5">
        <v>1760.69</v>
      </c>
      <c r="S248" s="5">
        <v>1246.6099999999999</v>
      </c>
      <c r="T248" s="5">
        <v>0</v>
      </c>
      <c r="U248" s="5"/>
      <c r="V248" s="11">
        <f t="shared" si="27"/>
        <v>3007.3</v>
      </c>
      <c r="W248" s="5">
        <v>2632</v>
      </c>
      <c r="X248" s="5">
        <v>162.94</v>
      </c>
      <c r="Y248" s="5"/>
      <c r="Z248" s="5"/>
      <c r="AA248" s="11">
        <f t="shared" si="28"/>
        <v>2794.94</v>
      </c>
      <c r="AB248" s="5">
        <v>7116</v>
      </c>
      <c r="AC248" s="5">
        <v>344.07</v>
      </c>
      <c r="AD248" s="5"/>
      <c r="AE248" s="5"/>
      <c r="AF248" s="11">
        <f t="shared" si="29"/>
        <v>7460.07</v>
      </c>
      <c r="AG248" s="5">
        <v>504</v>
      </c>
      <c r="AH248" s="5">
        <v>1585.52</v>
      </c>
      <c r="AI248" s="5">
        <v>6750</v>
      </c>
      <c r="AJ248" s="5"/>
      <c r="AK248" s="11">
        <f t="shared" si="30"/>
        <v>8839.52</v>
      </c>
      <c r="AL248" s="95">
        <v>17198.09</v>
      </c>
      <c r="AM248" s="95">
        <v>7022.7021056509875</v>
      </c>
      <c r="AN248" s="95">
        <v>0</v>
      </c>
      <c r="AO248" s="95">
        <v>0</v>
      </c>
      <c r="AP248" s="11">
        <f t="shared" si="31"/>
        <v>24220.792105650988</v>
      </c>
    </row>
    <row r="249" spans="1:42" x14ac:dyDescent="0.25">
      <c r="A249" s="1" t="s">
        <v>502</v>
      </c>
      <c r="B249" s="2" t="s">
        <v>503</v>
      </c>
      <c r="C249" s="3">
        <v>1265.72</v>
      </c>
      <c r="D249" s="3">
        <v>2414.2599999999998</v>
      </c>
      <c r="E249" s="3">
        <v>6510</v>
      </c>
      <c r="F249" s="3">
        <v>0</v>
      </c>
      <c r="G249" s="4">
        <f t="shared" si="24"/>
        <v>10189.98</v>
      </c>
      <c r="H249" s="5">
        <v>0</v>
      </c>
      <c r="I249" s="5">
        <v>96.65</v>
      </c>
      <c r="J249" s="5">
        <v>0</v>
      </c>
      <c r="K249" s="5">
        <v>0</v>
      </c>
      <c r="L249" s="11">
        <f t="shared" si="25"/>
        <v>96.65</v>
      </c>
      <c r="M249" s="5"/>
      <c r="N249" s="5"/>
      <c r="O249" s="5"/>
      <c r="P249" s="5"/>
      <c r="Q249" s="11">
        <f t="shared" si="26"/>
        <v>0</v>
      </c>
      <c r="R249" s="5">
        <v>0</v>
      </c>
      <c r="S249" s="5">
        <v>156.66</v>
      </c>
      <c r="T249" s="5">
        <v>0</v>
      </c>
      <c r="U249" s="5"/>
      <c r="V249" s="11">
        <f t="shared" si="27"/>
        <v>156.66</v>
      </c>
      <c r="W249" s="5"/>
      <c r="X249" s="5">
        <v>55.6</v>
      </c>
      <c r="Y249" s="5"/>
      <c r="Z249" s="5"/>
      <c r="AA249" s="11">
        <f t="shared" si="28"/>
        <v>55.6</v>
      </c>
      <c r="AB249" s="5"/>
      <c r="AC249" s="5">
        <v>54</v>
      </c>
      <c r="AD249" s="5"/>
      <c r="AE249" s="5"/>
      <c r="AF249" s="11">
        <f t="shared" si="29"/>
        <v>54</v>
      </c>
      <c r="AG249" s="5">
        <v>1200</v>
      </c>
      <c r="AH249" s="5">
        <v>69.05</v>
      </c>
      <c r="AI249" s="5">
        <v>0</v>
      </c>
      <c r="AJ249" s="5"/>
      <c r="AK249" s="11">
        <f t="shared" si="30"/>
        <v>1269.05</v>
      </c>
      <c r="AL249" s="95">
        <v>2736</v>
      </c>
      <c r="AM249" s="95">
        <v>1203.3592704252519</v>
      </c>
      <c r="AN249" s="95">
        <v>290</v>
      </c>
      <c r="AO249" s="95">
        <v>0</v>
      </c>
      <c r="AP249" s="11">
        <f t="shared" si="31"/>
        <v>4229.3592704252515</v>
      </c>
    </row>
    <row r="250" spans="1:42" x14ac:dyDescent="0.25">
      <c r="A250" s="1" t="s">
        <v>504</v>
      </c>
      <c r="B250" s="2" t="s">
        <v>505</v>
      </c>
      <c r="C250" s="3">
        <v>12246.18</v>
      </c>
      <c r="D250" s="3">
        <v>2554.11</v>
      </c>
      <c r="E250" s="3">
        <v>7000</v>
      </c>
      <c r="F250" s="3">
        <v>0</v>
      </c>
      <c r="G250" s="4">
        <f t="shared" si="24"/>
        <v>21800.29</v>
      </c>
      <c r="H250" s="5">
        <v>160</v>
      </c>
      <c r="I250" s="5">
        <v>196.6</v>
      </c>
      <c r="J250" s="5">
        <v>1500</v>
      </c>
      <c r="K250" s="5">
        <v>0</v>
      </c>
      <c r="L250" s="11">
        <f t="shared" si="25"/>
        <v>1856.6</v>
      </c>
      <c r="M250" s="5"/>
      <c r="N250" s="5"/>
      <c r="O250" s="5"/>
      <c r="P250" s="5"/>
      <c r="Q250" s="11">
        <f t="shared" si="26"/>
        <v>0</v>
      </c>
      <c r="R250" s="5">
        <v>310</v>
      </c>
      <c r="S250" s="5">
        <v>397.99</v>
      </c>
      <c r="T250" s="5">
        <v>1000</v>
      </c>
      <c r="U250" s="5"/>
      <c r="V250" s="11">
        <f t="shared" si="27"/>
        <v>1707.99</v>
      </c>
      <c r="W250" s="5">
        <v>2010</v>
      </c>
      <c r="X250" s="5">
        <v>296.53999999999996</v>
      </c>
      <c r="Y250" s="5">
        <v>3000</v>
      </c>
      <c r="Z250" s="5"/>
      <c r="AA250" s="11">
        <f t="shared" si="28"/>
        <v>5306.54</v>
      </c>
      <c r="AB250" s="5">
        <v>5733</v>
      </c>
      <c r="AC250" s="5">
        <v>136.57</v>
      </c>
      <c r="AD250" s="5">
        <v>1500</v>
      </c>
      <c r="AE250" s="5"/>
      <c r="AF250" s="11">
        <f t="shared" si="29"/>
        <v>7369.57</v>
      </c>
      <c r="AG250" s="5">
        <v>3735</v>
      </c>
      <c r="AH250" s="5">
        <v>290.3</v>
      </c>
      <c r="AI250" s="5">
        <v>3000</v>
      </c>
      <c r="AJ250" s="5"/>
      <c r="AK250" s="11">
        <f t="shared" si="30"/>
        <v>7025.3</v>
      </c>
      <c r="AL250" s="95">
        <v>14538</v>
      </c>
      <c r="AM250" s="95">
        <v>2809.9492246089376</v>
      </c>
      <c r="AN250" s="95">
        <v>4600</v>
      </c>
      <c r="AO250" s="95">
        <v>0</v>
      </c>
      <c r="AP250" s="11">
        <f t="shared" si="31"/>
        <v>21947.949224608936</v>
      </c>
    </row>
    <row r="251" spans="1:42" x14ac:dyDescent="0.25">
      <c r="A251" s="1" t="s">
        <v>506</v>
      </c>
      <c r="B251" s="2" t="s">
        <v>507</v>
      </c>
      <c r="C251" s="3">
        <v>1908.35</v>
      </c>
      <c r="D251" s="3">
        <v>4575.71</v>
      </c>
      <c r="E251" s="3">
        <v>5000</v>
      </c>
      <c r="F251" s="3">
        <v>0</v>
      </c>
      <c r="G251" s="4">
        <f t="shared" si="24"/>
        <v>11484.06</v>
      </c>
      <c r="H251" s="5">
        <v>25</v>
      </c>
      <c r="I251" s="5">
        <v>73.900000000000006</v>
      </c>
      <c r="J251" s="5">
        <v>0</v>
      </c>
      <c r="K251" s="5">
        <v>0</v>
      </c>
      <c r="L251" s="11">
        <f t="shared" si="25"/>
        <v>98.9</v>
      </c>
      <c r="M251" s="5"/>
      <c r="N251" s="5"/>
      <c r="O251" s="5"/>
      <c r="P251" s="5"/>
      <c r="Q251" s="11">
        <f t="shared" si="26"/>
        <v>0</v>
      </c>
      <c r="R251" s="5">
        <v>520</v>
      </c>
      <c r="S251" s="5">
        <v>137.11000000000001</v>
      </c>
      <c r="T251" s="5">
        <v>1600</v>
      </c>
      <c r="U251" s="5"/>
      <c r="V251" s="11">
        <f t="shared" si="27"/>
        <v>2257.11</v>
      </c>
      <c r="W251" s="5"/>
      <c r="X251" s="5">
        <v>2024.23</v>
      </c>
      <c r="Y251" s="5">
        <v>4500</v>
      </c>
      <c r="Z251" s="5"/>
      <c r="AA251" s="11">
        <f t="shared" si="28"/>
        <v>6524.23</v>
      </c>
      <c r="AB251" s="5">
        <v>20</v>
      </c>
      <c r="AC251" s="5">
        <v>358.8</v>
      </c>
      <c r="AD251" s="5"/>
      <c r="AE251" s="5"/>
      <c r="AF251" s="11">
        <f t="shared" si="29"/>
        <v>378.8</v>
      </c>
      <c r="AG251" s="5">
        <v>20052</v>
      </c>
      <c r="AH251" s="5">
        <v>2803.24</v>
      </c>
      <c r="AI251" s="5">
        <v>4500</v>
      </c>
      <c r="AJ251" s="5"/>
      <c r="AK251" s="11">
        <f t="shared" si="30"/>
        <v>27355.239999999998</v>
      </c>
      <c r="AL251" s="95">
        <v>3484</v>
      </c>
      <c r="AM251" s="95">
        <v>2258.3852813717931</v>
      </c>
      <c r="AN251" s="95">
        <v>2100</v>
      </c>
      <c r="AO251" s="95">
        <v>0</v>
      </c>
      <c r="AP251" s="11">
        <f t="shared" si="31"/>
        <v>7842.3852813717931</v>
      </c>
    </row>
    <row r="252" spans="1:42" x14ac:dyDescent="0.25">
      <c r="A252" s="1" t="s">
        <v>508</v>
      </c>
      <c r="B252" s="2" t="s">
        <v>509</v>
      </c>
      <c r="C252" s="3">
        <v>1516.67</v>
      </c>
      <c r="D252" s="3">
        <v>3293.19</v>
      </c>
      <c r="E252" s="3">
        <v>0</v>
      </c>
      <c r="F252" s="3">
        <v>0</v>
      </c>
      <c r="G252" s="4">
        <f t="shared" si="24"/>
        <v>4809.8600000000006</v>
      </c>
      <c r="H252" s="5">
        <v>0</v>
      </c>
      <c r="I252" s="5">
        <v>74.31</v>
      </c>
      <c r="J252" s="5">
        <v>0</v>
      </c>
      <c r="K252" s="5">
        <v>0</v>
      </c>
      <c r="L252" s="11">
        <f t="shared" si="25"/>
        <v>74.31</v>
      </c>
      <c r="M252" s="5"/>
      <c r="N252" s="5"/>
      <c r="O252" s="5"/>
      <c r="P252" s="5"/>
      <c r="Q252" s="11">
        <f t="shared" si="26"/>
        <v>0</v>
      </c>
      <c r="R252" s="5">
        <v>140</v>
      </c>
      <c r="S252" s="5">
        <v>277.89999999999998</v>
      </c>
      <c r="T252" s="5">
        <v>57.8</v>
      </c>
      <c r="U252" s="5"/>
      <c r="V252" s="11">
        <f t="shared" si="27"/>
        <v>475.7</v>
      </c>
      <c r="W252" s="5">
        <v>660</v>
      </c>
      <c r="X252" s="5">
        <v>217.15</v>
      </c>
      <c r="Y252" s="5"/>
      <c r="Z252" s="5"/>
      <c r="AA252" s="11">
        <f t="shared" si="28"/>
        <v>877.15</v>
      </c>
      <c r="AB252" s="5">
        <v>5675</v>
      </c>
      <c r="AC252" s="5">
        <v>471.15</v>
      </c>
      <c r="AD252" s="5"/>
      <c r="AE252" s="5"/>
      <c r="AF252" s="11">
        <f t="shared" si="29"/>
        <v>6146.15</v>
      </c>
      <c r="AG252" s="5">
        <v>380</v>
      </c>
      <c r="AH252" s="5">
        <v>640.66999999999996</v>
      </c>
      <c r="AI252" s="5">
        <v>0</v>
      </c>
      <c r="AJ252" s="5"/>
      <c r="AK252" s="11">
        <f t="shared" si="30"/>
        <v>1020.67</v>
      </c>
      <c r="AL252" s="95">
        <v>4951</v>
      </c>
      <c r="AM252" s="95">
        <v>1872.9595766059415</v>
      </c>
      <c r="AN252" s="95">
        <v>0</v>
      </c>
      <c r="AO252" s="95">
        <v>0</v>
      </c>
      <c r="AP252" s="11">
        <f t="shared" si="31"/>
        <v>6823.959576605941</v>
      </c>
    </row>
    <row r="253" spans="1:42" x14ac:dyDescent="0.25">
      <c r="A253" s="1" t="s">
        <v>510</v>
      </c>
      <c r="B253" s="2" t="s">
        <v>511</v>
      </c>
      <c r="C253" s="3">
        <v>2546.9299999999998</v>
      </c>
      <c r="D253" s="3">
        <v>1701.94</v>
      </c>
      <c r="E253" s="3">
        <v>5000</v>
      </c>
      <c r="F253" s="3">
        <v>0</v>
      </c>
      <c r="G253" s="4">
        <f t="shared" si="24"/>
        <v>9248.869999999999</v>
      </c>
      <c r="H253" s="5">
        <v>219.7</v>
      </c>
      <c r="I253" s="5">
        <v>33.450000000000003</v>
      </c>
      <c r="J253" s="5">
        <v>0</v>
      </c>
      <c r="K253" s="5">
        <v>0</v>
      </c>
      <c r="L253" s="11">
        <f t="shared" si="25"/>
        <v>253.14999999999998</v>
      </c>
      <c r="M253" s="5"/>
      <c r="N253" s="5"/>
      <c r="O253" s="5"/>
      <c r="P253" s="5"/>
      <c r="Q253" s="11">
        <f t="shared" si="26"/>
        <v>0</v>
      </c>
      <c r="R253" s="5">
        <v>610</v>
      </c>
      <c r="S253" s="5">
        <v>196.67</v>
      </c>
      <c r="T253" s="5">
        <v>0</v>
      </c>
      <c r="U253" s="5"/>
      <c r="V253" s="11">
        <f t="shared" si="27"/>
        <v>806.67</v>
      </c>
      <c r="W253" s="5">
        <v>535</v>
      </c>
      <c r="X253" s="5"/>
      <c r="Y253" s="5"/>
      <c r="Z253" s="5"/>
      <c r="AA253" s="11">
        <f t="shared" si="28"/>
        <v>535</v>
      </c>
      <c r="AB253" s="5">
        <v>1712.71</v>
      </c>
      <c r="AC253" s="5">
        <v>317.14</v>
      </c>
      <c r="AD253" s="5"/>
      <c r="AE253" s="5"/>
      <c r="AF253" s="11">
        <f t="shared" si="29"/>
        <v>2029.85</v>
      </c>
      <c r="AG253" s="5">
        <v>620</v>
      </c>
      <c r="AH253" s="5">
        <v>262.75</v>
      </c>
      <c r="AI253" s="5">
        <v>0</v>
      </c>
      <c r="AJ253" s="5"/>
      <c r="AK253" s="11">
        <f t="shared" si="30"/>
        <v>882.75</v>
      </c>
      <c r="AL253" s="95">
        <v>7189</v>
      </c>
      <c r="AM253" s="95">
        <v>4697.3488450461809</v>
      </c>
      <c r="AN253" s="95">
        <v>0</v>
      </c>
      <c r="AO253" s="95">
        <v>0</v>
      </c>
      <c r="AP253" s="11">
        <f t="shared" si="31"/>
        <v>11886.348845046181</v>
      </c>
    </row>
    <row r="254" spans="1:42" x14ac:dyDescent="0.25">
      <c r="A254" s="1" t="s">
        <v>512</v>
      </c>
      <c r="B254" s="2" t="s">
        <v>513</v>
      </c>
      <c r="C254" s="3">
        <v>1955.48</v>
      </c>
      <c r="D254" s="3">
        <v>2676.3199999999997</v>
      </c>
      <c r="E254" s="3">
        <v>6000</v>
      </c>
      <c r="F254" s="3">
        <v>0</v>
      </c>
      <c r="G254" s="4">
        <f t="shared" si="24"/>
        <v>10631.8</v>
      </c>
      <c r="H254" s="5">
        <v>360</v>
      </c>
      <c r="I254" s="5">
        <v>53.9</v>
      </c>
      <c r="J254" s="5">
        <v>0</v>
      </c>
      <c r="K254" s="5">
        <v>0</v>
      </c>
      <c r="L254" s="11">
        <f t="shared" si="25"/>
        <v>413.9</v>
      </c>
      <c r="M254" s="5"/>
      <c r="N254" s="5"/>
      <c r="O254" s="5"/>
      <c r="P254" s="5"/>
      <c r="Q254" s="11">
        <f t="shared" si="26"/>
        <v>0</v>
      </c>
      <c r="R254" s="5">
        <v>612</v>
      </c>
      <c r="S254" s="5">
        <v>195.85</v>
      </c>
      <c r="T254" s="5">
        <v>400</v>
      </c>
      <c r="U254" s="5"/>
      <c r="V254" s="11">
        <f t="shared" si="27"/>
        <v>1207.8499999999999</v>
      </c>
      <c r="W254" s="5"/>
      <c r="X254" s="5">
        <v>50.15</v>
      </c>
      <c r="Y254" s="5"/>
      <c r="Z254" s="5"/>
      <c r="AA254" s="11">
        <f t="shared" si="28"/>
        <v>50.15</v>
      </c>
      <c r="AB254" s="5">
        <v>40</v>
      </c>
      <c r="AC254" s="5">
        <v>61.15</v>
      </c>
      <c r="AD254" s="5"/>
      <c r="AE254" s="5"/>
      <c r="AF254" s="11">
        <f t="shared" si="29"/>
        <v>101.15</v>
      </c>
      <c r="AG254" s="5">
        <v>80</v>
      </c>
      <c r="AH254" s="5">
        <v>91.4</v>
      </c>
      <c r="AI254" s="5">
        <v>0</v>
      </c>
      <c r="AJ254" s="5"/>
      <c r="AK254" s="11">
        <f t="shared" si="30"/>
        <v>171.4</v>
      </c>
      <c r="AL254" s="95">
        <v>4494</v>
      </c>
      <c r="AM254" s="95">
        <v>1826.1961787442028</v>
      </c>
      <c r="AN254" s="95">
        <v>1400</v>
      </c>
      <c r="AO254" s="95">
        <v>0</v>
      </c>
      <c r="AP254" s="11">
        <f t="shared" si="31"/>
        <v>7720.1961787442033</v>
      </c>
    </row>
    <row r="255" spans="1:42" x14ac:dyDescent="0.25">
      <c r="A255" s="1" t="s">
        <v>514</v>
      </c>
      <c r="B255" s="2" t="s">
        <v>515</v>
      </c>
      <c r="C255" s="3">
        <v>9334.66</v>
      </c>
      <c r="D255" s="3">
        <v>10261.16</v>
      </c>
      <c r="E255" s="3">
        <v>14459.69</v>
      </c>
      <c r="F255" s="3">
        <v>0</v>
      </c>
      <c r="G255" s="4">
        <f t="shared" si="24"/>
        <v>34055.51</v>
      </c>
      <c r="H255" s="5">
        <v>3922.2</v>
      </c>
      <c r="I255" s="5">
        <v>3913.77</v>
      </c>
      <c r="J255" s="5">
        <v>3135</v>
      </c>
      <c r="K255" s="5">
        <v>0</v>
      </c>
      <c r="L255" s="11">
        <f t="shared" si="25"/>
        <v>10970.97</v>
      </c>
      <c r="M255" s="5"/>
      <c r="N255" s="5"/>
      <c r="O255" s="5"/>
      <c r="P255" s="5"/>
      <c r="Q255" s="11">
        <f t="shared" si="26"/>
        <v>0</v>
      </c>
      <c r="R255" s="5">
        <v>481</v>
      </c>
      <c r="S255" s="5">
        <v>3121</v>
      </c>
      <c r="T255" s="5">
        <v>1995</v>
      </c>
      <c r="U255" s="5"/>
      <c r="V255" s="11">
        <f t="shared" si="27"/>
        <v>5597</v>
      </c>
      <c r="W255" s="5">
        <v>2044.47</v>
      </c>
      <c r="X255" s="5">
        <v>1698.9</v>
      </c>
      <c r="Y255" s="5">
        <v>1995</v>
      </c>
      <c r="Z255" s="5"/>
      <c r="AA255" s="11">
        <f t="shared" si="28"/>
        <v>5738.37</v>
      </c>
      <c r="AB255" s="5">
        <v>1038</v>
      </c>
      <c r="AC255" s="5">
        <v>1035.7</v>
      </c>
      <c r="AD255" s="5">
        <v>1995</v>
      </c>
      <c r="AE255" s="5"/>
      <c r="AF255" s="11">
        <f t="shared" si="29"/>
        <v>4068.7</v>
      </c>
      <c r="AG255" s="5">
        <v>5146</v>
      </c>
      <c r="AH255" s="5">
        <v>6650.29</v>
      </c>
      <c r="AI255" s="5">
        <v>6555</v>
      </c>
      <c r="AJ255" s="5"/>
      <c r="AK255" s="11">
        <f t="shared" si="30"/>
        <v>18351.29</v>
      </c>
      <c r="AL255" s="95">
        <v>12257.16</v>
      </c>
      <c r="AM255" s="95">
        <v>10048.573092132632</v>
      </c>
      <c r="AN255" s="95">
        <v>4000</v>
      </c>
      <c r="AO255" s="95">
        <v>0</v>
      </c>
      <c r="AP255" s="11">
        <f t="shared" si="31"/>
        <v>26305.733092132632</v>
      </c>
    </row>
    <row r="256" spans="1:42" x14ac:dyDescent="0.25">
      <c r="A256" s="1" t="s">
        <v>516</v>
      </c>
      <c r="B256" s="2" t="s">
        <v>517</v>
      </c>
      <c r="C256" s="3">
        <v>43382.67</v>
      </c>
      <c r="D256" s="3">
        <v>41902.18</v>
      </c>
      <c r="E256" s="3">
        <v>76218.740000000005</v>
      </c>
      <c r="F256" s="3">
        <v>22123.63</v>
      </c>
      <c r="G256" s="4">
        <f t="shared" si="24"/>
        <v>183627.22000000003</v>
      </c>
      <c r="H256" s="5">
        <v>33888.629999999997</v>
      </c>
      <c r="I256" s="5">
        <v>15055.04</v>
      </c>
      <c r="J256" s="5">
        <v>50996.73</v>
      </c>
      <c r="K256" s="5">
        <v>0</v>
      </c>
      <c r="L256" s="11">
        <f t="shared" si="25"/>
        <v>99940.4</v>
      </c>
      <c r="M256" s="5"/>
      <c r="N256" s="5"/>
      <c r="O256" s="5"/>
      <c r="P256" s="5"/>
      <c r="Q256" s="11">
        <f t="shared" si="26"/>
        <v>0</v>
      </c>
      <c r="R256" s="5">
        <v>3663.1</v>
      </c>
      <c r="S256" s="5">
        <v>6737.89</v>
      </c>
      <c r="T256" s="5">
        <v>16024.55</v>
      </c>
      <c r="U256" s="5"/>
      <c r="V256" s="11">
        <f t="shared" si="27"/>
        <v>26425.54</v>
      </c>
      <c r="W256" s="5">
        <v>37317.160000000003</v>
      </c>
      <c r="X256" s="5">
        <v>50087.22</v>
      </c>
      <c r="Y256" s="5">
        <v>14800</v>
      </c>
      <c r="Z256" s="5"/>
      <c r="AA256" s="11">
        <f t="shared" si="28"/>
        <v>102204.38</v>
      </c>
      <c r="AB256" s="5">
        <v>15510.38</v>
      </c>
      <c r="AC256" s="5">
        <v>5763.39</v>
      </c>
      <c r="AD256" s="5">
        <v>23990.65</v>
      </c>
      <c r="AE256" s="5"/>
      <c r="AF256" s="11">
        <f t="shared" si="29"/>
        <v>45264.42</v>
      </c>
      <c r="AG256" s="5">
        <v>11192</v>
      </c>
      <c r="AH256" s="5">
        <v>4145.78</v>
      </c>
      <c r="AI256" s="5">
        <v>12305</v>
      </c>
      <c r="AJ256" s="5"/>
      <c r="AK256" s="11">
        <f t="shared" si="30"/>
        <v>27642.78</v>
      </c>
      <c r="AL256" s="95">
        <v>64387.96</v>
      </c>
      <c r="AM256" s="95">
        <v>39760.483759459086</v>
      </c>
      <c r="AN256" s="95">
        <v>32000</v>
      </c>
      <c r="AO256" s="95">
        <v>245.73</v>
      </c>
      <c r="AP256" s="11">
        <f t="shared" si="31"/>
        <v>136394.17375945908</v>
      </c>
    </row>
    <row r="257" spans="1:42" x14ac:dyDescent="0.25">
      <c r="A257" s="1" t="s">
        <v>518</v>
      </c>
      <c r="B257" s="2" t="s">
        <v>519</v>
      </c>
      <c r="C257" s="3">
        <v>1204.83</v>
      </c>
      <c r="D257" s="3">
        <v>3453.96</v>
      </c>
      <c r="E257" s="3">
        <v>1607.1</v>
      </c>
      <c r="F257" s="3">
        <v>0</v>
      </c>
      <c r="G257" s="4">
        <f t="shared" si="24"/>
        <v>6265.8899999999994</v>
      </c>
      <c r="H257" s="5">
        <v>4454.03</v>
      </c>
      <c r="I257" s="5">
        <v>5568.5</v>
      </c>
      <c r="J257" s="5">
        <v>3040</v>
      </c>
      <c r="K257" s="5">
        <v>0</v>
      </c>
      <c r="L257" s="11">
        <f t="shared" si="25"/>
        <v>13062.529999999999</v>
      </c>
      <c r="M257" s="5"/>
      <c r="N257" s="5"/>
      <c r="O257" s="5"/>
      <c r="P257" s="5"/>
      <c r="Q257" s="11">
        <f t="shared" si="26"/>
        <v>0</v>
      </c>
      <c r="R257" s="5">
        <v>190</v>
      </c>
      <c r="S257" s="5">
        <v>458.82</v>
      </c>
      <c r="T257" s="5">
        <v>850</v>
      </c>
      <c r="U257" s="5"/>
      <c r="V257" s="11">
        <f t="shared" si="27"/>
        <v>1498.82</v>
      </c>
      <c r="W257" s="5">
        <v>2296.65</v>
      </c>
      <c r="X257" s="5">
        <v>3619.81</v>
      </c>
      <c r="Y257" s="5">
        <v>3040</v>
      </c>
      <c r="Z257" s="5"/>
      <c r="AA257" s="11">
        <f t="shared" si="28"/>
        <v>8956.4599999999991</v>
      </c>
      <c r="AB257" s="5">
        <v>368.32</v>
      </c>
      <c r="AC257" s="5">
        <v>634.59</v>
      </c>
      <c r="AD257" s="5">
        <v>500</v>
      </c>
      <c r="AE257" s="5"/>
      <c r="AF257" s="11">
        <f t="shared" si="29"/>
        <v>1502.91</v>
      </c>
      <c r="AG257" s="5">
        <v>320</v>
      </c>
      <c r="AH257" s="5">
        <v>247.7</v>
      </c>
      <c r="AI257" s="5">
        <v>0</v>
      </c>
      <c r="AJ257" s="5"/>
      <c r="AK257" s="11">
        <f t="shared" si="30"/>
        <v>567.70000000000005</v>
      </c>
      <c r="AL257" s="95">
        <v>2354</v>
      </c>
      <c r="AM257" s="95">
        <v>2937.610364467505</v>
      </c>
      <c r="AN257" s="95">
        <v>700</v>
      </c>
      <c r="AO257" s="95">
        <v>0</v>
      </c>
      <c r="AP257" s="11">
        <f t="shared" si="31"/>
        <v>5991.610364467505</v>
      </c>
    </row>
    <row r="258" spans="1:42" x14ac:dyDescent="0.25">
      <c r="A258" s="1" t="s">
        <v>520</v>
      </c>
      <c r="B258" s="2" t="s">
        <v>521</v>
      </c>
      <c r="C258" s="3">
        <v>1572.18</v>
      </c>
      <c r="D258" s="3">
        <v>2868.52</v>
      </c>
      <c r="E258" s="3">
        <v>4000</v>
      </c>
      <c r="F258" s="3">
        <v>0</v>
      </c>
      <c r="G258" s="4">
        <f t="shared" ref="G258:G321" si="32">SUM(C258:F258)</f>
        <v>8440.7000000000007</v>
      </c>
      <c r="H258" s="5">
        <v>1115</v>
      </c>
      <c r="I258" s="5">
        <v>1532</v>
      </c>
      <c r="J258" s="5">
        <v>5000</v>
      </c>
      <c r="K258" s="5">
        <v>0</v>
      </c>
      <c r="L258" s="11">
        <f t="shared" ref="L258:L321" si="33">SUM(H258:K258)</f>
        <v>7647</v>
      </c>
      <c r="M258" s="5"/>
      <c r="N258" s="5"/>
      <c r="O258" s="5"/>
      <c r="P258" s="5"/>
      <c r="Q258" s="11">
        <f t="shared" ref="Q258:Q321" si="34">SUM(M258:P258)</f>
        <v>0</v>
      </c>
      <c r="R258" s="5">
        <v>1030</v>
      </c>
      <c r="S258" s="5">
        <v>131.85</v>
      </c>
      <c r="T258" s="5">
        <v>0</v>
      </c>
      <c r="U258" s="5"/>
      <c r="V258" s="11">
        <f t="shared" ref="V258:V321" si="35">SUM(R258:U258)</f>
        <v>1161.8499999999999</v>
      </c>
      <c r="W258" s="5">
        <v>8661.2000000000007</v>
      </c>
      <c r="X258" s="5">
        <v>1197.4000000000001</v>
      </c>
      <c r="Y258" s="5">
        <v>6000</v>
      </c>
      <c r="Z258" s="5"/>
      <c r="AA258" s="11">
        <f t="shared" ref="AA258:AA321" si="36">SUM(W258:Z258)</f>
        <v>15858.6</v>
      </c>
      <c r="AB258" s="5">
        <v>1520</v>
      </c>
      <c r="AC258" s="5">
        <v>91.75</v>
      </c>
      <c r="AD258" s="5"/>
      <c r="AE258" s="5"/>
      <c r="AF258" s="11">
        <f t="shared" ref="AF258:AF321" si="37">SUM(AB258:AE258)</f>
        <v>1611.75</v>
      </c>
      <c r="AG258" s="5">
        <v>1300</v>
      </c>
      <c r="AH258" s="5">
        <v>208.8</v>
      </c>
      <c r="AI258" s="5">
        <v>1000</v>
      </c>
      <c r="AJ258" s="5"/>
      <c r="AK258" s="11">
        <f t="shared" ref="AK258:AK321" si="38">SUM(AG258:AJ258)</f>
        <v>2508.8000000000002</v>
      </c>
      <c r="AL258" s="95">
        <v>2526</v>
      </c>
      <c r="AM258" s="95">
        <v>3917.6676717969108</v>
      </c>
      <c r="AN258" s="95">
        <v>1000</v>
      </c>
      <c r="AO258" s="95">
        <v>0</v>
      </c>
      <c r="AP258" s="11">
        <f t="shared" si="31"/>
        <v>7443.6676717969112</v>
      </c>
    </row>
    <row r="259" spans="1:42" x14ac:dyDescent="0.25">
      <c r="A259" s="1" t="s">
        <v>522</v>
      </c>
      <c r="B259" s="2" t="s">
        <v>523</v>
      </c>
      <c r="C259" s="3">
        <v>1634.57</v>
      </c>
      <c r="D259" s="3">
        <v>4558.3100000000004</v>
      </c>
      <c r="E259" s="3">
        <v>2200</v>
      </c>
      <c r="F259" s="3">
        <v>0</v>
      </c>
      <c r="G259" s="4">
        <f t="shared" si="32"/>
        <v>8392.880000000001</v>
      </c>
      <c r="H259" s="5">
        <v>0</v>
      </c>
      <c r="I259" s="5">
        <v>77.900000000000006</v>
      </c>
      <c r="J259" s="5">
        <v>0</v>
      </c>
      <c r="K259" s="5">
        <v>0</v>
      </c>
      <c r="L259" s="11">
        <f t="shared" si="33"/>
        <v>77.900000000000006</v>
      </c>
      <c r="M259" s="5"/>
      <c r="N259" s="5"/>
      <c r="O259" s="5"/>
      <c r="P259" s="5"/>
      <c r="Q259" s="11">
        <f t="shared" si="34"/>
        <v>0</v>
      </c>
      <c r="R259" s="5">
        <v>0</v>
      </c>
      <c r="S259" s="5">
        <v>82.9</v>
      </c>
      <c r="T259" s="5">
        <v>300</v>
      </c>
      <c r="U259" s="5"/>
      <c r="V259" s="11">
        <f t="shared" si="35"/>
        <v>382.9</v>
      </c>
      <c r="W259" s="5"/>
      <c r="X259" s="5">
        <v>141.44999999999999</v>
      </c>
      <c r="Y259" s="5"/>
      <c r="Z259" s="5"/>
      <c r="AA259" s="11">
        <f t="shared" si="36"/>
        <v>141.44999999999999</v>
      </c>
      <c r="AB259" s="5">
        <v>145</v>
      </c>
      <c r="AC259" s="5">
        <v>2957.99</v>
      </c>
      <c r="AD259" s="5">
        <v>1500</v>
      </c>
      <c r="AE259" s="5"/>
      <c r="AF259" s="11">
        <f t="shared" si="37"/>
        <v>4602.99</v>
      </c>
      <c r="AG259" s="5">
        <v>1230</v>
      </c>
      <c r="AH259" s="5">
        <v>983.49</v>
      </c>
      <c r="AI259" s="5">
        <v>1047.53</v>
      </c>
      <c r="AJ259" s="5"/>
      <c r="AK259" s="11">
        <f t="shared" si="38"/>
        <v>3261.0199999999995</v>
      </c>
      <c r="AL259" s="95">
        <v>2579</v>
      </c>
      <c r="AM259" s="95">
        <v>2206.8016943476614</v>
      </c>
      <c r="AN259" s="95">
        <v>300</v>
      </c>
      <c r="AO259" s="95">
        <v>0</v>
      </c>
      <c r="AP259" s="11">
        <f t="shared" ref="AP259:AP322" si="39">SUM(AL259:AO259)</f>
        <v>5085.8016943476614</v>
      </c>
    </row>
    <row r="260" spans="1:42" x14ac:dyDescent="0.25">
      <c r="A260" s="1" t="s">
        <v>524</v>
      </c>
      <c r="B260" s="2" t="s">
        <v>525</v>
      </c>
      <c r="C260" s="3">
        <v>803.86</v>
      </c>
      <c r="D260" s="3">
        <v>3690.6099999999997</v>
      </c>
      <c r="E260" s="3">
        <v>7800</v>
      </c>
      <c r="F260" s="3">
        <v>0</v>
      </c>
      <c r="G260" s="4">
        <f t="shared" si="32"/>
        <v>12294.47</v>
      </c>
      <c r="H260" s="5">
        <v>0</v>
      </c>
      <c r="I260" s="5">
        <v>176.3</v>
      </c>
      <c r="J260" s="5">
        <v>0</v>
      </c>
      <c r="K260" s="5">
        <v>0</v>
      </c>
      <c r="L260" s="11">
        <f t="shared" si="33"/>
        <v>176.3</v>
      </c>
      <c r="M260" s="5"/>
      <c r="N260" s="5"/>
      <c r="O260" s="5"/>
      <c r="P260" s="5"/>
      <c r="Q260" s="11">
        <f t="shared" si="34"/>
        <v>0</v>
      </c>
      <c r="R260" s="5">
        <v>340</v>
      </c>
      <c r="S260" s="5">
        <v>199.3</v>
      </c>
      <c r="T260" s="5">
        <v>0</v>
      </c>
      <c r="U260" s="5"/>
      <c r="V260" s="11">
        <f t="shared" si="35"/>
        <v>539.29999999999995</v>
      </c>
      <c r="W260" s="5">
        <v>100</v>
      </c>
      <c r="X260" s="5">
        <v>56.15</v>
      </c>
      <c r="Y260" s="5"/>
      <c r="Z260" s="5"/>
      <c r="AA260" s="11">
        <f t="shared" si="36"/>
        <v>156.15</v>
      </c>
      <c r="AB260" s="5">
        <v>642.25</v>
      </c>
      <c r="AC260" s="5">
        <v>76.05</v>
      </c>
      <c r="AD260" s="5"/>
      <c r="AE260" s="5"/>
      <c r="AF260" s="11">
        <f t="shared" si="37"/>
        <v>718.3</v>
      </c>
      <c r="AG260" s="5">
        <v>0</v>
      </c>
      <c r="AH260" s="5">
        <v>173.75</v>
      </c>
      <c r="AI260" s="5">
        <v>0</v>
      </c>
      <c r="AJ260" s="5"/>
      <c r="AK260" s="11">
        <f t="shared" si="38"/>
        <v>173.75</v>
      </c>
      <c r="AL260" s="95">
        <v>10960</v>
      </c>
      <c r="AM260" s="95">
        <v>2131.2169797888318</v>
      </c>
      <c r="AN260" s="95">
        <v>0</v>
      </c>
      <c r="AO260" s="95">
        <v>0</v>
      </c>
      <c r="AP260" s="11">
        <f t="shared" si="39"/>
        <v>13091.216979788831</v>
      </c>
    </row>
    <row r="261" spans="1:42" x14ac:dyDescent="0.25">
      <c r="A261" s="1" t="s">
        <v>526</v>
      </c>
      <c r="B261" s="2" t="s">
        <v>527</v>
      </c>
      <c r="C261" s="3">
        <v>18811.330000000002</v>
      </c>
      <c r="D261" s="3">
        <v>19229.53</v>
      </c>
      <c r="E261" s="3">
        <v>38950</v>
      </c>
      <c r="F261" s="3">
        <v>0</v>
      </c>
      <c r="G261" s="4">
        <f t="shared" si="32"/>
        <v>76990.86</v>
      </c>
      <c r="H261" s="5">
        <v>6896.61</v>
      </c>
      <c r="I261" s="5">
        <v>3609.24</v>
      </c>
      <c r="J261" s="5">
        <v>3740</v>
      </c>
      <c r="K261" s="5">
        <v>0</v>
      </c>
      <c r="L261" s="11">
        <f t="shared" si="33"/>
        <v>14245.849999999999</v>
      </c>
      <c r="M261" s="5"/>
      <c r="N261" s="5"/>
      <c r="O261" s="5"/>
      <c r="P261" s="5"/>
      <c r="Q261" s="11">
        <f t="shared" si="34"/>
        <v>0</v>
      </c>
      <c r="R261" s="5">
        <v>1096</v>
      </c>
      <c r="S261" s="5">
        <v>1189.6300000000001</v>
      </c>
      <c r="T261" s="5">
        <v>0</v>
      </c>
      <c r="U261" s="5"/>
      <c r="V261" s="11">
        <f t="shared" si="35"/>
        <v>2285.63</v>
      </c>
      <c r="W261" s="5">
        <v>31440.400000000001</v>
      </c>
      <c r="X261" s="5">
        <v>2637.34</v>
      </c>
      <c r="Y261" s="5">
        <v>20720</v>
      </c>
      <c r="Z261" s="5"/>
      <c r="AA261" s="11">
        <f t="shared" si="36"/>
        <v>54797.740000000005</v>
      </c>
      <c r="AB261" s="5">
        <v>17570.169999999998</v>
      </c>
      <c r="AC261" s="5">
        <v>2966.57</v>
      </c>
      <c r="AD261" s="5">
        <v>3500</v>
      </c>
      <c r="AE261" s="5"/>
      <c r="AF261" s="11">
        <f t="shared" si="37"/>
        <v>24036.739999999998</v>
      </c>
      <c r="AG261" s="5">
        <v>15754.85</v>
      </c>
      <c r="AH261" s="5">
        <v>7390.2</v>
      </c>
      <c r="AI261" s="5">
        <v>9170</v>
      </c>
      <c r="AJ261" s="5"/>
      <c r="AK261" s="11">
        <f t="shared" si="38"/>
        <v>32315.05</v>
      </c>
      <c r="AL261" s="95">
        <v>54981.03</v>
      </c>
      <c r="AM261" s="95">
        <v>12905.374664721721</v>
      </c>
      <c r="AN261" s="95">
        <v>24535</v>
      </c>
      <c r="AO261" s="95">
        <v>0</v>
      </c>
      <c r="AP261" s="11">
        <f t="shared" si="39"/>
        <v>92421.404664721718</v>
      </c>
    </row>
    <row r="262" spans="1:42" x14ac:dyDescent="0.25">
      <c r="A262" s="1" t="s">
        <v>528</v>
      </c>
      <c r="B262" s="2" t="s">
        <v>529</v>
      </c>
      <c r="C262" s="3">
        <v>7062.68</v>
      </c>
      <c r="D262" s="3">
        <v>10368.69</v>
      </c>
      <c r="E262" s="3">
        <v>26800</v>
      </c>
      <c r="F262" s="3">
        <v>0</v>
      </c>
      <c r="G262" s="4">
        <f t="shared" si="32"/>
        <v>44231.37</v>
      </c>
      <c r="H262" s="5">
        <v>0</v>
      </c>
      <c r="I262" s="5">
        <v>198.9</v>
      </c>
      <c r="J262" s="5">
        <v>1700</v>
      </c>
      <c r="K262" s="5">
        <v>0</v>
      </c>
      <c r="L262" s="11">
        <f t="shared" si="33"/>
        <v>1898.9</v>
      </c>
      <c r="M262" s="5"/>
      <c r="N262" s="5"/>
      <c r="O262" s="5"/>
      <c r="P262" s="5"/>
      <c r="Q262" s="11">
        <f t="shared" si="34"/>
        <v>0</v>
      </c>
      <c r="R262" s="5">
        <v>290</v>
      </c>
      <c r="S262" s="5">
        <v>378.72</v>
      </c>
      <c r="T262" s="5">
        <v>500</v>
      </c>
      <c r="U262" s="5"/>
      <c r="V262" s="11">
        <f t="shared" si="35"/>
        <v>1168.72</v>
      </c>
      <c r="W262" s="5">
        <v>360</v>
      </c>
      <c r="X262" s="5">
        <v>107.46</v>
      </c>
      <c r="Y262" s="5"/>
      <c r="Z262" s="5"/>
      <c r="AA262" s="11">
        <f t="shared" si="36"/>
        <v>467.46</v>
      </c>
      <c r="AB262" s="5">
        <v>135</v>
      </c>
      <c r="AC262" s="5">
        <v>621.29999999999995</v>
      </c>
      <c r="AD262" s="5">
        <v>1000</v>
      </c>
      <c r="AE262" s="5"/>
      <c r="AF262" s="11">
        <f t="shared" si="37"/>
        <v>1756.3</v>
      </c>
      <c r="AG262" s="5">
        <v>2050</v>
      </c>
      <c r="AH262" s="5">
        <v>703.2</v>
      </c>
      <c r="AI262" s="5">
        <v>0</v>
      </c>
      <c r="AJ262" s="5"/>
      <c r="AK262" s="11">
        <f t="shared" si="38"/>
        <v>2753.2</v>
      </c>
      <c r="AL262" s="95">
        <v>8260</v>
      </c>
      <c r="AM262" s="95">
        <v>4358.7657176897555</v>
      </c>
      <c r="AN262" s="95">
        <v>0</v>
      </c>
      <c r="AO262" s="95">
        <v>0</v>
      </c>
      <c r="AP262" s="11">
        <f t="shared" si="39"/>
        <v>12618.765717689756</v>
      </c>
    </row>
    <row r="263" spans="1:42" x14ac:dyDescent="0.25">
      <c r="A263" s="1" t="s">
        <v>530</v>
      </c>
      <c r="B263" s="2" t="s">
        <v>531</v>
      </c>
      <c r="C263" s="3">
        <v>3456.46</v>
      </c>
      <c r="D263" s="3">
        <v>1533.56</v>
      </c>
      <c r="E263" s="3">
        <v>0</v>
      </c>
      <c r="F263" s="3">
        <v>0</v>
      </c>
      <c r="G263" s="4">
        <f t="shared" si="32"/>
        <v>4990.0200000000004</v>
      </c>
      <c r="H263" s="5">
        <v>0</v>
      </c>
      <c r="I263" s="5">
        <v>125.75</v>
      </c>
      <c r="J263" s="5">
        <v>0</v>
      </c>
      <c r="K263" s="5">
        <v>0</v>
      </c>
      <c r="L263" s="11">
        <f t="shared" si="33"/>
        <v>125.75</v>
      </c>
      <c r="M263" s="5"/>
      <c r="N263" s="5"/>
      <c r="O263" s="5"/>
      <c r="P263" s="5"/>
      <c r="Q263" s="11">
        <f t="shared" si="34"/>
        <v>0</v>
      </c>
      <c r="R263" s="5">
        <v>320</v>
      </c>
      <c r="S263" s="5">
        <v>294.95</v>
      </c>
      <c r="T263" s="5">
        <v>0</v>
      </c>
      <c r="U263" s="5"/>
      <c r="V263" s="11">
        <f t="shared" si="35"/>
        <v>614.95000000000005</v>
      </c>
      <c r="W263" s="5">
        <v>4330</v>
      </c>
      <c r="X263" s="5">
        <v>1302.18</v>
      </c>
      <c r="Y263" s="5"/>
      <c r="Z263" s="5"/>
      <c r="AA263" s="11">
        <f t="shared" si="36"/>
        <v>5632.18</v>
      </c>
      <c r="AB263" s="5">
        <v>213</v>
      </c>
      <c r="AC263" s="5">
        <v>145.19999999999999</v>
      </c>
      <c r="AD263" s="5"/>
      <c r="AE263" s="5"/>
      <c r="AF263" s="11">
        <f t="shared" si="37"/>
        <v>358.2</v>
      </c>
      <c r="AG263" s="5">
        <v>0</v>
      </c>
      <c r="AH263" s="5">
        <v>460.48</v>
      </c>
      <c r="AI263" s="5">
        <v>0</v>
      </c>
      <c r="AJ263" s="5"/>
      <c r="AK263" s="11">
        <f t="shared" si="38"/>
        <v>460.48</v>
      </c>
      <c r="AL263" s="95">
        <v>3040</v>
      </c>
      <c r="AM263" s="95">
        <v>1229.0218352501197</v>
      </c>
      <c r="AN263" s="95">
        <v>0</v>
      </c>
      <c r="AO263" s="95">
        <v>0</v>
      </c>
      <c r="AP263" s="11">
        <f t="shared" si="39"/>
        <v>4269.0218352501197</v>
      </c>
    </row>
    <row r="264" spans="1:42" x14ac:dyDescent="0.25">
      <c r="A264" s="1" t="s">
        <v>532</v>
      </c>
      <c r="B264" s="2" t="s">
        <v>533</v>
      </c>
      <c r="C264" s="3">
        <v>3752.44</v>
      </c>
      <c r="D264" s="3">
        <v>5549.87</v>
      </c>
      <c r="E264" s="3">
        <v>6000</v>
      </c>
      <c r="F264" s="3">
        <v>0</v>
      </c>
      <c r="G264" s="4">
        <f t="shared" si="32"/>
        <v>15302.31</v>
      </c>
      <c r="H264" s="5">
        <v>435</v>
      </c>
      <c r="I264" s="5">
        <v>1520.74</v>
      </c>
      <c r="J264" s="5">
        <v>4000</v>
      </c>
      <c r="K264" s="5">
        <v>0</v>
      </c>
      <c r="L264" s="11">
        <f t="shared" si="33"/>
        <v>5955.74</v>
      </c>
      <c r="M264" s="5"/>
      <c r="N264" s="5"/>
      <c r="O264" s="5"/>
      <c r="P264" s="5"/>
      <c r="Q264" s="11">
        <f t="shared" si="34"/>
        <v>0</v>
      </c>
      <c r="R264" s="5">
        <v>2325</v>
      </c>
      <c r="S264" s="5">
        <v>379.1</v>
      </c>
      <c r="T264" s="5">
        <v>0</v>
      </c>
      <c r="U264" s="5"/>
      <c r="V264" s="11">
        <f t="shared" si="35"/>
        <v>2704.1</v>
      </c>
      <c r="W264" s="5">
        <v>5125</v>
      </c>
      <c r="X264" s="5">
        <v>1887.6799999999998</v>
      </c>
      <c r="Y264" s="5">
        <v>5000</v>
      </c>
      <c r="Z264" s="5"/>
      <c r="AA264" s="11">
        <f t="shared" si="36"/>
        <v>12012.68</v>
      </c>
      <c r="AB264" s="5">
        <v>1050</v>
      </c>
      <c r="AC264" s="5">
        <v>2789.94</v>
      </c>
      <c r="AD264" s="5">
        <v>2300</v>
      </c>
      <c r="AE264" s="5"/>
      <c r="AF264" s="11">
        <f t="shared" si="37"/>
        <v>6139.9400000000005</v>
      </c>
      <c r="AG264" s="5">
        <v>7090.2</v>
      </c>
      <c r="AH264" s="5">
        <v>1884.95</v>
      </c>
      <c r="AI264" s="5">
        <v>5700</v>
      </c>
      <c r="AJ264" s="5"/>
      <c r="AK264" s="11">
        <f t="shared" si="38"/>
        <v>14675.15</v>
      </c>
      <c r="AL264" s="95">
        <v>9974</v>
      </c>
      <c r="AM264" s="95">
        <v>5068.1627560974812</v>
      </c>
      <c r="AN264" s="95">
        <v>0</v>
      </c>
      <c r="AO264" s="95">
        <v>0</v>
      </c>
      <c r="AP264" s="11">
        <f t="shared" si="39"/>
        <v>15042.162756097481</v>
      </c>
    </row>
    <row r="265" spans="1:42" x14ac:dyDescent="0.25">
      <c r="A265" s="1" t="s">
        <v>534</v>
      </c>
      <c r="B265" s="2" t="s">
        <v>535</v>
      </c>
      <c r="C265" s="3">
        <v>2418.1999999999998</v>
      </c>
      <c r="D265" s="3">
        <v>10781.900000000001</v>
      </c>
      <c r="E265" s="3">
        <v>18359.2</v>
      </c>
      <c r="F265" s="3">
        <v>0</v>
      </c>
      <c r="G265" s="4">
        <f t="shared" si="32"/>
        <v>31559.300000000003</v>
      </c>
      <c r="H265" s="5">
        <v>2764.59</v>
      </c>
      <c r="I265" s="5">
        <v>5527.59</v>
      </c>
      <c r="J265" s="5">
        <v>5440</v>
      </c>
      <c r="K265" s="5">
        <v>0</v>
      </c>
      <c r="L265" s="11">
        <f t="shared" si="33"/>
        <v>13732.18</v>
      </c>
      <c r="M265" s="5"/>
      <c r="N265" s="5"/>
      <c r="O265" s="5"/>
      <c r="P265" s="5"/>
      <c r="Q265" s="11">
        <f t="shared" si="34"/>
        <v>0</v>
      </c>
      <c r="R265" s="5">
        <v>225</v>
      </c>
      <c r="S265" s="5">
        <v>181.8</v>
      </c>
      <c r="T265" s="5">
        <v>1490</v>
      </c>
      <c r="U265" s="5"/>
      <c r="V265" s="11">
        <f t="shared" si="35"/>
        <v>1896.8</v>
      </c>
      <c r="W265" s="5">
        <v>130.85</v>
      </c>
      <c r="X265" s="5"/>
      <c r="Y265" s="5"/>
      <c r="Z265" s="5"/>
      <c r="AA265" s="11">
        <f t="shared" si="36"/>
        <v>130.85</v>
      </c>
      <c r="AB265" s="5">
        <v>428</v>
      </c>
      <c r="AC265" s="5">
        <v>2758</v>
      </c>
      <c r="AD265" s="5">
        <v>2900</v>
      </c>
      <c r="AE265" s="5"/>
      <c r="AF265" s="11">
        <f t="shared" si="37"/>
        <v>6086</v>
      </c>
      <c r="AG265" s="5">
        <v>0</v>
      </c>
      <c r="AH265" s="5">
        <v>183.05</v>
      </c>
      <c r="AI265" s="5">
        <v>0</v>
      </c>
      <c r="AJ265" s="5"/>
      <c r="AK265" s="11">
        <f t="shared" si="38"/>
        <v>183.05</v>
      </c>
      <c r="AL265" s="95">
        <v>3052.36</v>
      </c>
      <c r="AM265" s="95">
        <v>2500.1283216775137</v>
      </c>
      <c r="AN265" s="95">
        <v>2000</v>
      </c>
      <c r="AO265" s="95">
        <v>0</v>
      </c>
      <c r="AP265" s="11">
        <f t="shared" si="39"/>
        <v>7552.4883216775143</v>
      </c>
    </row>
    <row r="266" spans="1:42" x14ac:dyDescent="0.25">
      <c r="A266" s="1" t="s">
        <v>536</v>
      </c>
      <c r="B266" s="2" t="s">
        <v>537</v>
      </c>
      <c r="C266" s="3">
        <v>3836.01</v>
      </c>
      <c r="D266" s="3">
        <v>3036.39</v>
      </c>
      <c r="E266" s="3">
        <v>10000</v>
      </c>
      <c r="F266" s="3">
        <v>0</v>
      </c>
      <c r="G266" s="4">
        <f t="shared" si="32"/>
        <v>16872.400000000001</v>
      </c>
      <c r="H266" s="5">
        <v>615</v>
      </c>
      <c r="I266" s="5">
        <v>1789.7</v>
      </c>
      <c r="J266" s="5">
        <v>6500</v>
      </c>
      <c r="K266" s="5">
        <v>0</v>
      </c>
      <c r="L266" s="11">
        <f t="shared" si="33"/>
        <v>8904.7000000000007</v>
      </c>
      <c r="M266" s="5"/>
      <c r="N266" s="5"/>
      <c r="O266" s="5"/>
      <c r="P266" s="5"/>
      <c r="Q266" s="11">
        <f t="shared" si="34"/>
        <v>0</v>
      </c>
      <c r="R266" s="5">
        <v>907</v>
      </c>
      <c r="S266" s="5">
        <v>207.1</v>
      </c>
      <c r="T266" s="5">
        <v>1200</v>
      </c>
      <c r="U266" s="5"/>
      <c r="V266" s="11">
        <f t="shared" si="35"/>
        <v>2314.1</v>
      </c>
      <c r="W266" s="5">
        <v>13000</v>
      </c>
      <c r="X266" s="5">
        <v>1076.0999999999999</v>
      </c>
      <c r="Y266" s="5">
        <v>5000</v>
      </c>
      <c r="Z266" s="5"/>
      <c r="AA266" s="11">
        <f t="shared" si="36"/>
        <v>19076.099999999999</v>
      </c>
      <c r="AB266" s="5">
        <v>7092</v>
      </c>
      <c r="AC266" s="5">
        <v>967.45</v>
      </c>
      <c r="AD266" s="5">
        <v>2000</v>
      </c>
      <c r="AE266" s="5"/>
      <c r="AF266" s="11">
        <f t="shared" si="37"/>
        <v>10059.450000000001</v>
      </c>
      <c r="AG266" s="5">
        <v>1005</v>
      </c>
      <c r="AH266" s="5">
        <v>203.95</v>
      </c>
      <c r="AI266" s="5">
        <v>0</v>
      </c>
      <c r="AJ266" s="5"/>
      <c r="AK266" s="11">
        <f t="shared" si="38"/>
        <v>1208.95</v>
      </c>
      <c r="AL266" s="95">
        <v>6574</v>
      </c>
      <c r="AM266" s="95">
        <v>3424.5859507463638</v>
      </c>
      <c r="AN266" s="95">
        <v>2800</v>
      </c>
      <c r="AO266" s="95">
        <v>0</v>
      </c>
      <c r="AP266" s="11">
        <f t="shared" si="39"/>
        <v>12798.585950746365</v>
      </c>
    </row>
    <row r="267" spans="1:42" x14ac:dyDescent="0.25">
      <c r="A267" s="1" t="s">
        <v>538</v>
      </c>
      <c r="B267" s="2" t="s">
        <v>539</v>
      </c>
      <c r="C267" s="3">
        <v>8574.17</v>
      </c>
      <c r="D267" s="3">
        <v>5993.35</v>
      </c>
      <c r="E267" s="3">
        <v>15600</v>
      </c>
      <c r="F267" s="3">
        <v>0</v>
      </c>
      <c r="G267" s="4">
        <f t="shared" si="32"/>
        <v>30167.52</v>
      </c>
      <c r="H267" s="5">
        <v>882.25</v>
      </c>
      <c r="I267" s="5">
        <v>1589.34</v>
      </c>
      <c r="J267" s="5">
        <v>5000</v>
      </c>
      <c r="K267" s="5">
        <v>0</v>
      </c>
      <c r="L267" s="11">
        <f t="shared" si="33"/>
        <v>7471.59</v>
      </c>
      <c r="M267" s="5"/>
      <c r="N267" s="5"/>
      <c r="O267" s="5"/>
      <c r="P267" s="5"/>
      <c r="Q267" s="11">
        <f t="shared" si="34"/>
        <v>0</v>
      </c>
      <c r="R267" s="5">
        <v>1867</v>
      </c>
      <c r="S267" s="5">
        <v>570.29999999999995</v>
      </c>
      <c r="T267" s="5">
        <v>0</v>
      </c>
      <c r="U267" s="5"/>
      <c r="V267" s="11">
        <f t="shared" si="35"/>
        <v>2437.3000000000002</v>
      </c>
      <c r="W267" s="5">
        <v>4830</v>
      </c>
      <c r="X267" s="5">
        <v>3821.2</v>
      </c>
      <c r="Y267" s="5">
        <v>2250</v>
      </c>
      <c r="Z267" s="5"/>
      <c r="AA267" s="11">
        <f t="shared" si="36"/>
        <v>10901.2</v>
      </c>
      <c r="AB267" s="5">
        <v>6178</v>
      </c>
      <c r="AC267" s="5">
        <v>1704.16</v>
      </c>
      <c r="AD267" s="5">
        <v>5000</v>
      </c>
      <c r="AE267" s="5"/>
      <c r="AF267" s="11">
        <f t="shared" si="37"/>
        <v>12882.16</v>
      </c>
      <c r="AG267" s="5">
        <v>19440.45</v>
      </c>
      <c r="AH267" s="5">
        <v>5359.46</v>
      </c>
      <c r="AI267" s="5">
        <v>5523</v>
      </c>
      <c r="AJ267" s="5"/>
      <c r="AK267" s="11">
        <f t="shared" si="38"/>
        <v>30322.91</v>
      </c>
      <c r="AL267" s="95">
        <v>17176.5</v>
      </c>
      <c r="AM267" s="95">
        <v>8954.1062002851559</v>
      </c>
      <c r="AN267" s="95">
        <v>8300</v>
      </c>
      <c r="AO267" s="95">
        <v>0</v>
      </c>
      <c r="AP267" s="11">
        <f t="shared" si="39"/>
        <v>34430.606200285154</v>
      </c>
    </row>
    <row r="268" spans="1:42" x14ac:dyDescent="0.25">
      <c r="A268" s="1" t="s">
        <v>540</v>
      </c>
      <c r="B268" s="2" t="s">
        <v>541</v>
      </c>
      <c r="C268" s="3">
        <v>777.19</v>
      </c>
      <c r="D268" s="3">
        <v>1222.8199999999997</v>
      </c>
      <c r="E268" s="3">
        <v>300</v>
      </c>
      <c r="F268" s="3">
        <v>0</v>
      </c>
      <c r="G268" s="4">
        <f t="shared" si="32"/>
        <v>2300.0099999999998</v>
      </c>
      <c r="H268" s="5">
        <v>0</v>
      </c>
      <c r="I268" s="5">
        <v>0</v>
      </c>
      <c r="J268" s="5">
        <v>0</v>
      </c>
      <c r="K268" s="5">
        <v>0</v>
      </c>
      <c r="L268" s="11">
        <f t="shared" si="33"/>
        <v>0</v>
      </c>
      <c r="M268" s="5">
        <v>0</v>
      </c>
      <c r="N268" s="5">
        <v>33.29</v>
      </c>
      <c r="O268" s="5">
        <v>341</v>
      </c>
      <c r="P268" s="5">
        <v>0</v>
      </c>
      <c r="Q268" s="11">
        <f t="shared" si="34"/>
        <v>374.29</v>
      </c>
      <c r="R268" s="5">
        <v>0</v>
      </c>
      <c r="S268" s="5">
        <v>245.84</v>
      </c>
      <c r="T268" s="5">
        <v>0</v>
      </c>
      <c r="U268" s="5"/>
      <c r="V268" s="11">
        <f t="shared" si="35"/>
        <v>245.84</v>
      </c>
      <c r="W268" s="5"/>
      <c r="X268" s="5"/>
      <c r="Y268" s="5"/>
      <c r="Z268" s="5"/>
      <c r="AA268" s="11">
        <f t="shared" si="36"/>
        <v>0</v>
      </c>
      <c r="AB268" s="5"/>
      <c r="AC268" s="5"/>
      <c r="AD268" s="5"/>
      <c r="AE268" s="5"/>
      <c r="AF268" s="11">
        <f t="shared" si="37"/>
        <v>0</v>
      </c>
      <c r="AG268" s="5">
        <v>0</v>
      </c>
      <c r="AH268" s="5">
        <v>0</v>
      </c>
      <c r="AI268" s="5">
        <v>0</v>
      </c>
      <c r="AJ268" s="5"/>
      <c r="AK268" s="11">
        <f t="shared" si="38"/>
        <v>0</v>
      </c>
      <c r="AL268" s="95">
        <v>318</v>
      </c>
      <c r="AM268" s="95">
        <v>191.51519099542105</v>
      </c>
      <c r="AN268" s="95">
        <v>0</v>
      </c>
      <c r="AO268" s="95">
        <v>0</v>
      </c>
      <c r="AP268" s="11">
        <f t="shared" si="39"/>
        <v>509.51519099542105</v>
      </c>
    </row>
    <row r="269" spans="1:42" x14ac:dyDescent="0.25">
      <c r="A269" s="1" t="s">
        <v>542</v>
      </c>
      <c r="B269" s="2" t="s">
        <v>543</v>
      </c>
      <c r="C269" s="3">
        <v>17629.27</v>
      </c>
      <c r="D269" s="3">
        <v>17889.93</v>
      </c>
      <c r="E269" s="3">
        <v>34590</v>
      </c>
      <c r="F269" s="3">
        <v>0</v>
      </c>
      <c r="G269" s="4">
        <f t="shared" si="32"/>
        <v>70109.2</v>
      </c>
      <c r="H269" s="5">
        <v>0</v>
      </c>
      <c r="I269" s="5">
        <v>0</v>
      </c>
      <c r="J269" s="5">
        <v>0</v>
      </c>
      <c r="K269" s="5">
        <v>0</v>
      </c>
      <c r="L269" s="11">
        <f t="shared" si="33"/>
        <v>0</v>
      </c>
      <c r="M269" s="5">
        <v>545</v>
      </c>
      <c r="N269" s="5">
        <v>4321.5</v>
      </c>
      <c r="O269" s="5">
        <v>20090</v>
      </c>
      <c r="P269" s="5">
        <v>0</v>
      </c>
      <c r="Q269" s="11">
        <f t="shared" si="34"/>
        <v>24956.5</v>
      </c>
      <c r="R269" s="5">
        <v>30</v>
      </c>
      <c r="S269" s="5">
        <v>303.83999999999997</v>
      </c>
      <c r="T269" s="5">
        <v>0</v>
      </c>
      <c r="U269" s="5"/>
      <c r="V269" s="11">
        <f t="shared" si="35"/>
        <v>333.84</v>
      </c>
      <c r="W269" s="5"/>
      <c r="X269" s="5">
        <v>288.09999999999997</v>
      </c>
      <c r="Y269" s="5"/>
      <c r="Z269" s="5"/>
      <c r="AA269" s="11">
        <f t="shared" si="36"/>
        <v>288.09999999999997</v>
      </c>
      <c r="AB269" s="5"/>
      <c r="AC269" s="5"/>
      <c r="AD269" s="5"/>
      <c r="AE269" s="5"/>
      <c r="AF269" s="11">
        <f t="shared" si="37"/>
        <v>0</v>
      </c>
      <c r="AG269" s="5">
        <v>0</v>
      </c>
      <c r="AH269" s="5">
        <v>148.15</v>
      </c>
      <c r="AI269" s="5">
        <v>0</v>
      </c>
      <c r="AJ269" s="5"/>
      <c r="AK269" s="11">
        <f t="shared" si="38"/>
        <v>148.15</v>
      </c>
      <c r="AL269" s="95">
        <v>22925.5</v>
      </c>
      <c r="AM269" s="95">
        <v>4301.247283692077</v>
      </c>
      <c r="AN269" s="95">
        <v>0</v>
      </c>
      <c r="AO269" s="95">
        <v>0</v>
      </c>
      <c r="AP269" s="11">
        <f t="shared" si="39"/>
        <v>27226.747283692079</v>
      </c>
    </row>
    <row r="270" spans="1:42" x14ac:dyDescent="0.25">
      <c r="A270" s="1" t="s">
        <v>544</v>
      </c>
      <c r="B270" s="2" t="s">
        <v>545</v>
      </c>
      <c r="C270" s="3">
        <v>206.41</v>
      </c>
      <c r="D270" s="3">
        <v>1651.9900000000002</v>
      </c>
      <c r="E270" s="3">
        <v>100</v>
      </c>
      <c r="F270" s="3">
        <v>0</v>
      </c>
      <c r="G270" s="4">
        <f t="shared" si="32"/>
        <v>1958.4000000000003</v>
      </c>
      <c r="H270" s="5">
        <v>0</v>
      </c>
      <c r="I270" s="5">
        <v>0</v>
      </c>
      <c r="J270" s="5">
        <v>0</v>
      </c>
      <c r="K270" s="5">
        <v>0</v>
      </c>
      <c r="L270" s="11">
        <f t="shared" si="33"/>
        <v>0</v>
      </c>
      <c r="M270" s="5">
        <v>0</v>
      </c>
      <c r="N270" s="5">
        <v>287.75</v>
      </c>
      <c r="O270" s="5">
        <v>0</v>
      </c>
      <c r="P270" s="5">
        <v>0</v>
      </c>
      <c r="Q270" s="11">
        <f t="shared" si="34"/>
        <v>287.75</v>
      </c>
      <c r="R270" s="5">
        <v>0</v>
      </c>
      <c r="S270" s="5">
        <v>2.5</v>
      </c>
      <c r="T270" s="5">
        <v>0</v>
      </c>
      <c r="U270" s="5"/>
      <c r="V270" s="11">
        <f t="shared" si="35"/>
        <v>2.5</v>
      </c>
      <c r="W270" s="5"/>
      <c r="X270" s="5"/>
      <c r="Y270" s="5"/>
      <c r="Z270" s="5"/>
      <c r="AA270" s="11">
        <f t="shared" si="36"/>
        <v>0</v>
      </c>
      <c r="AB270" s="5"/>
      <c r="AC270" s="5"/>
      <c r="AD270" s="5"/>
      <c r="AE270" s="5"/>
      <c r="AF270" s="11">
        <f t="shared" si="37"/>
        <v>0</v>
      </c>
      <c r="AG270" s="5">
        <v>0</v>
      </c>
      <c r="AH270" s="5">
        <v>0</v>
      </c>
      <c r="AI270" s="5">
        <v>0</v>
      </c>
      <c r="AJ270" s="5"/>
      <c r="AK270" s="11">
        <f t="shared" si="38"/>
        <v>0</v>
      </c>
      <c r="AL270" s="95">
        <v>20</v>
      </c>
      <c r="AM270" s="95">
        <v>901.34982733257084</v>
      </c>
      <c r="AN270" s="95">
        <v>0</v>
      </c>
      <c r="AO270" s="95">
        <v>0</v>
      </c>
      <c r="AP270" s="11">
        <f t="shared" si="39"/>
        <v>921.34982733257084</v>
      </c>
    </row>
    <row r="271" spans="1:42" x14ac:dyDescent="0.25">
      <c r="A271" s="1" t="s">
        <v>546</v>
      </c>
      <c r="B271" s="2" t="s">
        <v>547</v>
      </c>
      <c r="C271" s="3">
        <v>17676.689999999999</v>
      </c>
      <c r="D271" s="3">
        <v>9172.9699999999993</v>
      </c>
      <c r="E271" s="3">
        <v>50421.89</v>
      </c>
      <c r="F271" s="3">
        <v>0</v>
      </c>
      <c r="G271" s="4">
        <f t="shared" si="32"/>
        <v>77271.549999999988</v>
      </c>
      <c r="H271" s="5">
        <v>0</v>
      </c>
      <c r="I271" s="5">
        <v>0</v>
      </c>
      <c r="J271" s="5">
        <v>0</v>
      </c>
      <c r="K271" s="5">
        <v>0</v>
      </c>
      <c r="L271" s="11">
        <f t="shared" si="33"/>
        <v>0</v>
      </c>
      <c r="M271" s="5">
        <v>3820</v>
      </c>
      <c r="N271" s="5">
        <v>386</v>
      </c>
      <c r="O271" s="5">
        <v>0</v>
      </c>
      <c r="P271" s="5">
        <v>0</v>
      </c>
      <c r="Q271" s="11">
        <f t="shared" si="34"/>
        <v>4206</v>
      </c>
      <c r="R271" s="5">
        <v>40</v>
      </c>
      <c r="S271" s="5">
        <v>391.42</v>
      </c>
      <c r="T271" s="5">
        <v>5069.37</v>
      </c>
      <c r="U271" s="5"/>
      <c r="V271" s="11">
        <f t="shared" si="35"/>
        <v>5500.79</v>
      </c>
      <c r="W271" s="5"/>
      <c r="X271" s="5"/>
      <c r="Y271" s="5"/>
      <c r="Z271" s="5"/>
      <c r="AA271" s="11">
        <f t="shared" si="36"/>
        <v>0</v>
      </c>
      <c r="AB271" s="5">
        <v>418</v>
      </c>
      <c r="AC271" s="5">
        <v>237.75</v>
      </c>
      <c r="AD271" s="5">
        <v>8303.83</v>
      </c>
      <c r="AE271" s="5"/>
      <c r="AF271" s="11">
        <f t="shared" si="37"/>
        <v>8959.58</v>
      </c>
      <c r="AG271" s="5">
        <v>305</v>
      </c>
      <c r="AH271" s="5">
        <v>0</v>
      </c>
      <c r="AI271" s="5">
        <v>9567.08</v>
      </c>
      <c r="AJ271" s="5"/>
      <c r="AK271" s="11">
        <f t="shared" si="38"/>
        <v>9872.08</v>
      </c>
      <c r="AL271" s="95">
        <v>32253</v>
      </c>
      <c r="AM271" s="95">
        <v>12228.455620306968</v>
      </c>
      <c r="AN271" s="95">
        <v>62846.080000000002</v>
      </c>
      <c r="AO271" s="95">
        <v>0</v>
      </c>
      <c r="AP271" s="11">
        <f t="shared" si="39"/>
        <v>107327.53562030697</v>
      </c>
    </row>
    <row r="272" spans="1:42" x14ac:dyDescent="0.25">
      <c r="A272" s="1" t="s">
        <v>548</v>
      </c>
      <c r="B272" s="2" t="s">
        <v>549</v>
      </c>
      <c r="C272" s="3">
        <v>5465.16</v>
      </c>
      <c r="D272" s="3">
        <v>2564.25</v>
      </c>
      <c r="E272" s="3">
        <v>143.44999999999999</v>
      </c>
      <c r="F272" s="3">
        <v>0</v>
      </c>
      <c r="G272" s="4">
        <f t="shared" si="32"/>
        <v>8172.86</v>
      </c>
      <c r="H272" s="5">
        <v>0</v>
      </c>
      <c r="I272" s="5">
        <v>0</v>
      </c>
      <c r="J272" s="5">
        <v>0</v>
      </c>
      <c r="K272" s="5">
        <v>0</v>
      </c>
      <c r="L272" s="11">
        <f t="shared" si="33"/>
        <v>0</v>
      </c>
      <c r="M272" s="5">
        <v>1909.65</v>
      </c>
      <c r="N272" s="5">
        <v>138.35</v>
      </c>
      <c r="O272" s="5">
        <v>8655.4</v>
      </c>
      <c r="P272" s="5">
        <v>0</v>
      </c>
      <c r="Q272" s="11">
        <f t="shared" si="34"/>
        <v>10703.4</v>
      </c>
      <c r="R272" s="5">
        <v>20</v>
      </c>
      <c r="S272" s="5">
        <v>302.75</v>
      </c>
      <c r="T272" s="5">
        <v>0</v>
      </c>
      <c r="U272" s="5"/>
      <c r="V272" s="11">
        <f t="shared" si="35"/>
        <v>322.75</v>
      </c>
      <c r="W272" s="5"/>
      <c r="X272" s="5"/>
      <c r="Y272" s="5"/>
      <c r="Z272" s="5"/>
      <c r="AA272" s="11">
        <f t="shared" si="36"/>
        <v>0</v>
      </c>
      <c r="AB272" s="5">
        <v>40</v>
      </c>
      <c r="AC272" s="5"/>
      <c r="AD272" s="5"/>
      <c r="AE272" s="5"/>
      <c r="AF272" s="11">
        <f t="shared" si="37"/>
        <v>40</v>
      </c>
      <c r="AG272" s="5">
        <v>0</v>
      </c>
      <c r="AH272" s="5">
        <v>0</v>
      </c>
      <c r="AI272" s="5">
        <v>0</v>
      </c>
      <c r="AJ272" s="5"/>
      <c r="AK272" s="11">
        <f t="shared" si="38"/>
        <v>0</v>
      </c>
      <c r="AL272" s="95">
        <v>3157.4</v>
      </c>
      <c r="AM272" s="95">
        <v>2446.2116053554341</v>
      </c>
      <c r="AN272" s="95">
        <v>0</v>
      </c>
      <c r="AO272" s="95">
        <v>0</v>
      </c>
      <c r="AP272" s="11">
        <f t="shared" si="39"/>
        <v>5603.6116053554342</v>
      </c>
    </row>
    <row r="273" spans="1:42" x14ac:dyDescent="0.25">
      <c r="A273" s="1" t="s">
        <v>550</v>
      </c>
      <c r="B273" s="2" t="s">
        <v>551</v>
      </c>
      <c r="C273" s="3">
        <v>3376.46</v>
      </c>
      <c r="D273" s="3">
        <v>2699.01</v>
      </c>
      <c r="E273" s="3">
        <v>2550</v>
      </c>
      <c r="F273" s="3">
        <v>0</v>
      </c>
      <c r="G273" s="4">
        <f t="shared" si="32"/>
        <v>8625.4700000000012</v>
      </c>
      <c r="H273" s="5">
        <v>0</v>
      </c>
      <c r="I273" s="5">
        <v>0</v>
      </c>
      <c r="J273" s="5">
        <v>0</v>
      </c>
      <c r="K273" s="5">
        <v>0</v>
      </c>
      <c r="L273" s="11">
        <f t="shared" si="33"/>
        <v>0</v>
      </c>
      <c r="M273" s="5">
        <v>410</v>
      </c>
      <c r="N273" s="5">
        <v>334.3</v>
      </c>
      <c r="O273" s="5">
        <v>0</v>
      </c>
      <c r="P273" s="5">
        <v>0</v>
      </c>
      <c r="Q273" s="11">
        <f t="shared" si="34"/>
        <v>744.3</v>
      </c>
      <c r="R273" s="5">
        <v>20</v>
      </c>
      <c r="S273" s="5">
        <v>304.2</v>
      </c>
      <c r="T273" s="5">
        <v>0</v>
      </c>
      <c r="U273" s="5"/>
      <c r="V273" s="11">
        <f t="shared" si="35"/>
        <v>324.2</v>
      </c>
      <c r="W273" s="5"/>
      <c r="X273" s="5"/>
      <c r="Y273" s="5"/>
      <c r="Z273" s="5"/>
      <c r="AA273" s="11">
        <f t="shared" si="36"/>
        <v>0</v>
      </c>
      <c r="AB273" s="5"/>
      <c r="AC273" s="5"/>
      <c r="AD273" s="5"/>
      <c r="AE273" s="5"/>
      <c r="AF273" s="11">
        <f t="shared" si="37"/>
        <v>0</v>
      </c>
      <c r="AG273" s="5">
        <v>0</v>
      </c>
      <c r="AH273" s="5">
        <v>0</v>
      </c>
      <c r="AI273" s="5">
        <v>0</v>
      </c>
      <c r="AJ273" s="5"/>
      <c r="AK273" s="11">
        <f t="shared" si="38"/>
        <v>0</v>
      </c>
      <c r="AL273" s="95">
        <v>1973</v>
      </c>
      <c r="AM273" s="95">
        <v>3019.872892965227</v>
      </c>
      <c r="AN273" s="95">
        <v>0</v>
      </c>
      <c r="AO273" s="95">
        <v>0</v>
      </c>
      <c r="AP273" s="11">
        <f t="shared" si="39"/>
        <v>4992.872892965227</v>
      </c>
    </row>
    <row r="274" spans="1:42" x14ac:dyDescent="0.25">
      <c r="A274" s="1" t="s">
        <v>552</v>
      </c>
      <c r="B274" s="2" t="s">
        <v>553</v>
      </c>
      <c r="C274" s="3">
        <v>1490.97</v>
      </c>
      <c r="D274" s="3">
        <v>351.43</v>
      </c>
      <c r="E274" s="3">
        <v>1000</v>
      </c>
      <c r="F274" s="3">
        <v>0</v>
      </c>
      <c r="G274" s="4">
        <f t="shared" si="32"/>
        <v>2842.4</v>
      </c>
      <c r="H274" s="5">
        <v>0</v>
      </c>
      <c r="I274" s="5">
        <v>0</v>
      </c>
      <c r="J274" s="5">
        <v>0</v>
      </c>
      <c r="K274" s="5">
        <v>0</v>
      </c>
      <c r="L274" s="11">
        <f t="shared" si="33"/>
        <v>0</v>
      </c>
      <c r="M274" s="5">
        <v>0</v>
      </c>
      <c r="N274" s="5">
        <v>59.35</v>
      </c>
      <c r="O274" s="5">
        <v>0</v>
      </c>
      <c r="P274" s="5">
        <v>0</v>
      </c>
      <c r="Q274" s="11">
        <f t="shared" si="34"/>
        <v>59.35</v>
      </c>
      <c r="R274" s="5">
        <v>0</v>
      </c>
      <c r="S274" s="5">
        <v>7.65</v>
      </c>
      <c r="T274" s="5">
        <v>0</v>
      </c>
      <c r="U274" s="5"/>
      <c r="V274" s="11">
        <f t="shared" si="35"/>
        <v>7.65</v>
      </c>
      <c r="W274" s="5"/>
      <c r="X274" s="5"/>
      <c r="Y274" s="5"/>
      <c r="Z274" s="5"/>
      <c r="AA274" s="11">
        <f t="shared" si="36"/>
        <v>0</v>
      </c>
      <c r="AB274" s="5"/>
      <c r="AC274" s="5"/>
      <c r="AD274" s="5"/>
      <c r="AE274" s="5"/>
      <c r="AF274" s="11">
        <f t="shared" si="37"/>
        <v>0</v>
      </c>
      <c r="AG274" s="5">
        <v>0</v>
      </c>
      <c r="AH274" s="5">
        <v>0</v>
      </c>
      <c r="AI274" s="5">
        <v>0</v>
      </c>
      <c r="AJ274" s="5"/>
      <c r="AK274" s="11">
        <f t="shared" si="38"/>
        <v>0</v>
      </c>
      <c r="AL274" s="95">
        <v>132</v>
      </c>
      <c r="AM274" s="95">
        <v>2080.3860005682327</v>
      </c>
      <c r="AN274" s="95">
        <v>0</v>
      </c>
      <c r="AO274" s="95">
        <v>0</v>
      </c>
      <c r="AP274" s="11">
        <f t="shared" si="39"/>
        <v>2212.3860005682327</v>
      </c>
    </row>
    <row r="275" spans="1:42" x14ac:dyDescent="0.25">
      <c r="A275" s="1" t="s">
        <v>554</v>
      </c>
      <c r="B275" s="2" t="s">
        <v>555</v>
      </c>
      <c r="C275" s="3">
        <v>601.94000000000005</v>
      </c>
      <c r="D275" s="3">
        <v>1313.8200000000002</v>
      </c>
      <c r="E275" s="3">
        <v>1000</v>
      </c>
      <c r="F275" s="3">
        <v>0</v>
      </c>
      <c r="G275" s="4">
        <f t="shared" si="32"/>
        <v>2915.76</v>
      </c>
      <c r="H275" s="5">
        <v>0</v>
      </c>
      <c r="I275" s="5">
        <v>0</v>
      </c>
      <c r="J275" s="5">
        <v>0</v>
      </c>
      <c r="K275" s="5">
        <v>0</v>
      </c>
      <c r="L275" s="11">
        <f t="shared" si="33"/>
        <v>0</v>
      </c>
      <c r="M275" s="5">
        <v>5935</v>
      </c>
      <c r="N275" s="5">
        <v>190.9</v>
      </c>
      <c r="O275" s="5">
        <v>0</v>
      </c>
      <c r="P275" s="5">
        <v>0</v>
      </c>
      <c r="Q275" s="11">
        <f t="shared" si="34"/>
        <v>6125.9</v>
      </c>
      <c r="R275" s="5">
        <v>120</v>
      </c>
      <c r="S275" s="5">
        <v>43.15</v>
      </c>
      <c r="T275" s="5">
        <v>0</v>
      </c>
      <c r="U275" s="5"/>
      <c r="V275" s="11">
        <f t="shared" si="35"/>
        <v>163.15</v>
      </c>
      <c r="W275" s="5"/>
      <c r="X275" s="5"/>
      <c r="Y275" s="5"/>
      <c r="Z275" s="5"/>
      <c r="AA275" s="11">
        <f t="shared" si="36"/>
        <v>0</v>
      </c>
      <c r="AB275" s="5"/>
      <c r="AC275" s="5"/>
      <c r="AD275" s="5"/>
      <c r="AE275" s="5"/>
      <c r="AF275" s="11">
        <f t="shared" si="37"/>
        <v>0</v>
      </c>
      <c r="AG275" s="5">
        <v>0</v>
      </c>
      <c r="AH275" s="5">
        <v>0</v>
      </c>
      <c r="AI275" s="5">
        <v>0</v>
      </c>
      <c r="AJ275" s="5"/>
      <c r="AK275" s="11">
        <f t="shared" si="38"/>
        <v>0</v>
      </c>
      <c r="AL275" s="95">
        <v>1130</v>
      </c>
      <c r="AM275" s="95">
        <v>1308.4732657608195</v>
      </c>
      <c r="AN275" s="95">
        <v>0</v>
      </c>
      <c r="AO275" s="95">
        <v>0</v>
      </c>
      <c r="AP275" s="11">
        <f t="shared" si="39"/>
        <v>2438.4732657608192</v>
      </c>
    </row>
    <row r="276" spans="1:42" x14ac:dyDescent="0.25">
      <c r="A276" s="1" t="s">
        <v>556</v>
      </c>
      <c r="B276" s="2" t="s">
        <v>557</v>
      </c>
      <c r="C276" s="3">
        <v>2218.77</v>
      </c>
      <c r="D276" s="3">
        <v>4185.38</v>
      </c>
      <c r="E276" s="3">
        <v>8000</v>
      </c>
      <c r="F276" s="3">
        <v>0</v>
      </c>
      <c r="G276" s="4">
        <f t="shared" si="32"/>
        <v>14404.15</v>
      </c>
      <c r="H276" s="5">
        <v>0</v>
      </c>
      <c r="I276" s="5">
        <v>0</v>
      </c>
      <c r="J276" s="5">
        <v>0</v>
      </c>
      <c r="K276" s="5">
        <v>0</v>
      </c>
      <c r="L276" s="11">
        <f t="shared" si="33"/>
        <v>0</v>
      </c>
      <c r="M276" s="5">
        <v>0</v>
      </c>
      <c r="N276" s="5">
        <v>168.75</v>
      </c>
      <c r="O276" s="5">
        <v>0</v>
      </c>
      <c r="P276" s="5">
        <v>0</v>
      </c>
      <c r="Q276" s="11">
        <f t="shared" si="34"/>
        <v>168.75</v>
      </c>
      <c r="R276" s="5">
        <v>0</v>
      </c>
      <c r="S276" s="5">
        <v>180.25</v>
      </c>
      <c r="T276" s="5">
        <v>0</v>
      </c>
      <c r="U276" s="5"/>
      <c r="V276" s="11">
        <f t="shared" si="35"/>
        <v>180.25</v>
      </c>
      <c r="W276" s="5"/>
      <c r="X276" s="5">
        <v>35.6</v>
      </c>
      <c r="Y276" s="5"/>
      <c r="Z276" s="5"/>
      <c r="AA276" s="11">
        <f t="shared" si="36"/>
        <v>35.6</v>
      </c>
      <c r="AB276" s="5"/>
      <c r="AC276" s="5"/>
      <c r="AD276" s="5"/>
      <c r="AE276" s="5"/>
      <c r="AF276" s="11">
        <f t="shared" si="37"/>
        <v>0</v>
      </c>
      <c r="AG276" s="5">
        <v>0</v>
      </c>
      <c r="AH276" s="5">
        <v>0</v>
      </c>
      <c r="AI276" s="5">
        <v>0</v>
      </c>
      <c r="AJ276" s="5"/>
      <c r="AK276" s="11">
        <f t="shared" si="38"/>
        <v>0</v>
      </c>
      <c r="AL276" s="95">
        <v>3043</v>
      </c>
      <c r="AM276" s="95">
        <v>3457.9339574234591</v>
      </c>
      <c r="AN276" s="95">
        <v>0</v>
      </c>
      <c r="AO276" s="95">
        <v>0</v>
      </c>
      <c r="AP276" s="11">
        <f t="shared" si="39"/>
        <v>6500.9339574234591</v>
      </c>
    </row>
    <row r="277" spans="1:42" x14ac:dyDescent="0.25">
      <c r="A277" s="1" t="s">
        <v>558</v>
      </c>
      <c r="B277" s="2" t="s">
        <v>559</v>
      </c>
      <c r="C277" s="3">
        <v>4825.3900000000003</v>
      </c>
      <c r="D277" s="3">
        <v>1456.47</v>
      </c>
      <c r="E277" s="3">
        <v>21569.48</v>
      </c>
      <c r="F277" s="3">
        <v>0</v>
      </c>
      <c r="G277" s="4">
        <f t="shared" si="32"/>
        <v>27851.34</v>
      </c>
      <c r="H277" s="5">
        <v>0</v>
      </c>
      <c r="I277" s="5">
        <v>0</v>
      </c>
      <c r="J277" s="5">
        <v>0</v>
      </c>
      <c r="K277" s="5">
        <v>0</v>
      </c>
      <c r="L277" s="11">
        <f t="shared" si="33"/>
        <v>0</v>
      </c>
      <c r="M277" s="5">
        <v>540</v>
      </c>
      <c r="N277" s="5">
        <v>187.3</v>
      </c>
      <c r="O277" s="5">
        <v>448</v>
      </c>
      <c r="P277" s="5">
        <v>0</v>
      </c>
      <c r="Q277" s="11">
        <f t="shared" si="34"/>
        <v>1175.3</v>
      </c>
      <c r="R277" s="5">
        <v>60</v>
      </c>
      <c r="S277" s="5">
        <v>71.5</v>
      </c>
      <c r="T277" s="5">
        <v>404.94</v>
      </c>
      <c r="U277" s="5"/>
      <c r="V277" s="11">
        <f t="shared" si="35"/>
        <v>536.44000000000005</v>
      </c>
      <c r="W277" s="5">
        <v>200</v>
      </c>
      <c r="X277" s="5"/>
      <c r="Y277" s="5"/>
      <c r="Z277" s="5"/>
      <c r="AA277" s="11">
        <f t="shared" si="36"/>
        <v>200</v>
      </c>
      <c r="AB277" s="5"/>
      <c r="AC277" s="5"/>
      <c r="AD277" s="5">
        <v>946.72</v>
      </c>
      <c r="AE277" s="5"/>
      <c r="AF277" s="11">
        <f t="shared" si="37"/>
        <v>946.72</v>
      </c>
      <c r="AG277" s="5">
        <v>1245</v>
      </c>
      <c r="AH277" s="5">
        <v>0</v>
      </c>
      <c r="AI277" s="5">
        <v>2993</v>
      </c>
      <c r="AJ277" s="5"/>
      <c r="AK277" s="11">
        <f t="shared" si="38"/>
        <v>4238</v>
      </c>
      <c r="AL277" s="95">
        <v>4606</v>
      </c>
      <c r="AM277" s="95">
        <v>2138.1215233343087</v>
      </c>
      <c r="AN277" s="95">
        <v>2092</v>
      </c>
      <c r="AO277" s="95">
        <v>0</v>
      </c>
      <c r="AP277" s="11">
        <f t="shared" si="39"/>
        <v>8836.1215233343082</v>
      </c>
    </row>
    <row r="278" spans="1:42" x14ac:dyDescent="0.25">
      <c r="A278" s="1" t="s">
        <v>560</v>
      </c>
      <c r="B278" s="2" t="s">
        <v>561</v>
      </c>
      <c r="C278" s="3">
        <v>1977.4</v>
      </c>
      <c r="D278" s="3">
        <v>1570.79</v>
      </c>
      <c r="E278" s="3">
        <v>6500</v>
      </c>
      <c r="F278" s="3">
        <v>0</v>
      </c>
      <c r="G278" s="4">
        <f t="shared" si="32"/>
        <v>10048.19</v>
      </c>
      <c r="H278" s="5">
        <v>0</v>
      </c>
      <c r="I278" s="5">
        <v>0</v>
      </c>
      <c r="J278" s="5">
        <v>0</v>
      </c>
      <c r="K278" s="5">
        <v>0</v>
      </c>
      <c r="L278" s="11">
        <f t="shared" si="33"/>
        <v>0</v>
      </c>
      <c r="M278" s="5">
        <v>2575</v>
      </c>
      <c r="N278" s="5">
        <v>219.7</v>
      </c>
      <c r="O278" s="5">
        <v>3500</v>
      </c>
      <c r="P278" s="5">
        <v>0</v>
      </c>
      <c r="Q278" s="11">
        <f t="shared" si="34"/>
        <v>6294.7</v>
      </c>
      <c r="R278" s="5">
        <v>10</v>
      </c>
      <c r="S278" s="5">
        <v>0</v>
      </c>
      <c r="T278" s="5">
        <v>300</v>
      </c>
      <c r="U278" s="5"/>
      <c r="V278" s="11">
        <f t="shared" si="35"/>
        <v>310</v>
      </c>
      <c r="W278" s="5"/>
      <c r="X278" s="5"/>
      <c r="Y278" s="5"/>
      <c r="Z278" s="5"/>
      <c r="AA278" s="11">
        <f t="shared" si="36"/>
        <v>0</v>
      </c>
      <c r="AB278" s="5">
        <v>130</v>
      </c>
      <c r="AC278" s="5"/>
      <c r="AD278" s="5"/>
      <c r="AE278" s="5"/>
      <c r="AF278" s="11">
        <f t="shared" si="37"/>
        <v>130</v>
      </c>
      <c r="AG278" s="5">
        <v>240</v>
      </c>
      <c r="AH278" s="5">
        <v>42.55</v>
      </c>
      <c r="AI278" s="5">
        <v>0</v>
      </c>
      <c r="AJ278" s="5"/>
      <c r="AK278" s="11">
        <f t="shared" si="38"/>
        <v>282.55</v>
      </c>
      <c r="AL278" s="95">
        <v>7920.87</v>
      </c>
      <c r="AM278" s="95">
        <v>3952.526333662553</v>
      </c>
      <c r="AN278" s="95">
        <v>3000</v>
      </c>
      <c r="AO278" s="95">
        <v>0</v>
      </c>
      <c r="AP278" s="11">
        <f t="shared" si="39"/>
        <v>14873.396333662553</v>
      </c>
    </row>
    <row r="279" spans="1:42" x14ac:dyDescent="0.25">
      <c r="A279" s="1" t="s">
        <v>562</v>
      </c>
      <c r="B279" s="2" t="s">
        <v>563</v>
      </c>
      <c r="C279" s="3">
        <v>32783.58</v>
      </c>
      <c r="D279" s="3">
        <v>5643.82</v>
      </c>
      <c r="E279" s="3">
        <v>21024</v>
      </c>
      <c r="F279" s="3">
        <v>0</v>
      </c>
      <c r="G279" s="4">
        <f t="shared" si="32"/>
        <v>59451.4</v>
      </c>
      <c r="H279" s="5">
        <v>0</v>
      </c>
      <c r="I279" s="5">
        <v>0</v>
      </c>
      <c r="J279" s="5">
        <v>0</v>
      </c>
      <c r="K279" s="5">
        <v>0</v>
      </c>
      <c r="L279" s="11">
        <f t="shared" si="33"/>
        <v>0</v>
      </c>
      <c r="M279" s="5">
        <v>16313.23</v>
      </c>
      <c r="N279" s="5">
        <v>575.33000000000004</v>
      </c>
      <c r="O279" s="5">
        <v>6556.45</v>
      </c>
      <c r="P279" s="5">
        <v>0</v>
      </c>
      <c r="Q279" s="11">
        <f t="shared" si="34"/>
        <v>23445.010000000002</v>
      </c>
      <c r="R279" s="5">
        <v>15</v>
      </c>
      <c r="S279" s="5">
        <v>254.96</v>
      </c>
      <c r="T279" s="5">
        <v>0</v>
      </c>
      <c r="U279" s="5"/>
      <c r="V279" s="11">
        <f t="shared" si="35"/>
        <v>269.96000000000004</v>
      </c>
      <c r="W279" s="5"/>
      <c r="X279" s="5"/>
      <c r="Y279" s="5"/>
      <c r="Z279" s="5"/>
      <c r="AA279" s="11">
        <f t="shared" si="36"/>
        <v>0</v>
      </c>
      <c r="AB279" s="5">
        <v>264.2</v>
      </c>
      <c r="AC279" s="5">
        <v>477.65</v>
      </c>
      <c r="AD279" s="5"/>
      <c r="AE279" s="5"/>
      <c r="AF279" s="11">
        <f t="shared" si="37"/>
        <v>741.84999999999991</v>
      </c>
      <c r="AG279" s="5">
        <v>1611.34</v>
      </c>
      <c r="AH279" s="5">
        <v>74.849999999999994</v>
      </c>
      <c r="AI279" s="5">
        <v>0</v>
      </c>
      <c r="AJ279" s="5"/>
      <c r="AK279" s="11">
        <f t="shared" si="38"/>
        <v>1686.1899999999998</v>
      </c>
      <c r="AL279" s="95">
        <v>19493.03</v>
      </c>
      <c r="AM279" s="95">
        <v>7451.1499708023057</v>
      </c>
      <c r="AN279" s="95">
        <v>1000</v>
      </c>
      <c r="AO279" s="95">
        <v>0</v>
      </c>
      <c r="AP279" s="11">
        <f t="shared" si="39"/>
        <v>27944.179970802303</v>
      </c>
    </row>
    <row r="280" spans="1:42" x14ac:dyDescent="0.25">
      <c r="A280" s="1" t="s">
        <v>564</v>
      </c>
      <c r="B280" s="2" t="s">
        <v>565</v>
      </c>
      <c r="C280" s="3">
        <v>3124.76</v>
      </c>
      <c r="D280" s="3">
        <v>7211.35</v>
      </c>
      <c r="E280" s="3">
        <v>1860.7</v>
      </c>
      <c r="F280" s="3">
        <v>0</v>
      </c>
      <c r="G280" s="4">
        <f t="shared" si="32"/>
        <v>12196.810000000001</v>
      </c>
      <c r="H280" s="5">
        <v>0</v>
      </c>
      <c r="I280" s="5">
        <v>0</v>
      </c>
      <c r="J280" s="5">
        <v>0</v>
      </c>
      <c r="K280" s="5">
        <v>0</v>
      </c>
      <c r="L280" s="11">
        <f t="shared" si="33"/>
        <v>0</v>
      </c>
      <c r="M280" s="5">
        <v>2126.1999999999998</v>
      </c>
      <c r="N280" s="5">
        <v>954.07999999999993</v>
      </c>
      <c r="O280" s="5">
        <v>1836</v>
      </c>
      <c r="P280" s="5">
        <v>0</v>
      </c>
      <c r="Q280" s="11">
        <f t="shared" si="34"/>
        <v>4916.28</v>
      </c>
      <c r="R280" s="5">
        <v>0</v>
      </c>
      <c r="S280" s="5">
        <v>143.15</v>
      </c>
      <c r="T280" s="5">
        <v>0</v>
      </c>
      <c r="U280" s="5"/>
      <c r="V280" s="11">
        <f t="shared" si="35"/>
        <v>143.15</v>
      </c>
      <c r="W280" s="5"/>
      <c r="X280" s="5"/>
      <c r="Y280" s="5"/>
      <c r="Z280" s="5"/>
      <c r="AA280" s="11">
        <f t="shared" si="36"/>
        <v>0</v>
      </c>
      <c r="AB280" s="5"/>
      <c r="AC280" s="5"/>
      <c r="AD280" s="5"/>
      <c r="AE280" s="5"/>
      <c r="AF280" s="11">
        <f t="shared" si="37"/>
        <v>0</v>
      </c>
      <c r="AG280" s="5">
        <v>0</v>
      </c>
      <c r="AH280" s="5">
        <v>0</v>
      </c>
      <c r="AI280" s="5">
        <v>0</v>
      </c>
      <c r="AJ280" s="5"/>
      <c r="AK280" s="11">
        <f t="shared" si="38"/>
        <v>0</v>
      </c>
      <c r="AL280" s="95">
        <v>3397</v>
      </c>
      <c r="AM280" s="95">
        <v>3882.6479285595387</v>
      </c>
      <c r="AN280" s="95">
        <v>0</v>
      </c>
      <c r="AO280" s="95">
        <v>0</v>
      </c>
      <c r="AP280" s="11">
        <f t="shared" si="39"/>
        <v>7279.6479285595387</v>
      </c>
    </row>
    <row r="281" spans="1:42" x14ac:dyDescent="0.25">
      <c r="A281" s="1" t="s">
        <v>566</v>
      </c>
      <c r="B281" s="2" t="s">
        <v>567</v>
      </c>
      <c r="C281" s="3">
        <v>15503.65</v>
      </c>
      <c r="D281" s="3">
        <v>13440.8</v>
      </c>
      <c r="E281" s="3">
        <v>11078</v>
      </c>
      <c r="F281" s="3">
        <v>0</v>
      </c>
      <c r="G281" s="4">
        <f t="shared" si="32"/>
        <v>40022.449999999997</v>
      </c>
      <c r="H281" s="5">
        <v>0</v>
      </c>
      <c r="I281" s="5">
        <v>0</v>
      </c>
      <c r="J281" s="5">
        <v>0</v>
      </c>
      <c r="K281" s="5">
        <v>0</v>
      </c>
      <c r="L281" s="11">
        <f t="shared" si="33"/>
        <v>0</v>
      </c>
      <c r="M281" s="5">
        <v>6984.63</v>
      </c>
      <c r="N281" s="5">
        <v>6069.38</v>
      </c>
      <c r="O281" s="5">
        <v>8825.2800000000007</v>
      </c>
      <c r="P281" s="5">
        <v>0</v>
      </c>
      <c r="Q281" s="11">
        <f t="shared" si="34"/>
        <v>21879.29</v>
      </c>
      <c r="R281" s="5">
        <v>0</v>
      </c>
      <c r="S281" s="5">
        <v>589.59</v>
      </c>
      <c r="T281" s="5">
        <v>414</v>
      </c>
      <c r="U281" s="5"/>
      <c r="V281" s="11">
        <f t="shared" si="35"/>
        <v>1003.59</v>
      </c>
      <c r="W281" s="5">
        <v>425.75</v>
      </c>
      <c r="X281" s="5">
        <v>3829.2999999999997</v>
      </c>
      <c r="Y281" s="5">
        <v>5892</v>
      </c>
      <c r="Z281" s="5"/>
      <c r="AA281" s="11">
        <f t="shared" si="36"/>
        <v>10147.049999999999</v>
      </c>
      <c r="AB281" s="5"/>
      <c r="AC281" s="5"/>
      <c r="AD281" s="5"/>
      <c r="AE281" s="5"/>
      <c r="AF281" s="11">
        <f t="shared" si="37"/>
        <v>0</v>
      </c>
      <c r="AG281" s="5">
        <v>505</v>
      </c>
      <c r="AH281" s="5">
        <v>2832.95</v>
      </c>
      <c r="AI281" s="5">
        <v>952</v>
      </c>
      <c r="AJ281" s="5"/>
      <c r="AK281" s="11">
        <f t="shared" si="38"/>
        <v>4289.95</v>
      </c>
      <c r="AL281" s="95">
        <v>6636</v>
      </c>
      <c r="AM281" s="95">
        <v>5861.5354901612473</v>
      </c>
      <c r="AN281" s="95">
        <v>2067.8000000000002</v>
      </c>
      <c r="AO281" s="95">
        <v>0</v>
      </c>
      <c r="AP281" s="11">
        <f t="shared" si="39"/>
        <v>14565.335490161247</v>
      </c>
    </row>
    <row r="282" spans="1:42" x14ac:dyDescent="0.25">
      <c r="A282" s="1" t="s">
        <v>568</v>
      </c>
      <c r="B282" s="2" t="s">
        <v>569</v>
      </c>
      <c r="C282" s="3">
        <v>510.34</v>
      </c>
      <c r="D282" s="3">
        <v>1566.1</v>
      </c>
      <c r="E282" s="3">
        <v>1000</v>
      </c>
      <c r="F282" s="3">
        <v>0</v>
      </c>
      <c r="G282" s="4">
        <f t="shared" si="32"/>
        <v>3076.44</v>
      </c>
      <c r="H282" s="5">
        <v>25</v>
      </c>
      <c r="I282" s="5">
        <v>16.5</v>
      </c>
      <c r="J282" s="5">
        <v>0</v>
      </c>
      <c r="K282" s="5">
        <v>0</v>
      </c>
      <c r="L282" s="11">
        <f t="shared" si="33"/>
        <v>41.5</v>
      </c>
      <c r="M282" s="5">
        <v>0</v>
      </c>
      <c r="N282" s="5">
        <v>131.19999999999999</v>
      </c>
      <c r="O282" s="5">
        <v>0</v>
      </c>
      <c r="P282" s="5">
        <v>0</v>
      </c>
      <c r="Q282" s="11">
        <f t="shared" si="34"/>
        <v>131.19999999999999</v>
      </c>
      <c r="R282" s="5">
        <v>0</v>
      </c>
      <c r="S282" s="5">
        <v>99.95</v>
      </c>
      <c r="T282" s="5">
        <v>0</v>
      </c>
      <c r="U282" s="5"/>
      <c r="V282" s="11">
        <f t="shared" si="35"/>
        <v>99.95</v>
      </c>
      <c r="W282" s="5">
        <v>600</v>
      </c>
      <c r="X282" s="5">
        <v>30.7</v>
      </c>
      <c r="Y282" s="5"/>
      <c r="Z282" s="5"/>
      <c r="AA282" s="11">
        <f t="shared" si="36"/>
        <v>630.70000000000005</v>
      </c>
      <c r="AB282" s="5">
        <v>50</v>
      </c>
      <c r="AC282" s="5">
        <v>373.3</v>
      </c>
      <c r="AD282" s="5"/>
      <c r="AE282" s="5"/>
      <c r="AF282" s="11">
        <f t="shared" si="37"/>
        <v>423.3</v>
      </c>
      <c r="AG282" s="5">
        <v>50</v>
      </c>
      <c r="AH282" s="5">
        <v>1140.05</v>
      </c>
      <c r="AI282" s="5">
        <v>1000</v>
      </c>
      <c r="AJ282" s="5"/>
      <c r="AK282" s="11">
        <f t="shared" si="38"/>
        <v>2190.0500000000002</v>
      </c>
      <c r="AL282" s="95">
        <v>2020</v>
      </c>
      <c r="AM282" s="95">
        <v>1524.4518927185409</v>
      </c>
      <c r="AN282" s="95">
        <v>200</v>
      </c>
      <c r="AO282" s="95">
        <v>0</v>
      </c>
      <c r="AP282" s="11">
        <f t="shared" si="39"/>
        <v>3744.4518927185409</v>
      </c>
    </row>
    <row r="283" spans="1:42" x14ac:dyDescent="0.25">
      <c r="A283" s="1" t="s">
        <v>570</v>
      </c>
      <c r="B283" s="2" t="s">
        <v>571</v>
      </c>
      <c r="C283" s="3">
        <v>13905.05</v>
      </c>
      <c r="D283" s="3">
        <v>5382.6100000000006</v>
      </c>
      <c r="E283" s="3">
        <v>17000</v>
      </c>
      <c r="F283" s="3">
        <v>0</v>
      </c>
      <c r="G283" s="4">
        <f t="shared" si="32"/>
        <v>36287.660000000003</v>
      </c>
      <c r="H283" s="5">
        <v>0</v>
      </c>
      <c r="I283" s="5">
        <v>0</v>
      </c>
      <c r="J283" s="5">
        <v>0</v>
      </c>
      <c r="K283" s="5">
        <v>0</v>
      </c>
      <c r="L283" s="11">
        <f t="shared" si="33"/>
        <v>0</v>
      </c>
      <c r="M283" s="5">
        <v>5949.35</v>
      </c>
      <c r="N283" s="5">
        <v>850.37</v>
      </c>
      <c r="O283" s="5">
        <v>3500</v>
      </c>
      <c r="P283" s="5">
        <v>0</v>
      </c>
      <c r="Q283" s="11">
        <f t="shared" si="34"/>
        <v>10299.720000000001</v>
      </c>
      <c r="R283" s="5">
        <v>100</v>
      </c>
      <c r="S283" s="5">
        <v>629.16999999999996</v>
      </c>
      <c r="T283" s="5">
        <v>0</v>
      </c>
      <c r="U283" s="5"/>
      <c r="V283" s="11">
        <f t="shared" si="35"/>
        <v>729.17</v>
      </c>
      <c r="W283" s="5"/>
      <c r="X283" s="5"/>
      <c r="Y283" s="5"/>
      <c r="Z283" s="5"/>
      <c r="AA283" s="11">
        <f t="shared" si="36"/>
        <v>0</v>
      </c>
      <c r="AB283" s="5"/>
      <c r="AC283" s="5"/>
      <c r="AD283" s="5"/>
      <c r="AE283" s="5"/>
      <c r="AF283" s="11">
        <f t="shared" si="37"/>
        <v>0</v>
      </c>
      <c r="AG283" s="5">
        <v>100</v>
      </c>
      <c r="AH283" s="5">
        <v>0</v>
      </c>
      <c r="AI283" s="5">
        <v>0</v>
      </c>
      <c r="AJ283" s="5"/>
      <c r="AK283" s="11">
        <f t="shared" si="38"/>
        <v>100</v>
      </c>
      <c r="AL283" s="95">
        <v>9075.5</v>
      </c>
      <c r="AM283" s="95">
        <v>6106.1993066229497</v>
      </c>
      <c r="AN283" s="95">
        <v>6000</v>
      </c>
      <c r="AO283" s="95">
        <v>0</v>
      </c>
      <c r="AP283" s="11">
        <f t="shared" si="39"/>
        <v>21181.699306622948</v>
      </c>
    </row>
    <row r="284" spans="1:42" x14ac:dyDescent="0.25">
      <c r="A284" s="1" t="s">
        <v>572</v>
      </c>
      <c r="B284" s="2" t="s">
        <v>573</v>
      </c>
      <c r="C284" s="3">
        <v>1095.6400000000001</v>
      </c>
      <c r="D284" s="3">
        <v>1171.02</v>
      </c>
      <c r="E284" s="3">
        <v>2571</v>
      </c>
      <c r="F284" s="3">
        <v>0</v>
      </c>
      <c r="G284" s="4">
        <f t="shared" si="32"/>
        <v>4837.66</v>
      </c>
      <c r="H284" s="5">
        <v>0</v>
      </c>
      <c r="I284" s="5">
        <v>0</v>
      </c>
      <c r="J284" s="5">
        <v>0</v>
      </c>
      <c r="K284" s="5">
        <v>0</v>
      </c>
      <c r="L284" s="11">
        <f t="shared" si="33"/>
        <v>0</v>
      </c>
      <c r="M284" s="5">
        <v>1605.5</v>
      </c>
      <c r="N284" s="5">
        <v>697.35</v>
      </c>
      <c r="O284" s="5">
        <v>3390.88</v>
      </c>
      <c r="P284" s="5">
        <v>0</v>
      </c>
      <c r="Q284" s="11">
        <f t="shared" si="34"/>
        <v>5693.73</v>
      </c>
      <c r="R284" s="5">
        <v>0</v>
      </c>
      <c r="S284" s="5">
        <v>139.94999999999999</v>
      </c>
      <c r="T284" s="5">
        <v>0</v>
      </c>
      <c r="U284" s="5"/>
      <c r="V284" s="11">
        <f t="shared" si="35"/>
        <v>139.94999999999999</v>
      </c>
      <c r="W284" s="5"/>
      <c r="X284" s="5"/>
      <c r="Y284" s="5"/>
      <c r="Z284" s="5"/>
      <c r="AA284" s="11">
        <f t="shared" si="36"/>
        <v>0</v>
      </c>
      <c r="AB284" s="5"/>
      <c r="AC284" s="5"/>
      <c r="AD284" s="5"/>
      <c r="AE284" s="5"/>
      <c r="AF284" s="11">
        <f t="shared" si="37"/>
        <v>0</v>
      </c>
      <c r="AG284" s="5">
        <v>0</v>
      </c>
      <c r="AH284" s="5">
        <v>0</v>
      </c>
      <c r="AI284" s="5">
        <v>0</v>
      </c>
      <c r="AJ284" s="5"/>
      <c r="AK284" s="11">
        <f t="shared" si="38"/>
        <v>0</v>
      </c>
      <c r="AL284" s="95">
        <v>569.82000000000005</v>
      </c>
      <c r="AM284" s="95">
        <v>1483.5331676954215</v>
      </c>
      <c r="AN284" s="95">
        <v>0</v>
      </c>
      <c r="AO284" s="95">
        <v>0</v>
      </c>
      <c r="AP284" s="11">
        <f t="shared" si="39"/>
        <v>2053.3531676954217</v>
      </c>
    </row>
    <row r="285" spans="1:42" x14ac:dyDescent="0.25">
      <c r="A285" s="1" t="s">
        <v>574</v>
      </c>
      <c r="B285" s="2" t="s">
        <v>575</v>
      </c>
      <c r="C285" s="3">
        <v>12060.7</v>
      </c>
      <c r="D285" s="3">
        <v>4281.53</v>
      </c>
      <c r="E285" s="3">
        <v>1944.52</v>
      </c>
      <c r="F285" s="3">
        <v>0</v>
      </c>
      <c r="G285" s="4">
        <f t="shared" si="32"/>
        <v>18286.75</v>
      </c>
      <c r="H285" s="5">
        <v>360</v>
      </c>
      <c r="I285" s="5">
        <v>0</v>
      </c>
      <c r="J285" s="5">
        <v>0</v>
      </c>
      <c r="K285" s="5">
        <v>0</v>
      </c>
      <c r="L285" s="11">
        <f t="shared" si="33"/>
        <v>360</v>
      </c>
      <c r="M285" s="5">
        <v>10474.42</v>
      </c>
      <c r="N285" s="5">
        <v>1485.1399999999999</v>
      </c>
      <c r="O285" s="5">
        <v>2844.52</v>
      </c>
      <c r="P285" s="5">
        <v>0</v>
      </c>
      <c r="Q285" s="11">
        <f t="shared" si="34"/>
        <v>14804.08</v>
      </c>
      <c r="R285" s="5">
        <v>0</v>
      </c>
      <c r="S285" s="5">
        <v>520.03</v>
      </c>
      <c r="T285" s="5">
        <v>0</v>
      </c>
      <c r="U285" s="5"/>
      <c r="V285" s="11">
        <f t="shared" si="35"/>
        <v>520.03</v>
      </c>
      <c r="W285" s="5"/>
      <c r="X285" s="5"/>
      <c r="Y285" s="5"/>
      <c r="Z285" s="5"/>
      <c r="AA285" s="11">
        <f t="shared" si="36"/>
        <v>0</v>
      </c>
      <c r="AB285" s="5"/>
      <c r="AC285" s="5"/>
      <c r="AD285" s="5"/>
      <c r="AE285" s="5"/>
      <c r="AF285" s="11">
        <f t="shared" si="37"/>
        <v>0</v>
      </c>
      <c r="AG285" s="5">
        <v>0</v>
      </c>
      <c r="AH285" s="5">
        <v>0</v>
      </c>
      <c r="AI285" s="5">
        <v>0</v>
      </c>
      <c r="AJ285" s="5"/>
      <c r="AK285" s="11">
        <f t="shared" si="38"/>
        <v>0</v>
      </c>
      <c r="AL285" s="95">
        <v>1185</v>
      </c>
      <c r="AM285" s="95">
        <v>3126.5974761344369</v>
      </c>
      <c r="AN285" s="95">
        <v>0</v>
      </c>
      <c r="AO285" s="95">
        <v>0</v>
      </c>
      <c r="AP285" s="11">
        <f t="shared" si="39"/>
        <v>4311.5974761344369</v>
      </c>
    </row>
    <row r="286" spans="1:42" x14ac:dyDescent="0.25">
      <c r="A286" s="1" t="s">
        <v>576</v>
      </c>
      <c r="B286" s="2" t="s">
        <v>577</v>
      </c>
      <c r="C286" s="3">
        <v>3400.99</v>
      </c>
      <c r="D286" s="3">
        <v>11481.76</v>
      </c>
      <c r="E286" s="3">
        <v>4980</v>
      </c>
      <c r="F286" s="3">
        <v>0</v>
      </c>
      <c r="G286" s="4">
        <f t="shared" si="32"/>
        <v>19862.75</v>
      </c>
      <c r="H286" s="5">
        <v>0</v>
      </c>
      <c r="I286" s="5">
        <v>0</v>
      </c>
      <c r="J286" s="5">
        <v>0</v>
      </c>
      <c r="K286" s="5">
        <v>0</v>
      </c>
      <c r="L286" s="11">
        <f t="shared" si="33"/>
        <v>0</v>
      </c>
      <c r="M286" s="5">
        <v>800</v>
      </c>
      <c r="N286" s="5">
        <v>175.15</v>
      </c>
      <c r="O286" s="5">
        <v>950</v>
      </c>
      <c r="P286" s="5">
        <v>0</v>
      </c>
      <c r="Q286" s="11">
        <f t="shared" si="34"/>
        <v>1925.15</v>
      </c>
      <c r="R286" s="5">
        <v>50</v>
      </c>
      <c r="S286" s="5">
        <v>150.30000000000001</v>
      </c>
      <c r="T286" s="5">
        <v>0</v>
      </c>
      <c r="U286" s="5"/>
      <c r="V286" s="11">
        <f t="shared" si="35"/>
        <v>200.3</v>
      </c>
      <c r="W286" s="5">
        <v>2720</v>
      </c>
      <c r="X286" s="5">
        <v>1609.19</v>
      </c>
      <c r="Y286" s="5">
        <v>830</v>
      </c>
      <c r="Z286" s="5"/>
      <c r="AA286" s="11">
        <f t="shared" si="36"/>
        <v>5159.1900000000005</v>
      </c>
      <c r="AB286" s="5"/>
      <c r="AC286" s="5"/>
      <c r="AD286" s="5"/>
      <c r="AE286" s="5"/>
      <c r="AF286" s="11">
        <f t="shared" si="37"/>
        <v>0</v>
      </c>
      <c r="AG286" s="5">
        <v>0</v>
      </c>
      <c r="AH286" s="5">
        <v>0</v>
      </c>
      <c r="AI286" s="5">
        <v>0</v>
      </c>
      <c r="AJ286" s="5"/>
      <c r="AK286" s="11">
        <f t="shared" si="38"/>
        <v>0</v>
      </c>
      <c r="AL286" s="95">
        <v>3290</v>
      </c>
      <c r="AM286" s="95">
        <v>3568.5047189358747</v>
      </c>
      <c r="AN286" s="95">
        <v>600</v>
      </c>
      <c r="AO286" s="95">
        <v>0</v>
      </c>
      <c r="AP286" s="11">
        <f t="shared" si="39"/>
        <v>7458.5047189358747</v>
      </c>
    </row>
    <row r="287" spans="1:42" x14ac:dyDescent="0.25">
      <c r="A287" s="1" t="s">
        <v>578</v>
      </c>
      <c r="B287" s="2" t="s">
        <v>579</v>
      </c>
      <c r="C287" s="3">
        <v>8896.33</v>
      </c>
      <c r="D287" s="3">
        <v>4916.13</v>
      </c>
      <c r="E287" s="3">
        <v>34346.410000000003</v>
      </c>
      <c r="F287" s="3">
        <v>0</v>
      </c>
      <c r="G287" s="4">
        <f t="shared" si="32"/>
        <v>48158.87</v>
      </c>
      <c r="H287" s="5">
        <v>0</v>
      </c>
      <c r="I287" s="5">
        <v>0</v>
      </c>
      <c r="J287" s="5">
        <v>0</v>
      </c>
      <c r="K287" s="5">
        <v>0</v>
      </c>
      <c r="L287" s="11">
        <f t="shared" si="33"/>
        <v>0</v>
      </c>
      <c r="M287" s="5">
        <v>0</v>
      </c>
      <c r="N287" s="5">
        <v>277.10000000000002</v>
      </c>
      <c r="O287" s="5">
        <v>0</v>
      </c>
      <c r="P287" s="5">
        <v>0</v>
      </c>
      <c r="Q287" s="11">
        <f t="shared" si="34"/>
        <v>277.10000000000002</v>
      </c>
      <c r="R287" s="5">
        <v>0</v>
      </c>
      <c r="S287" s="5">
        <v>261.95</v>
      </c>
      <c r="T287" s="5">
        <v>0</v>
      </c>
      <c r="U287" s="5"/>
      <c r="V287" s="11">
        <f t="shared" si="35"/>
        <v>261.95</v>
      </c>
      <c r="W287" s="5"/>
      <c r="X287" s="5"/>
      <c r="Y287" s="5"/>
      <c r="Z287" s="5"/>
      <c r="AA287" s="11">
        <f t="shared" si="36"/>
        <v>0</v>
      </c>
      <c r="AB287" s="5"/>
      <c r="AC287" s="5"/>
      <c r="AD287" s="5"/>
      <c r="AE287" s="5"/>
      <c r="AF287" s="11">
        <f t="shared" si="37"/>
        <v>0</v>
      </c>
      <c r="AG287" s="5">
        <v>0</v>
      </c>
      <c r="AH287" s="5">
        <v>0</v>
      </c>
      <c r="AI287" s="5">
        <v>0</v>
      </c>
      <c r="AJ287" s="5"/>
      <c r="AK287" s="11">
        <f t="shared" si="38"/>
        <v>0</v>
      </c>
      <c r="AL287" s="95">
        <v>9099</v>
      </c>
      <c r="AM287" s="95">
        <v>3883.3776717936144</v>
      </c>
      <c r="AN287" s="95">
        <v>0</v>
      </c>
      <c r="AO287" s="95">
        <v>0</v>
      </c>
      <c r="AP287" s="11">
        <f t="shared" si="39"/>
        <v>12982.377671793614</v>
      </c>
    </row>
    <row r="288" spans="1:42" x14ac:dyDescent="0.25">
      <c r="A288" s="1" t="s">
        <v>580</v>
      </c>
      <c r="B288" s="2" t="s">
        <v>581</v>
      </c>
      <c r="C288" s="3">
        <v>7887.43</v>
      </c>
      <c r="D288" s="3">
        <v>3153.0600000000004</v>
      </c>
      <c r="E288" s="3">
        <v>2000</v>
      </c>
      <c r="F288" s="3">
        <v>0</v>
      </c>
      <c r="G288" s="4">
        <f t="shared" si="32"/>
        <v>13040.490000000002</v>
      </c>
      <c r="H288" s="5">
        <v>0</v>
      </c>
      <c r="I288" s="5">
        <v>0</v>
      </c>
      <c r="J288" s="5">
        <v>0</v>
      </c>
      <c r="K288" s="5">
        <v>0</v>
      </c>
      <c r="L288" s="11">
        <f t="shared" si="33"/>
        <v>0</v>
      </c>
      <c r="M288" s="5">
        <v>640</v>
      </c>
      <c r="N288" s="5">
        <v>858.55</v>
      </c>
      <c r="O288" s="5">
        <v>10700</v>
      </c>
      <c r="P288" s="5">
        <v>0</v>
      </c>
      <c r="Q288" s="11">
        <f t="shared" si="34"/>
        <v>12198.55</v>
      </c>
      <c r="R288" s="5">
        <v>90</v>
      </c>
      <c r="S288" s="5">
        <v>624.25</v>
      </c>
      <c r="T288" s="5">
        <v>0</v>
      </c>
      <c r="U288" s="5"/>
      <c r="V288" s="11">
        <f t="shared" si="35"/>
        <v>714.25</v>
      </c>
      <c r="W288" s="5"/>
      <c r="X288" s="5"/>
      <c r="Y288" s="5"/>
      <c r="Z288" s="5"/>
      <c r="AA288" s="11">
        <f t="shared" si="36"/>
        <v>0</v>
      </c>
      <c r="AB288" s="5"/>
      <c r="AC288" s="5"/>
      <c r="AD288" s="5"/>
      <c r="AE288" s="5"/>
      <c r="AF288" s="11">
        <f t="shared" si="37"/>
        <v>0</v>
      </c>
      <c r="AG288" s="5">
        <v>0</v>
      </c>
      <c r="AH288" s="5">
        <v>0</v>
      </c>
      <c r="AI288" s="5">
        <v>0</v>
      </c>
      <c r="AJ288" s="5"/>
      <c r="AK288" s="11">
        <f t="shared" si="38"/>
        <v>0</v>
      </c>
      <c r="AL288" s="95">
        <v>4752</v>
      </c>
      <c r="AM288" s="95">
        <v>4547.6303580438926</v>
      </c>
      <c r="AN288" s="95">
        <v>0</v>
      </c>
      <c r="AO288" s="95">
        <v>0</v>
      </c>
      <c r="AP288" s="11">
        <f t="shared" si="39"/>
        <v>9299.6303580438926</v>
      </c>
    </row>
    <row r="289" spans="1:42" x14ac:dyDescent="0.25">
      <c r="A289" s="1" t="s">
        <v>582</v>
      </c>
      <c r="B289" s="2" t="s">
        <v>583</v>
      </c>
      <c r="C289" s="3">
        <v>2827.27</v>
      </c>
      <c r="D289" s="3">
        <v>677.69</v>
      </c>
      <c r="E289" s="3">
        <v>600</v>
      </c>
      <c r="F289" s="3">
        <v>0</v>
      </c>
      <c r="G289" s="4">
        <f t="shared" si="32"/>
        <v>4104.96</v>
      </c>
      <c r="H289" s="5">
        <v>0</v>
      </c>
      <c r="I289" s="5">
        <v>0</v>
      </c>
      <c r="J289" s="5">
        <v>0</v>
      </c>
      <c r="K289" s="5">
        <v>0</v>
      </c>
      <c r="L289" s="11">
        <f t="shared" si="33"/>
        <v>0</v>
      </c>
      <c r="M289" s="5">
        <v>160</v>
      </c>
      <c r="N289" s="5">
        <v>84</v>
      </c>
      <c r="O289" s="5">
        <v>0</v>
      </c>
      <c r="P289" s="5">
        <v>0</v>
      </c>
      <c r="Q289" s="11">
        <f t="shared" si="34"/>
        <v>244</v>
      </c>
      <c r="R289" s="5">
        <v>0</v>
      </c>
      <c r="S289" s="5">
        <v>102.51</v>
      </c>
      <c r="T289" s="5">
        <v>0</v>
      </c>
      <c r="U289" s="5"/>
      <c r="V289" s="11">
        <f t="shared" si="35"/>
        <v>102.51</v>
      </c>
      <c r="W289" s="5"/>
      <c r="X289" s="5"/>
      <c r="Y289" s="5"/>
      <c r="Z289" s="5"/>
      <c r="AA289" s="11">
        <f t="shared" si="36"/>
        <v>0</v>
      </c>
      <c r="AB289" s="5"/>
      <c r="AC289" s="5"/>
      <c r="AD289" s="5"/>
      <c r="AE289" s="5"/>
      <c r="AF289" s="11">
        <f t="shared" si="37"/>
        <v>0</v>
      </c>
      <c r="AG289" s="5">
        <v>0</v>
      </c>
      <c r="AH289" s="5">
        <v>0</v>
      </c>
      <c r="AI289" s="5">
        <v>0</v>
      </c>
      <c r="AJ289" s="5"/>
      <c r="AK289" s="11">
        <f t="shared" si="38"/>
        <v>0</v>
      </c>
      <c r="AL289" s="95">
        <v>2063</v>
      </c>
      <c r="AM289" s="95">
        <v>1230.5581697268162</v>
      </c>
      <c r="AN289" s="95">
        <v>300</v>
      </c>
      <c r="AO289" s="95">
        <v>0</v>
      </c>
      <c r="AP289" s="11">
        <f t="shared" si="39"/>
        <v>3593.5581697268162</v>
      </c>
    </row>
    <row r="290" spans="1:42" x14ac:dyDescent="0.25">
      <c r="A290" s="1" t="s">
        <v>584</v>
      </c>
      <c r="B290" s="2" t="s">
        <v>585</v>
      </c>
      <c r="C290" s="3">
        <v>1874.93</v>
      </c>
      <c r="D290" s="3">
        <v>4451.1000000000004</v>
      </c>
      <c r="E290" s="3">
        <v>6520.74</v>
      </c>
      <c r="F290" s="3">
        <v>0</v>
      </c>
      <c r="G290" s="4">
        <f t="shared" si="32"/>
        <v>12846.77</v>
      </c>
      <c r="H290" s="5">
        <v>0</v>
      </c>
      <c r="I290" s="5">
        <v>0</v>
      </c>
      <c r="J290" s="5">
        <v>0</v>
      </c>
      <c r="K290" s="5">
        <v>0</v>
      </c>
      <c r="L290" s="11">
        <f t="shared" si="33"/>
        <v>0</v>
      </c>
      <c r="M290" s="5">
        <v>1893</v>
      </c>
      <c r="N290" s="5">
        <v>182.18</v>
      </c>
      <c r="O290" s="5">
        <v>2600</v>
      </c>
      <c r="P290" s="5">
        <v>0</v>
      </c>
      <c r="Q290" s="11">
        <f t="shared" si="34"/>
        <v>4675.18</v>
      </c>
      <c r="R290" s="5">
        <v>0</v>
      </c>
      <c r="S290" s="5">
        <v>111.82</v>
      </c>
      <c r="T290" s="5">
        <v>0</v>
      </c>
      <c r="U290" s="5"/>
      <c r="V290" s="11">
        <f t="shared" si="35"/>
        <v>111.82</v>
      </c>
      <c r="W290" s="5"/>
      <c r="X290" s="5"/>
      <c r="Y290" s="5"/>
      <c r="Z290" s="5"/>
      <c r="AA290" s="11">
        <f t="shared" si="36"/>
        <v>0</v>
      </c>
      <c r="AB290" s="5"/>
      <c r="AC290" s="5"/>
      <c r="AD290" s="5"/>
      <c r="AE290" s="5"/>
      <c r="AF290" s="11">
        <f t="shared" si="37"/>
        <v>0</v>
      </c>
      <c r="AG290" s="5">
        <v>160</v>
      </c>
      <c r="AH290" s="5">
        <v>0</v>
      </c>
      <c r="AI290" s="5">
        <v>0</v>
      </c>
      <c r="AJ290" s="5"/>
      <c r="AK290" s="11">
        <f t="shared" si="38"/>
        <v>160</v>
      </c>
      <c r="AL290" s="95">
        <v>1720</v>
      </c>
      <c r="AM290" s="95">
        <v>2891.5454246486497</v>
      </c>
      <c r="AN290" s="95">
        <v>0</v>
      </c>
      <c r="AO290" s="95">
        <v>0</v>
      </c>
      <c r="AP290" s="11">
        <f t="shared" si="39"/>
        <v>4611.5454246486497</v>
      </c>
    </row>
    <row r="291" spans="1:42" x14ac:dyDescent="0.25">
      <c r="A291" s="1" t="s">
        <v>586</v>
      </c>
      <c r="B291" s="2" t="s">
        <v>587</v>
      </c>
      <c r="C291" s="3">
        <v>13754.17</v>
      </c>
      <c r="D291" s="3">
        <v>4082.62</v>
      </c>
      <c r="E291" s="3">
        <v>35000</v>
      </c>
      <c r="F291" s="3">
        <v>0</v>
      </c>
      <c r="G291" s="4">
        <f t="shared" si="32"/>
        <v>52836.79</v>
      </c>
      <c r="H291" s="5">
        <v>0</v>
      </c>
      <c r="I291" s="5">
        <v>0</v>
      </c>
      <c r="J291" s="5">
        <v>0</v>
      </c>
      <c r="K291" s="5">
        <v>0</v>
      </c>
      <c r="L291" s="11">
        <f t="shared" si="33"/>
        <v>0</v>
      </c>
      <c r="M291" s="5">
        <v>2200.15</v>
      </c>
      <c r="N291" s="5">
        <v>673.58</v>
      </c>
      <c r="O291" s="5">
        <v>1000</v>
      </c>
      <c r="P291" s="5">
        <v>0</v>
      </c>
      <c r="Q291" s="11">
        <f t="shared" si="34"/>
        <v>3873.73</v>
      </c>
      <c r="R291" s="5">
        <v>0</v>
      </c>
      <c r="S291" s="5">
        <v>494.05</v>
      </c>
      <c r="T291" s="5">
        <v>0</v>
      </c>
      <c r="U291" s="5"/>
      <c r="V291" s="11">
        <f t="shared" si="35"/>
        <v>494.05</v>
      </c>
      <c r="W291" s="5"/>
      <c r="X291" s="5"/>
      <c r="Y291" s="5"/>
      <c r="Z291" s="5"/>
      <c r="AA291" s="11">
        <f t="shared" si="36"/>
        <v>0</v>
      </c>
      <c r="AB291" s="5"/>
      <c r="AC291" s="5"/>
      <c r="AD291" s="5"/>
      <c r="AE291" s="5"/>
      <c r="AF291" s="11">
        <f t="shared" si="37"/>
        <v>0</v>
      </c>
      <c r="AG291" s="5">
        <v>0</v>
      </c>
      <c r="AH291" s="5">
        <v>0</v>
      </c>
      <c r="AI291" s="5">
        <v>0</v>
      </c>
      <c r="AJ291" s="5"/>
      <c r="AK291" s="11">
        <f t="shared" si="38"/>
        <v>0</v>
      </c>
      <c r="AL291" s="95">
        <v>19232.2</v>
      </c>
      <c r="AM291" s="95">
        <v>7959.0159060849783</v>
      </c>
      <c r="AN291" s="95">
        <v>15000</v>
      </c>
      <c r="AO291" s="95">
        <v>0</v>
      </c>
      <c r="AP291" s="11">
        <f t="shared" si="39"/>
        <v>42191.215906084981</v>
      </c>
    </row>
    <row r="292" spans="1:42" x14ac:dyDescent="0.25">
      <c r="A292" s="1" t="s">
        <v>588</v>
      </c>
      <c r="B292" s="2" t="s">
        <v>589</v>
      </c>
      <c r="C292" s="3">
        <v>3369.76</v>
      </c>
      <c r="D292" s="3">
        <v>9823.91</v>
      </c>
      <c r="E292" s="3">
        <v>0</v>
      </c>
      <c r="F292" s="3">
        <v>0</v>
      </c>
      <c r="G292" s="4">
        <f t="shared" si="32"/>
        <v>13193.67</v>
      </c>
      <c r="H292" s="5">
        <v>0</v>
      </c>
      <c r="I292" s="5">
        <v>0</v>
      </c>
      <c r="J292" s="5">
        <v>0</v>
      </c>
      <c r="K292" s="5">
        <v>0</v>
      </c>
      <c r="L292" s="11">
        <f t="shared" si="33"/>
        <v>0</v>
      </c>
      <c r="M292" s="5">
        <v>330.5</v>
      </c>
      <c r="N292" s="5">
        <v>384.25</v>
      </c>
      <c r="O292" s="5">
        <v>185.47</v>
      </c>
      <c r="P292" s="5">
        <v>0</v>
      </c>
      <c r="Q292" s="11">
        <f t="shared" si="34"/>
        <v>900.22</v>
      </c>
      <c r="R292" s="5">
        <v>0</v>
      </c>
      <c r="S292" s="5">
        <v>332.99</v>
      </c>
      <c r="T292" s="5">
        <v>0</v>
      </c>
      <c r="U292" s="5"/>
      <c r="V292" s="11">
        <f t="shared" si="35"/>
        <v>332.99</v>
      </c>
      <c r="W292" s="5"/>
      <c r="X292" s="5"/>
      <c r="Y292" s="5"/>
      <c r="Z292" s="5"/>
      <c r="AA292" s="11">
        <f t="shared" si="36"/>
        <v>0</v>
      </c>
      <c r="AB292" s="5"/>
      <c r="AC292" s="5"/>
      <c r="AD292" s="5"/>
      <c r="AE292" s="5"/>
      <c r="AF292" s="11">
        <f t="shared" si="37"/>
        <v>0</v>
      </c>
      <c r="AG292" s="5">
        <v>500</v>
      </c>
      <c r="AH292" s="5">
        <v>0</v>
      </c>
      <c r="AI292" s="5">
        <v>0</v>
      </c>
      <c r="AJ292" s="5"/>
      <c r="AK292" s="11">
        <f t="shared" si="38"/>
        <v>500</v>
      </c>
      <c r="AL292" s="95">
        <v>1957</v>
      </c>
      <c r="AM292" s="95">
        <v>3113.4164584062923</v>
      </c>
      <c r="AN292" s="95">
        <v>0</v>
      </c>
      <c r="AO292" s="95">
        <v>0</v>
      </c>
      <c r="AP292" s="11">
        <f t="shared" si="39"/>
        <v>5070.4164584062928</v>
      </c>
    </row>
    <row r="293" spans="1:42" x14ac:dyDescent="0.25">
      <c r="A293" s="1" t="s">
        <v>590</v>
      </c>
      <c r="B293" s="2" t="s">
        <v>591</v>
      </c>
      <c r="C293" s="3">
        <v>43707.79</v>
      </c>
      <c r="D293" s="3">
        <v>16740.900000000001</v>
      </c>
      <c r="E293" s="3">
        <v>5500</v>
      </c>
      <c r="F293" s="3">
        <v>0</v>
      </c>
      <c r="G293" s="4">
        <f t="shared" si="32"/>
        <v>65948.69</v>
      </c>
      <c r="H293" s="5">
        <v>0</v>
      </c>
      <c r="I293" s="5">
        <v>0</v>
      </c>
      <c r="J293" s="5">
        <v>0</v>
      </c>
      <c r="K293" s="5">
        <v>0</v>
      </c>
      <c r="L293" s="11">
        <f t="shared" si="33"/>
        <v>0</v>
      </c>
      <c r="M293" s="5">
        <v>14788.38</v>
      </c>
      <c r="N293" s="5">
        <v>5851.1100000000006</v>
      </c>
      <c r="O293" s="5">
        <v>9787.5400000000009</v>
      </c>
      <c r="P293" s="5">
        <v>10033.44</v>
      </c>
      <c r="Q293" s="11">
        <f t="shared" si="34"/>
        <v>40460.47</v>
      </c>
      <c r="R293" s="5">
        <v>75</v>
      </c>
      <c r="S293" s="5">
        <v>921.15</v>
      </c>
      <c r="T293" s="5">
        <v>0</v>
      </c>
      <c r="U293" s="5"/>
      <c r="V293" s="11">
        <f t="shared" si="35"/>
        <v>996.15</v>
      </c>
      <c r="W293" s="5"/>
      <c r="X293" s="5"/>
      <c r="Y293" s="5"/>
      <c r="Z293" s="5"/>
      <c r="AA293" s="11">
        <f t="shared" si="36"/>
        <v>0</v>
      </c>
      <c r="AB293" s="5"/>
      <c r="AC293" s="5"/>
      <c r="AD293" s="5"/>
      <c r="AE293" s="5"/>
      <c r="AF293" s="11">
        <f t="shared" si="37"/>
        <v>0</v>
      </c>
      <c r="AG293" s="5">
        <v>2540</v>
      </c>
      <c r="AH293" s="5">
        <v>1222.8</v>
      </c>
      <c r="AI293" s="5">
        <v>3016.68</v>
      </c>
      <c r="AJ293" s="5"/>
      <c r="AK293" s="11">
        <f t="shared" si="38"/>
        <v>6779.48</v>
      </c>
      <c r="AL293" s="95">
        <v>11301</v>
      </c>
      <c r="AM293" s="95">
        <v>5669.6865952559638</v>
      </c>
      <c r="AN293" s="95">
        <v>0</v>
      </c>
      <c r="AO293" s="95">
        <v>0</v>
      </c>
      <c r="AP293" s="11">
        <f t="shared" si="39"/>
        <v>16970.686595255964</v>
      </c>
    </row>
    <row r="294" spans="1:42" x14ac:dyDescent="0.25">
      <c r="A294" s="1" t="s">
        <v>592</v>
      </c>
      <c r="B294" s="2" t="s">
        <v>593</v>
      </c>
      <c r="C294" s="3">
        <v>8288.09</v>
      </c>
      <c r="D294" s="3">
        <v>6010.49</v>
      </c>
      <c r="E294" s="3">
        <v>8000</v>
      </c>
      <c r="F294" s="3">
        <v>1995</v>
      </c>
      <c r="G294" s="4">
        <f t="shared" si="32"/>
        <v>24293.58</v>
      </c>
      <c r="H294" s="5">
        <v>0</v>
      </c>
      <c r="I294" s="5">
        <v>0</v>
      </c>
      <c r="J294" s="5">
        <v>0</v>
      </c>
      <c r="K294" s="5">
        <v>0</v>
      </c>
      <c r="L294" s="11">
        <f t="shared" si="33"/>
        <v>0</v>
      </c>
      <c r="M294" s="5">
        <v>8893.4500000000007</v>
      </c>
      <c r="N294" s="5">
        <v>1291.6100000000001</v>
      </c>
      <c r="O294" s="5">
        <v>11000</v>
      </c>
      <c r="P294" s="5">
        <v>475.35</v>
      </c>
      <c r="Q294" s="11">
        <f t="shared" si="34"/>
        <v>21660.41</v>
      </c>
      <c r="R294" s="5">
        <v>110</v>
      </c>
      <c r="S294" s="5">
        <v>605.45000000000005</v>
      </c>
      <c r="T294" s="5">
        <v>0</v>
      </c>
      <c r="U294" s="5"/>
      <c r="V294" s="11">
        <f t="shared" si="35"/>
        <v>715.45</v>
      </c>
      <c r="W294" s="5">
        <v>7400</v>
      </c>
      <c r="X294" s="5"/>
      <c r="Y294" s="5"/>
      <c r="Z294" s="5"/>
      <c r="AA294" s="11">
        <f t="shared" si="36"/>
        <v>7400</v>
      </c>
      <c r="AB294" s="5">
        <v>535</v>
      </c>
      <c r="AC294" s="5"/>
      <c r="AD294" s="5"/>
      <c r="AE294" s="5"/>
      <c r="AF294" s="11">
        <f t="shared" si="37"/>
        <v>535</v>
      </c>
      <c r="AG294" s="5">
        <v>800</v>
      </c>
      <c r="AH294" s="5">
        <v>16.96</v>
      </c>
      <c r="AI294" s="5">
        <v>0</v>
      </c>
      <c r="AJ294" s="5"/>
      <c r="AK294" s="11">
        <f t="shared" si="38"/>
        <v>816.96</v>
      </c>
      <c r="AL294" s="95">
        <v>3565</v>
      </c>
      <c r="AM294" s="95">
        <v>7263.4179225818352</v>
      </c>
      <c r="AN294" s="95">
        <v>460</v>
      </c>
      <c r="AO294" s="95">
        <v>0</v>
      </c>
      <c r="AP294" s="11">
        <f t="shared" si="39"/>
        <v>11288.417922581835</v>
      </c>
    </row>
    <row r="295" spans="1:42" x14ac:dyDescent="0.25">
      <c r="A295" s="1" t="s">
        <v>594</v>
      </c>
      <c r="B295" s="2" t="s">
        <v>595</v>
      </c>
      <c r="C295" s="3">
        <v>13126.65</v>
      </c>
      <c r="D295" s="3">
        <v>69892.87</v>
      </c>
      <c r="E295" s="3">
        <v>0</v>
      </c>
      <c r="F295" s="3">
        <v>0</v>
      </c>
      <c r="G295" s="4">
        <f t="shared" si="32"/>
        <v>83019.51999999999</v>
      </c>
      <c r="H295" s="5">
        <v>0</v>
      </c>
      <c r="I295" s="5">
        <v>0</v>
      </c>
      <c r="J295" s="5">
        <v>0</v>
      </c>
      <c r="K295" s="5">
        <v>0</v>
      </c>
      <c r="L295" s="11">
        <f t="shared" si="33"/>
        <v>0</v>
      </c>
      <c r="M295" s="5">
        <v>2847.32</v>
      </c>
      <c r="N295" s="5">
        <v>2539.0100000000002</v>
      </c>
      <c r="O295" s="5">
        <v>15078.56</v>
      </c>
      <c r="P295" s="5">
        <v>0</v>
      </c>
      <c r="Q295" s="11">
        <f t="shared" si="34"/>
        <v>20464.89</v>
      </c>
      <c r="R295" s="5">
        <v>20</v>
      </c>
      <c r="S295" s="5">
        <v>4073.54</v>
      </c>
      <c r="T295" s="5">
        <v>0</v>
      </c>
      <c r="U295" s="5"/>
      <c r="V295" s="11">
        <f t="shared" si="35"/>
        <v>4093.54</v>
      </c>
      <c r="W295" s="5"/>
      <c r="X295" s="5">
        <v>156.05000000000001</v>
      </c>
      <c r="Y295" s="5"/>
      <c r="Z295" s="5"/>
      <c r="AA295" s="11">
        <f t="shared" si="36"/>
        <v>156.05000000000001</v>
      </c>
      <c r="AB295" s="5">
        <v>50</v>
      </c>
      <c r="AC295" s="5"/>
      <c r="AD295" s="5"/>
      <c r="AE295" s="5"/>
      <c r="AF295" s="11">
        <f t="shared" si="37"/>
        <v>50</v>
      </c>
      <c r="AG295" s="5">
        <v>25</v>
      </c>
      <c r="AH295" s="5">
        <v>0</v>
      </c>
      <c r="AI295" s="5">
        <v>0</v>
      </c>
      <c r="AJ295" s="5"/>
      <c r="AK295" s="11">
        <f t="shared" si="38"/>
        <v>25</v>
      </c>
      <c r="AL295" s="95">
        <v>4007</v>
      </c>
      <c r="AM295" s="95">
        <v>13419.77510624682</v>
      </c>
      <c r="AN295" s="95">
        <v>0</v>
      </c>
      <c r="AO295" s="95">
        <v>0</v>
      </c>
      <c r="AP295" s="11">
        <f t="shared" si="39"/>
        <v>17426.77510624682</v>
      </c>
    </row>
    <row r="296" spans="1:42" x14ac:dyDescent="0.25">
      <c r="A296" s="1" t="s">
        <v>596</v>
      </c>
      <c r="B296" s="2" t="s">
        <v>597</v>
      </c>
      <c r="C296" s="3">
        <v>1043.2</v>
      </c>
      <c r="D296" s="3">
        <v>2878.41</v>
      </c>
      <c r="E296" s="3">
        <v>1100</v>
      </c>
      <c r="F296" s="3">
        <v>0</v>
      </c>
      <c r="G296" s="4">
        <f t="shared" si="32"/>
        <v>5021.6099999999997</v>
      </c>
      <c r="H296" s="5">
        <v>0</v>
      </c>
      <c r="I296" s="5">
        <v>0</v>
      </c>
      <c r="J296" s="5">
        <v>0</v>
      </c>
      <c r="K296" s="5">
        <v>0</v>
      </c>
      <c r="L296" s="11">
        <f t="shared" si="33"/>
        <v>0</v>
      </c>
      <c r="M296" s="5">
        <v>1810.12</v>
      </c>
      <c r="N296" s="5">
        <v>320.24</v>
      </c>
      <c r="O296" s="5">
        <v>1183.5</v>
      </c>
      <c r="P296" s="5">
        <v>0</v>
      </c>
      <c r="Q296" s="11">
        <f t="shared" si="34"/>
        <v>3313.8599999999997</v>
      </c>
      <c r="R296" s="5">
        <v>0</v>
      </c>
      <c r="S296" s="5">
        <v>123.54</v>
      </c>
      <c r="T296" s="5">
        <v>0</v>
      </c>
      <c r="U296" s="5"/>
      <c r="V296" s="11">
        <f t="shared" si="35"/>
        <v>123.54</v>
      </c>
      <c r="W296" s="5"/>
      <c r="X296" s="5"/>
      <c r="Y296" s="5"/>
      <c r="Z296" s="5"/>
      <c r="AA296" s="11">
        <f t="shared" si="36"/>
        <v>0</v>
      </c>
      <c r="AB296" s="5"/>
      <c r="AC296" s="5"/>
      <c r="AD296" s="5"/>
      <c r="AE296" s="5"/>
      <c r="AF296" s="11">
        <f t="shared" si="37"/>
        <v>0</v>
      </c>
      <c r="AG296" s="5">
        <v>0</v>
      </c>
      <c r="AH296" s="5">
        <v>0</v>
      </c>
      <c r="AI296" s="5">
        <v>0</v>
      </c>
      <c r="AJ296" s="5"/>
      <c r="AK296" s="11">
        <f t="shared" si="38"/>
        <v>0</v>
      </c>
      <c r="AL296" s="95">
        <v>150</v>
      </c>
      <c r="AM296" s="95">
        <v>1709.7217333087146</v>
      </c>
      <c r="AN296" s="95">
        <v>0</v>
      </c>
      <c r="AO296" s="95">
        <v>0</v>
      </c>
      <c r="AP296" s="11">
        <f t="shared" si="39"/>
        <v>1859.7217333087146</v>
      </c>
    </row>
    <row r="297" spans="1:42" x14ac:dyDescent="0.25">
      <c r="A297" s="1" t="s">
        <v>598</v>
      </c>
      <c r="B297" s="2" t="s">
        <v>599</v>
      </c>
      <c r="C297" s="3">
        <v>1679.13</v>
      </c>
      <c r="D297" s="3">
        <v>1087.6500000000001</v>
      </c>
      <c r="E297" s="3">
        <v>0</v>
      </c>
      <c r="F297" s="3">
        <v>0</v>
      </c>
      <c r="G297" s="4">
        <f t="shared" si="32"/>
        <v>2766.78</v>
      </c>
      <c r="H297" s="5">
        <v>0</v>
      </c>
      <c r="I297" s="5">
        <v>0</v>
      </c>
      <c r="J297" s="5">
        <v>0</v>
      </c>
      <c r="K297" s="5">
        <v>0</v>
      </c>
      <c r="L297" s="11">
        <f t="shared" si="33"/>
        <v>0</v>
      </c>
      <c r="M297" s="5">
        <v>19511.989999999998</v>
      </c>
      <c r="N297" s="5">
        <v>2856.15</v>
      </c>
      <c r="O297" s="5">
        <v>424.35</v>
      </c>
      <c r="P297" s="5">
        <v>0</v>
      </c>
      <c r="Q297" s="11">
        <f t="shared" si="34"/>
        <v>22792.489999999998</v>
      </c>
      <c r="R297" s="5">
        <v>70</v>
      </c>
      <c r="S297" s="5">
        <v>90.3</v>
      </c>
      <c r="T297" s="5">
        <v>0</v>
      </c>
      <c r="U297" s="5"/>
      <c r="V297" s="11">
        <f t="shared" si="35"/>
        <v>160.30000000000001</v>
      </c>
      <c r="W297" s="5"/>
      <c r="X297" s="5"/>
      <c r="Y297" s="5"/>
      <c r="Z297" s="5"/>
      <c r="AA297" s="11">
        <f t="shared" si="36"/>
        <v>0</v>
      </c>
      <c r="AB297" s="5"/>
      <c r="AC297" s="5"/>
      <c r="AD297" s="5"/>
      <c r="AE297" s="5"/>
      <c r="AF297" s="11">
        <f t="shared" si="37"/>
        <v>0</v>
      </c>
      <c r="AG297" s="5">
        <v>30</v>
      </c>
      <c r="AH297" s="5">
        <v>0</v>
      </c>
      <c r="AI297" s="5">
        <v>0</v>
      </c>
      <c r="AJ297" s="5"/>
      <c r="AK297" s="11">
        <f t="shared" si="38"/>
        <v>30</v>
      </c>
      <c r="AL297" s="95">
        <v>1339</v>
      </c>
      <c r="AM297" s="95">
        <v>1607.9271363135485</v>
      </c>
      <c r="AN297" s="95">
        <v>0</v>
      </c>
      <c r="AO297" s="95">
        <v>0</v>
      </c>
      <c r="AP297" s="11">
        <f t="shared" si="39"/>
        <v>2946.9271363135485</v>
      </c>
    </row>
    <row r="298" spans="1:42" x14ac:dyDescent="0.25">
      <c r="A298" s="1" t="s">
        <v>600</v>
      </c>
      <c r="B298" s="2" t="s">
        <v>601</v>
      </c>
      <c r="C298" s="3">
        <v>3419.45</v>
      </c>
      <c r="D298" s="3">
        <v>2465.1799999999998</v>
      </c>
      <c r="E298" s="3">
        <v>2684.13</v>
      </c>
      <c r="F298" s="3">
        <v>0</v>
      </c>
      <c r="G298" s="4">
        <f t="shared" si="32"/>
        <v>8568.7599999999984</v>
      </c>
      <c r="H298" s="5">
        <v>0</v>
      </c>
      <c r="I298" s="5">
        <v>0</v>
      </c>
      <c r="J298" s="5">
        <v>0</v>
      </c>
      <c r="K298" s="5">
        <v>0</v>
      </c>
      <c r="L298" s="11">
        <f t="shared" si="33"/>
        <v>0</v>
      </c>
      <c r="M298" s="5">
        <v>890</v>
      </c>
      <c r="N298" s="5">
        <v>203.05</v>
      </c>
      <c r="O298" s="5">
        <v>3329.77</v>
      </c>
      <c r="P298" s="5">
        <v>0</v>
      </c>
      <c r="Q298" s="11">
        <f t="shared" si="34"/>
        <v>4422.82</v>
      </c>
      <c r="R298" s="5">
        <v>300</v>
      </c>
      <c r="S298" s="5">
        <v>245</v>
      </c>
      <c r="T298" s="5">
        <v>0</v>
      </c>
      <c r="U298" s="5"/>
      <c r="V298" s="11">
        <f t="shared" si="35"/>
        <v>545</v>
      </c>
      <c r="W298" s="5"/>
      <c r="X298" s="5"/>
      <c r="Y298" s="5"/>
      <c r="Z298" s="5"/>
      <c r="AA298" s="11">
        <f t="shared" si="36"/>
        <v>0</v>
      </c>
      <c r="AB298" s="5"/>
      <c r="AC298" s="5"/>
      <c r="AD298" s="5"/>
      <c r="AE298" s="5"/>
      <c r="AF298" s="11">
        <f t="shared" si="37"/>
        <v>0</v>
      </c>
      <c r="AG298" s="5">
        <v>0</v>
      </c>
      <c r="AH298" s="5">
        <v>0</v>
      </c>
      <c r="AI298" s="5">
        <v>0</v>
      </c>
      <c r="AJ298" s="5"/>
      <c r="AK298" s="11">
        <f t="shared" si="38"/>
        <v>0</v>
      </c>
      <c r="AL298" s="95">
        <v>1829</v>
      </c>
      <c r="AM298" s="95">
        <v>2067.5522005836133</v>
      </c>
      <c r="AN298" s="95">
        <v>688</v>
      </c>
      <c r="AO298" s="95">
        <v>0</v>
      </c>
      <c r="AP298" s="11">
        <f t="shared" si="39"/>
        <v>4584.5522005836137</v>
      </c>
    </row>
    <row r="299" spans="1:42" x14ac:dyDescent="0.25">
      <c r="A299" s="1" t="s">
        <v>602</v>
      </c>
      <c r="B299" s="2" t="s">
        <v>603</v>
      </c>
      <c r="C299" s="3">
        <v>214.87</v>
      </c>
      <c r="D299" s="3">
        <v>2596.52</v>
      </c>
      <c r="E299" s="3">
        <v>340</v>
      </c>
      <c r="F299" s="3">
        <v>0</v>
      </c>
      <c r="G299" s="4">
        <f t="shared" si="32"/>
        <v>3151.39</v>
      </c>
      <c r="H299" s="5">
        <v>0</v>
      </c>
      <c r="I299" s="5">
        <v>0</v>
      </c>
      <c r="J299" s="5">
        <v>0</v>
      </c>
      <c r="K299" s="5">
        <v>0</v>
      </c>
      <c r="L299" s="11">
        <f t="shared" si="33"/>
        <v>0</v>
      </c>
      <c r="M299" s="5">
        <v>0</v>
      </c>
      <c r="N299" s="5">
        <v>159.44999999999999</v>
      </c>
      <c r="O299" s="5">
        <v>0</v>
      </c>
      <c r="P299" s="5">
        <v>0</v>
      </c>
      <c r="Q299" s="11">
        <f t="shared" si="34"/>
        <v>159.44999999999999</v>
      </c>
      <c r="R299" s="5">
        <v>0</v>
      </c>
      <c r="S299" s="5">
        <v>77.05</v>
      </c>
      <c r="T299" s="5">
        <v>0</v>
      </c>
      <c r="U299" s="5"/>
      <c r="V299" s="11">
        <f t="shared" si="35"/>
        <v>77.05</v>
      </c>
      <c r="W299" s="5"/>
      <c r="X299" s="5"/>
      <c r="Y299" s="5"/>
      <c r="Z299" s="5"/>
      <c r="AA299" s="11">
        <f t="shared" si="36"/>
        <v>0</v>
      </c>
      <c r="AB299" s="5"/>
      <c r="AC299" s="5"/>
      <c r="AD299" s="5"/>
      <c r="AE299" s="5"/>
      <c r="AF299" s="11">
        <f t="shared" si="37"/>
        <v>0</v>
      </c>
      <c r="AG299" s="5">
        <v>0</v>
      </c>
      <c r="AH299" s="5">
        <v>0</v>
      </c>
      <c r="AI299" s="5">
        <v>0</v>
      </c>
      <c r="AJ299" s="5"/>
      <c r="AK299" s="11">
        <f t="shared" si="38"/>
        <v>0</v>
      </c>
      <c r="AL299" s="95">
        <v>1026</v>
      </c>
      <c r="AM299" s="95">
        <v>718.99475005240743</v>
      </c>
      <c r="AN299" s="95">
        <v>0</v>
      </c>
      <c r="AO299" s="95">
        <v>0</v>
      </c>
      <c r="AP299" s="11">
        <f t="shared" si="39"/>
        <v>1744.9947500524074</v>
      </c>
    </row>
    <row r="300" spans="1:42" x14ac:dyDescent="0.25">
      <c r="A300" s="1" t="s">
        <v>604</v>
      </c>
      <c r="B300" s="2" t="s">
        <v>605</v>
      </c>
      <c r="C300" s="3">
        <v>16441.849999999999</v>
      </c>
      <c r="D300" s="3">
        <v>16646.27</v>
      </c>
      <c r="E300" s="3">
        <v>10000</v>
      </c>
      <c r="F300" s="3">
        <v>0</v>
      </c>
      <c r="G300" s="4">
        <f t="shared" si="32"/>
        <v>43088.119999999995</v>
      </c>
      <c r="H300" s="5">
        <v>0</v>
      </c>
      <c r="I300" s="5">
        <v>0</v>
      </c>
      <c r="J300" s="5">
        <v>0</v>
      </c>
      <c r="K300" s="5">
        <v>0</v>
      </c>
      <c r="L300" s="11">
        <f t="shared" si="33"/>
        <v>0</v>
      </c>
      <c r="M300" s="5">
        <v>15</v>
      </c>
      <c r="N300" s="5">
        <v>245.35</v>
      </c>
      <c r="O300" s="5">
        <v>0</v>
      </c>
      <c r="P300" s="5">
        <v>0</v>
      </c>
      <c r="Q300" s="11">
        <f t="shared" si="34"/>
        <v>260.35000000000002</v>
      </c>
      <c r="R300" s="5">
        <v>0</v>
      </c>
      <c r="S300" s="5">
        <v>257.29000000000002</v>
      </c>
      <c r="T300" s="5">
        <v>0</v>
      </c>
      <c r="U300" s="5"/>
      <c r="V300" s="11">
        <f t="shared" si="35"/>
        <v>257.29000000000002</v>
      </c>
      <c r="W300" s="5"/>
      <c r="X300" s="5"/>
      <c r="Y300" s="5"/>
      <c r="Z300" s="5"/>
      <c r="AA300" s="11">
        <f t="shared" si="36"/>
        <v>0</v>
      </c>
      <c r="AB300" s="5"/>
      <c r="AC300" s="5"/>
      <c r="AD300" s="5"/>
      <c r="AE300" s="5"/>
      <c r="AF300" s="11">
        <f t="shared" si="37"/>
        <v>0</v>
      </c>
      <c r="AG300" s="5">
        <v>40</v>
      </c>
      <c r="AH300" s="5">
        <v>0</v>
      </c>
      <c r="AI300" s="5">
        <v>0</v>
      </c>
      <c r="AJ300" s="5"/>
      <c r="AK300" s="11">
        <f t="shared" si="38"/>
        <v>40</v>
      </c>
      <c r="AL300" s="95">
        <v>10421.16</v>
      </c>
      <c r="AM300" s="95">
        <v>6149.5211774134723</v>
      </c>
      <c r="AN300" s="95">
        <v>6000</v>
      </c>
      <c r="AO300" s="95">
        <v>0</v>
      </c>
      <c r="AP300" s="11">
        <f t="shared" si="39"/>
        <v>22570.681177413473</v>
      </c>
    </row>
    <row r="301" spans="1:42" x14ac:dyDescent="0.25">
      <c r="A301" s="1" t="s">
        <v>606</v>
      </c>
      <c r="B301" s="2" t="s">
        <v>607</v>
      </c>
      <c r="C301" s="3">
        <v>808.89</v>
      </c>
      <c r="D301" s="3">
        <v>1971.9</v>
      </c>
      <c r="E301" s="3">
        <v>3000</v>
      </c>
      <c r="F301" s="3">
        <v>0</v>
      </c>
      <c r="G301" s="4">
        <f t="shared" si="32"/>
        <v>5780.79</v>
      </c>
      <c r="H301" s="5">
        <v>0</v>
      </c>
      <c r="I301" s="5">
        <v>0</v>
      </c>
      <c r="J301" s="5">
        <v>0</v>
      </c>
      <c r="K301" s="5">
        <v>0</v>
      </c>
      <c r="L301" s="11">
        <f t="shared" si="33"/>
        <v>0</v>
      </c>
      <c r="M301" s="5">
        <v>240</v>
      </c>
      <c r="N301" s="5">
        <v>252.1</v>
      </c>
      <c r="O301" s="5">
        <v>0</v>
      </c>
      <c r="P301" s="5">
        <v>0</v>
      </c>
      <c r="Q301" s="11">
        <f t="shared" si="34"/>
        <v>492.1</v>
      </c>
      <c r="R301" s="5">
        <v>0</v>
      </c>
      <c r="S301" s="5">
        <v>66.83</v>
      </c>
      <c r="T301" s="5">
        <v>0</v>
      </c>
      <c r="U301" s="5"/>
      <c r="V301" s="11">
        <f t="shared" si="35"/>
        <v>66.83</v>
      </c>
      <c r="W301" s="5"/>
      <c r="X301" s="5"/>
      <c r="Y301" s="5"/>
      <c r="Z301" s="5"/>
      <c r="AA301" s="11">
        <f t="shared" si="36"/>
        <v>0</v>
      </c>
      <c r="AB301" s="5"/>
      <c r="AC301" s="5"/>
      <c r="AD301" s="5"/>
      <c r="AE301" s="5"/>
      <c r="AF301" s="11">
        <f t="shared" si="37"/>
        <v>0</v>
      </c>
      <c r="AG301" s="5">
        <v>0</v>
      </c>
      <c r="AH301" s="5">
        <v>0</v>
      </c>
      <c r="AI301" s="5">
        <v>0</v>
      </c>
      <c r="AJ301" s="5"/>
      <c r="AK301" s="11">
        <f t="shared" si="38"/>
        <v>0</v>
      </c>
      <c r="AL301" s="95">
        <v>1052</v>
      </c>
      <c r="AM301" s="95">
        <v>1190.2623968475541</v>
      </c>
      <c r="AN301" s="95">
        <v>1500</v>
      </c>
      <c r="AO301" s="95">
        <v>0</v>
      </c>
      <c r="AP301" s="11">
        <f t="shared" si="39"/>
        <v>3742.2623968475541</v>
      </c>
    </row>
    <row r="302" spans="1:42" x14ac:dyDescent="0.25">
      <c r="A302" s="1" t="s">
        <v>608</v>
      </c>
      <c r="B302" s="2" t="s">
        <v>609</v>
      </c>
      <c r="C302" s="3">
        <v>4818.09</v>
      </c>
      <c r="D302" s="3">
        <v>3106.62</v>
      </c>
      <c r="E302" s="3">
        <v>9000</v>
      </c>
      <c r="F302" s="3">
        <v>0</v>
      </c>
      <c r="G302" s="4">
        <f t="shared" si="32"/>
        <v>16924.71</v>
      </c>
      <c r="H302" s="5">
        <v>0</v>
      </c>
      <c r="I302" s="5">
        <v>0</v>
      </c>
      <c r="J302" s="5">
        <v>0</v>
      </c>
      <c r="K302" s="5">
        <v>0</v>
      </c>
      <c r="L302" s="11">
        <f t="shared" si="33"/>
        <v>0</v>
      </c>
      <c r="M302" s="5">
        <v>600</v>
      </c>
      <c r="N302" s="5">
        <v>391.75</v>
      </c>
      <c r="O302" s="5">
        <v>700</v>
      </c>
      <c r="P302" s="5">
        <v>0</v>
      </c>
      <c r="Q302" s="11">
        <f t="shared" si="34"/>
        <v>1691.75</v>
      </c>
      <c r="R302" s="5">
        <v>65</v>
      </c>
      <c r="S302" s="5">
        <v>127.45</v>
      </c>
      <c r="T302" s="5">
        <v>0</v>
      </c>
      <c r="U302" s="5"/>
      <c r="V302" s="11">
        <f t="shared" si="35"/>
        <v>192.45</v>
      </c>
      <c r="W302" s="5"/>
      <c r="X302" s="5"/>
      <c r="Y302" s="5"/>
      <c r="Z302" s="5"/>
      <c r="AA302" s="11">
        <f t="shared" si="36"/>
        <v>0</v>
      </c>
      <c r="AB302" s="5"/>
      <c r="AC302" s="5"/>
      <c r="AD302" s="5"/>
      <c r="AE302" s="5"/>
      <c r="AF302" s="11">
        <f t="shared" si="37"/>
        <v>0</v>
      </c>
      <c r="AG302" s="5">
        <v>0</v>
      </c>
      <c r="AH302" s="5">
        <v>0</v>
      </c>
      <c r="AI302" s="5">
        <v>0</v>
      </c>
      <c r="AJ302" s="5"/>
      <c r="AK302" s="11">
        <f t="shared" si="38"/>
        <v>0</v>
      </c>
      <c r="AL302" s="95">
        <v>3826</v>
      </c>
      <c r="AM302" s="95">
        <v>3704.1810005668399</v>
      </c>
      <c r="AN302" s="95">
        <v>1800</v>
      </c>
      <c r="AO302" s="95">
        <v>0</v>
      </c>
      <c r="AP302" s="11">
        <f t="shared" si="39"/>
        <v>9330.1810005668394</v>
      </c>
    </row>
    <row r="303" spans="1:42" x14ac:dyDescent="0.25">
      <c r="A303" s="1" t="s">
        <v>610</v>
      </c>
      <c r="B303" s="2" t="s">
        <v>611</v>
      </c>
      <c r="C303" s="3">
        <v>1424.13</v>
      </c>
      <c r="D303" s="3">
        <v>697.75</v>
      </c>
      <c r="E303" s="3">
        <v>0</v>
      </c>
      <c r="F303" s="3">
        <v>0</v>
      </c>
      <c r="G303" s="4">
        <f t="shared" si="32"/>
        <v>2121.88</v>
      </c>
      <c r="H303" s="5">
        <v>0</v>
      </c>
      <c r="I303" s="5">
        <v>0</v>
      </c>
      <c r="J303" s="5">
        <v>0</v>
      </c>
      <c r="K303" s="5">
        <v>0</v>
      </c>
      <c r="L303" s="11">
        <f t="shared" si="33"/>
        <v>0</v>
      </c>
      <c r="M303" s="5">
        <v>1240.92</v>
      </c>
      <c r="N303" s="5">
        <v>154.9</v>
      </c>
      <c r="O303" s="5">
        <v>95.5</v>
      </c>
      <c r="P303" s="5">
        <v>0</v>
      </c>
      <c r="Q303" s="11">
        <f t="shared" si="34"/>
        <v>1491.3200000000002</v>
      </c>
      <c r="R303" s="5">
        <v>0</v>
      </c>
      <c r="S303" s="5">
        <v>157.65</v>
      </c>
      <c r="T303" s="5">
        <v>0</v>
      </c>
      <c r="U303" s="5"/>
      <c r="V303" s="11">
        <f t="shared" si="35"/>
        <v>157.65</v>
      </c>
      <c r="W303" s="5"/>
      <c r="X303" s="5"/>
      <c r="Y303" s="5"/>
      <c r="Z303" s="5"/>
      <c r="AA303" s="11">
        <f t="shared" si="36"/>
        <v>0</v>
      </c>
      <c r="AB303" s="5"/>
      <c r="AC303" s="5"/>
      <c r="AD303" s="5"/>
      <c r="AE303" s="5"/>
      <c r="AF303" s="11">
        <f t="shared" si="37"/>
        <v>0</v>
      </c>
      <c r="AG303" s="5">
        <v>0</v>
      </c>
      <c r="AH303" s="5">
        <v>0</v>
      </c>
      <c r="AI303" s="5">
        <v>0</v>
      </c>
      <c r="AJ303" s="5"/>
      <c r="AK303" s="11">
        <f t="shared" si="38"/>
        <v>0</v>
      </c>
      <c r="AL303" s="95">
        <v>683</v>
      </c>
      <c r="AM303" s="95">
        <v>1577.5674680993329</v>
      </c>
      <c r="AN303" s="95">
        <v>0</v>
      </c>
      <c r="AO303" s="95">
        <v>0</v>
      </c>
      <c r="AP303" s="11">
        <f t="shared" si="39"/>
        <v>2260.5674680993329</v>
      </c>
    </row>
    <row r="304" spans="1:42" x14ac:dyDescent="0.25">
      <c r="A304" s="1" t="s">
        <v>612</v>
      </c>
      <c r="B304" s="2" t="s">
        <v>613</v>
      </c>
      <c r="C304" s="3">
        <v>227.07</v>
      </c>
      <c r="D304" s="3">
        <v>521.26</v>
      </c>
      <c r="E304" s="3">
        <v>3326.16</v>
      </c>
      <c r="F304" s="3">
        <v>0</v>
      </c>
      <c r="G304" s="4">
        <f t="shared" si="32"/>
        <v>4074.49</v>
      </c>
      <c r="H304" s="5">
        <v>0</v>
      </c>
      <c r="I304" s="5">
        <v>0</v>
      </c>
      <c r="J304" s="5">
        <v>0</v>
      </c>
      <c r="K304" s="5">
        <v>0</v>
      </c>
      <c r="L304" s="11">
        <f t="shared" si="33"/>
        <v>0</v>
      </c>
      <c r="M304" s="5">
        <v>0</v>
      </c>
      <c r="N304" s="5">
        <v>109.85</v>
      </c>
      <c r="O304" s="5">
        <v>0</v>
      </c>
      <c r="P304" s="5">
        <v>0</v>
      </c>
      <c r="Q304" s="11">
        <f t="shared" si="34"/>
        <v>109.85</v>
      </c>
      <c r="R304" s="5">
        <v>0</v>
      </c>
      <c r="S304" s="5">
        <v>75.56</v>
      </c>
      <c r="T304" s="5">
        <v>822</v>
      </c>
      <c r="U304" s="5"/>
      <c r="V304" s="11">
        <f t="shared" si="35"/>
        <v>897.56</v>
      </c>
      <c r="W304" s="5"/>
      <c r="X304" s="5"/>
      <c r="Y304" s="5"/>
      <c r="Z304" s="5"/>
      <c r="AA304" s="11">
        <f t="shared" si="36"/>
        <v>0</v>
      </c>
      <c r="AB304" s="5"/>
      <c r="AC304" s="5"/>
      <c r="AD304" s="5"/>
      <c r="AE304" s="5"/>
      <c r="AF304" s="11">
        <f t="shared" si="37"/>
        <v>0</v>
      </c>
      <c r="AG304" s="5">
        <v>2490</v>
      </c>
      <c r="AH304" s="5">
        <v>0</v>
      </c>
      <c r="AI304" s="5">
        <v>0</v>
      </c>
      <c r="AJ304" s="5"/>
      <c r="AK304" s="11">
        <f t="shared" si="38"/>
        <v>2490</v>
      </c>
      <c r="AL304" s="95">
        <v>1421</v>
      </c>
      <c r="AM304" s="95">
        <v>1784.0743244017424</v>
      </c>
      <c r="AN304" s="95">
        <v>93</v>
      </c>
      <c r="AO304" s="95">
        <v>0</v>
      </c>
      <c r="AP304" s="11">
        <f t="shared" si="39"/>
        <v>3298.0743244017422</v>
      </c>
    </row>
    <row r="305" spans="1:42" x14ac:dyDescent="0.25">
      <c r="A305" s="1" t="s">
        <v>614</v>
      </c>
      <c r="B305" s="2" t="s">
        <v>615</v>
      </c>
      <c r="C305" s="3">
        <v>3373.99</v>
      </c>
      <c r="D305" s="3">
        <v>5105.29</v>
      </c>
      <c r="E305" s="3">
        <v>221.95</v>
      </c>
      <c r="F305" s="3">
        <v>0</v>
      </c>
      <c r="G305" s="4">
        <f t="shared" si="32"/>
        <v>8701.23</v>
      </c>
      <c r="H305" s="5">
        <v>0</v>
      </c>
      <c r="I305" s="5">
        <v>411.65</v>
      </c>
      <c r="J305" s="5">
        <v>0</v>
      </c>
      <c r="K305" s="5">
        <v>0</v>
      </c>
      <c r="L305" s="11">
        <f t="shared" si="33"/>
        <v>411.65</v>
      </c>
      <c r="M305" s="5">
        <v>12791.2</v>
      </c>
      <c r="N305" s="5">
        <v>991.3</v>
      </c>
      <c r="O305" s="5">
        <v>5604.22</v>
      </c>
      <c r="P305" s="5">
        <v>0</v>
      </c>
      <c r="Q305" s="11">
        <f t="shared" si="34"/>
        <v>19386.72</v>
      </c>
      <c r="R305" s="5">
        <v>0</v>
      </c>
      <c r="S305" s="5">
        <v>499.05</v>
      </c>
      <c r="T305" s="5">
        <v>0</v>
      </c>
      <c r="U305" s="5"/>
      <c r="V305" s="11">
        <f t="shared" si="35"/>
        <v>499.05</v>
      </c>
      <c r="W305" s="5"/>
      <c r="X305" s="5"/>
      <c r="Y305" s="5"/>
      <c r="Z305" s="5"/>
      <c r="AA305" s="11">
        <f t="shared" si="36"/>
        <v>0</v>
      </c>
      <c r="AB305" s="5"/>
      <c r="AC305" s="5"/>
      <c r="AD305" s="5"/>
      <c r="AE305" s="5"/>
      <c r="AF305" s="11">
        <f t="shared" si="37"/>
        <v>0</v>
      </c>
      <c r="AG305" s="5">
        <v>1201</v>
      </c>
      <c r="AH305" s="5">
        <v>0</v>
      </c>
      <c r="AI305" s="5">
        <v>0</v>
      </c>
      <c r="AJ305" s="5"/>
      <c r="AK305" s="11">
        <f t="shared" si="38"/>
        <v>1201</v>
      </c>
      <c r="AL305" s="95">
        <v>3690.4</v>
      </c>
      <c r="AM305" s="95">
        <v>4056.4076307111604</v>
      </c>
      <c r="AN305" s="95">
        <v>0</v>
      </c>
      <c r="AO305" s="95">
        <v>0</v>
      </c>
      <c r="AP305" s="11">
        <f t="shared" si="39"/>
        <v>7746.8076307111605</v>
      </c>
    </row>
    <row r="306" spans="1:42" x14ac:dyDescent="0.25">
      <c r="A306" s="1" t="s">
        <v>616</v>
      </c>
      <c r="B306" s="2" t="s">
        <v>617</v>
      </c>
      <c r="C306" s="3">
        <v>18634.57</v>
      </c>
      <c r="D306" s="3">
        <v>15363.759999999998</v>
      </c>
      <c r="E306" s="3">
        <v>30770</v>
      </c>
      <c r="F306" s="3">
        <v>0</v>
      </c>
      <c r="G306" s="4">
        <f t="shared" si="32"/>
        <v>64768.33</v>
      </c>
      <c r="H306" s="5">
        <v>0</v>
      </c>
      <c r="I306" s="5">
        <v>0</v>
      </c>
      <c r="J306" s="5">
        <v>0</v>
      </c>
      <c r="K306" s="5">
        <v>0</v>
      </c>
      <c r="L306" s="11">
        <f t="shared" si="33"/>
        <v>0</v>
      </c>
      <c r="M306" s="5">
        <v>21430.379999999997</v>
      </c>
      <c r="N306" s="5">
        <v>2757.52</v>
      </c>
      <c r="O306" s="5">
        <v>12227.78</v>
      </c>
      <c r="P306" s="5">
        <v>0</v>
      </c>
      <c r="Q306" s="11">
        <f t="shared" si="34"/>
        <v>36415.68</v>
      </c>
      <c r="R306" s="5">
        <v>55</v>
      </c>
      <c r="S306" s="5">
        <v>502.05</v>
      </c>
      <c r="T306" s="5">
        <v>0</v>
      </c>
      <c r="U306" s="5"/>
      <c r="V306" s="11">
        <f t="shared" si="35"/>
        <v>557.04999999999995</v>
      </c>
      <c r="W306" s="5">
        <v>3720</v>
      </c>
      <c r="X306" s="5"/>
      <c r="Y306" s="5"/>
      <c r="Z306" s="5"/>
      <c r="AA306" s="11">
        <f t="shared" si="36"/>
        <v>3720</v>
      </c>
      <c r="AB306" s="5"/>
      <c r="AC306" s="5"/>
      <c r="AD306" s="5"/>
      <c r="AE306" s="5"/>
      <c r="AF306" s="11">
        <f t="shared" si="37"/>
        <v>0</v>
      </c>
      <c r="AG306" s="5">
        <v>2100</v>
      </c>
      <c r="AH306" s="5">
        <v>0</v>
      </c>
      <c r="AI306" s="5">
        <v>0</v>
      </c>
      <c r="AJ306" s="5"/>
      <c r="AK306" s="11">
        <f t="shared" si="38"/>
        <v>2100</v>
      </c>
      <c r="AL306" s="95">
        <v>26464</v>
      </c>
      <c r="AM306" s="95">
        <v>8304.3941625656971</v>
      </c>
      <c r="AN306" s="95">
        <v>10830</v>
      </c>
      <c r="AO306" s="95">
        <v>0</v>
      </c>
      <c r="AP306" s="11">
        <f t="shared" si="39"/>
        <v>45598.394162565695</v>
      </c>
    </row>
    <row r="307" spans="1:42" x14ac:dyDescent="0.25">
      <c r="A307" s="1" t="s">
        <v>618</v>
      </c>
      <c r="B307" s="2" t="s">
        <v>619</v>
      </c>
      <c r="C307" s="3">
        <v>8392.6</v>
      </c>
      <c r="D307" s="3">
        <v>8095.6200000000008</v>
      </c>
      <c r="E307" s="3">
        <v>2525</v>
      </c>
      <c r="F307" s="3">
        <v>0</v>
      </c>
      <c r="G307" s="4">
        <f t="shared" si="32"/>
        <v>19013.22</v>
      </c>
      <c r="H307" s="5">
        <v>0</v>
      </c>
      <c r="I307" s="5">
        <v>0</v>
      </c>
      <c r="J307" s="5">
        <v>0</v>
      </c>
      <c r="K307" s="5">
        <v>0</v>
      </c>
      <c r="L307" s="11">
        <f t="shared" si="33"/>
        <v>0</v>
      </c>
      <c r="M307" s="5">
        <v>15288.7</v>
      </c>
      <c r="N307" s="5">
        <v>4205.07</v>
      </c>
      <c r="O307" s="5">
        <v>2820.82</v>
      </c>
      <c r="P307" s="5">
        <v>20</v>
      </c>
      <c r="Q307" s="11">
        <f t="shared" si="34"/>
        <v>22334.59</v>
      </c>
      <c r="R307" s="5">
        <v>70</v>
      </c>
      <c r="S307" s="5">
        <v>1063.8499999999999</v>
      </c>
      <c r="T307" s="5">
        <v>991</v>
      </c>
      <c r="U307" s="5"/>
      <c r="V307" s="11">
        <f t="shared" si="35"/>
        <v>2124.85</v>
      </c>
      <c r="W307" s="5">
        <v>2460</v>
      </c>
      <c r="X307" s="5">
        <v>880.76</v>
      </c>
      <c r="Y307" s="5"/>
      <c r="Z307" s="5"/>
      <c r="AA307" s="11">
        <f t="shared" si="36"/>
        <v>3340.76</v>
      </c>
      <c r="AB307" s="5"/>
      <c r="AC307" s="5"/>
      <c r="AD307" s="5"/>
      <c r="AE307" s="5"/>
      <c r="AF307" s="11">
        <f t="shared" si="37"/>
        <v>0</v>
      </c>
      <c r="AG307" s="5">
        <v>0</v>
      </c>
      <c r="AH307" s="5">
        <v>0</v>
      </c>
      <c r="AI307" s="5">
        <v>0</v>
      </c>
      <c r="AJ307" s="5"/>
      <c r="AK307" s="11">
        <f t="shared" si="38"/>
        <v>0</v>
      </c>
      <c r="AL307" s="95">
        <v>5374</v>
      </c>
      <c r="AM307" s="95">
        <v>4835.4734954326113</v>
      </c>
      <c r="AN307" s="95">
        <v>2525</v>
      </c>
      <c r="AO307" s="95">
        <v>0</v>
      </c>
      <c r="AP307" s="11">
        <f t="shared" si="39"/>
        <v>12734.473495432612</v>
      </c>
    </row>
    <row r="308" spans="1:42" x14ac:dyDescent="0.25">
      <c r="A308" s="1" t="s">
        <v>620</v>
      </c>
      <c r="B308" s="2" t="s">
        <v>621</v>
      </c>
      <c r="C308" s="3">
        <v>11982.99</v>
      </c>
      <c r="D308" s="3">
        <v>4966.2300000000005</v>
      </c>
      <c r="E308" s="3">
        <v>13458</v>
      </c>
      <c r="F308" s="3">
        <v>0</v>
      </c>
      <c r="G308" s="4">
        <f t="shared" si="32"/>
        <v>30407.22</v>
      </c>
      <c r="H308" s="5">
        <v>0</v>
      </c>
      <c r="I308" s="5">
        <v>0</v>
      </c>
      <c r="J308" s="5">
        <v>0</v>
      </c>
      <c r="K308" s="5">
        <v>0</v>
      </c>
      <c r="L308" s="11">
        <f t="shared" si="33"/>
        <v>0</v>
      </c>
      <c r="M308" s="5">
        <v>3366.6000000000004</v>
      </c>
      <c r="N308" s="5">
        <v>339.28999999999996</v>
      </c>
      <c r="O308" s="5">
        <v>0</v>
      </c>
      <c r="P308" s="5">
        <v>0</v>
      </c>
      <c r="Q308" s="11">
        <f t="shared" si="34"/>
        <v>3705.8900000000003</v>
      </c>
      <c r="R308" s="5">
        <v>110</v>
      </c>
      <c r="S308" s="5">
        <v>0</v>
      </c>
      <c r="T308" s="5">
        <v>0</v>
      </c>
      <c r="U308" s="5"/>
      <c r="V308" s="11">
        <f t="shared" si="35"/>
        <v>110</v>
      </c>
      <c r="W308" s="5"/>
      <c r="X308" s="5"/>
      <c r="Y308" s="5">
        <v>3375</v>
      </c>
      <c r="Z308" s="5"/>
      <c r="AA308" s="11">
        <f t="shared" si="36"/>
        <v>3375</v>
      </c>
      <c r="AB308" s="5"/>
      <c r="AC308" s="5"/>
      <c r="AD308" s="5">
        <v>2067</v>
      </c>
      <c r="AE308" s="5"/>
      <c r="AF308" s="11">
        <f t="shared" si="37"/>
        <v>2067</v>
      </c>
      <c r="AG308" s="5">
        <v>50</v>
      </c>
      <c r="AH308" s="5">
        <v>0</v>
      </c>
      <c r="AI308" s="5">
        <v>1202</v>
      </c>
      <c r="AJ308" s="5"/>
      <c r="AK308" s="11">
        <f t="shared" si="38"/>
        <v>1252</v>
      </c>
      <c r="AL308" s="95">
        <v>27769.75</v>
      </c>
      <c r="AM308" s="95">
        <v>7606.8588982672718</v>
      </c>
      <c r="AN308" s="95">
        <v>12065.2</v>
      </c>
      <c r="AO308" s="95">
        <v>0</v>
      </c>
      <c r="AP308" s="11">
        <f t="shared" si="39"/>
        <v>47441.808898267278</v>
      </c>
    </row>
    <row r="309" spans="1:42" x14ac:dyDescent="0.25">
      <c r="A309" s="1" t="s">
        <v>622</v>
      </c>
      <c r="B309" s="2" t="s">
        <v>623</v>
      </c>
      <c r="C309" s="3">
        <v>274.43</v>
      </c>
      <c r="D309" s="3">
        <v>1436.55</v>
      </c>
      <c r="E309" s="3">
        <v>0</v>
      </c>
      <c r="F309" s="3">
        <v>0</v>
      </c>
      <c r="G309" s="4">
        <f t="shared" si="32"/>
        <v>1710.98</v>
      </c>
      <c r="H309" s="5">
        <v>0</v>
      </c>
      <c r="I309" s="5">
        <v>0</v>
      </c>
      <c r="J309" s="5">
        <v>0</v>
      </c>
      <c r="K309" s="5">
        <v>0</v>
      </c>
      <c r="L309" s="11">
        <f t="shared" si="33"/>
        <v>0</v>
      </c>
      <c r="M309" s="5">
        <v>0</v>
      </c>
      <c r="N309" s="5">
        <v>254.85</v>
      </c>
      <c r="O309" s="5">
        <v>0</v>
      </c>
      <c r="P309" s="5">
        <v>0</v>
      </c>
      <c r="Q309" s="11">
        <f t="shared" si="34"/>
        <v>254.85</v>
      </c>
      <c r="R309" s="5">
        <v>0</v>
      </c>
      <c r="S309" s="5">
        <v>362.23</v>
      </c>
      <c r="T309" s="5">
        <v>0</v>
      </c>
      <c r="U309" s="5"/>
      <c r="V309" s="11">
        <f t="shared" si="35"/>
        <v>362.23</v>
      </c>
      <c r="W309" s="5"/>
      <c r="X309" s="5"/>
      <c r="Y309" s="5"/>
      <c r="Z309" s="5"/>
      <c r="AA309" s="11">
        <f t="shared" si="36"/>
        <v>0</v>
      </c>
      <c r="AB309" s="5"/>
      <c r="AC309" s="5"/>
      <c r="AD309" s="5"/>
      <c r="AE309" s="5"/>
      <c r="AF309" s="11">
        <f t="shared" si="37"/>
        <v>0</v>
      </c>
      <c r="AG309" s="5">
        <v>0</v>
      </c>
      <c r="AH309" s="5">
        <v>0</v>
      </c>
      <c r="AI309" s="5">
        <v>0</v>
      </c>
      <c r="AJ309" s="5"/>
      <c r="AK309" s="11">
        <f t="shared" si="38"/>
        <v>0</v>
      </c>
      <c r="AL309" s="95">
        <v>0</v>
      </c>
      <c r="AM309" s="95">
        <v>6230.610526161553</v>
      </c>
      <c r="AN309" s="95">
        <v>0</v>
      </c>
      <c r="AO309" s="95">
        <v>0</v>
      </c>
      <c r="AP309" s="11">
        <f t="shared" si="39"/>
        <v>6230.610526161553</v>
      </c>
    </row>
    <row r="310" spans="1:42" x14ac:dyDescent="0.25">
      <c r="A310" s="1" t="s">
        <v>624</v>
      </c>
      <c r="B310" s="2" t="s">
        <v>625</v>
      </c>
      <c r="C310" s="3">
        <v>17327.8</v>
      </c>
      <c r="D310" s="3">
        <v>11607.23</v>
      </c>
      <c r="E310" s="3">
        <v>29794.59</v>
      </c>
      <c r="F310" s="3">
        <v>0</v>
      </c>
      <c r="G310" s="4">
        <f t="shared" si="32"/>
        <v>58729.619999999995</v>
      </c>
      <c r="H310" s="5">
        <v>2615.09</v>
      </c>
      <c r="I310" s="5">
        <v>197.6</v>
      </c>
      <c r="J310" s="5">
        <v>230</v>
      </c>
      <c r="K310" s="5">
        <v>0</v>
      </c>
      <c r="L310" s="11">
        <f t="shared" si="33"/>
        <v>3042.69</v>
      </c>
      <c r="M310" s="5"/>
      <c r="N310" s="5"/>
      <c r="O310" s="5"/>
      <c r="P310" s="5"/>
      <c r="Q310" s="11">
        <f t="shared" si="34"/>
        <v>0</v>
      </c>
      <c r="R310" s="5">
        <v>720</v>
      </c>
      <c r="S310" s="5">
        <v>336.5</v>
      </c>
      <c r="T310" s="5">
        <v>2924.79</v>
      </c>
      <c r="U310" s="5"/>
      <c r="V310" s="11">
        <f t="shared" si="35"/>
        <v>3981.29</v>
      </c>
      <c r="W310" s="5">
        <v>4470</v>
      </c>
      <c r="X310" s="5">
        <v>1817.3899999999999</v>
      </c>
      <c r="Y310" s="5"/>
      <c r="Z310" s="5"/>
      <c r="AA310" s="11">
        <f t="shared" si="36"/>
        <v>6287.3899999999994</v>
      </c>
      <c r="AB310" s="5">
        <v>1245</v>
      </c>
      <c r="AC310" s="5">
        <v>4555.9799999999996</v>
      </c>
      <c r="AD310" s="5">
        <v>8405.7999999999993</v>
      </c>
      <c r="AE310" s="5"/>
      <c r="AF310" s="11">
        <f t="shared" si="37"/>
        <v>14206.779999999999</v>
      </c>
      <c r="AG310" s="5">
        <v>11770</v>
      </c>
      <c r="AH310" s="5">
        <v>1201.95</v>
      </c>
      <c r="AI310" s="5">
        <v>26310</v>
      </c>
      <c r="AJ310" s="5"/>
      <c r="AK310" s="11">
        <f t="shared" si="38"/>
        <v>39281.949999999997</v>
      </c>
      <c r="AL310" s="95">
        <v>77420.539999999994</v>
      </c>
      <c r="AM310" s="95">
        <v>3468.9573186486623</v>
      </c>
      <c r="AN310" s="95">
        <v>15313</v>
      </c>
      <c r="AO310" s="95">
        <v>0</v>
      </c>
      <c r="AP310" s="11">
        <f t="shared" si="39"/>
        <v>96202.49731864866</v>
      </c>
    </row>
    <row r="311" spans="1:42" x14ac:dyDescent="0.25">
      <c r="A311" s="1" t="s">
        <v>626</v>
      </c>
      <c r="B311" s="2" t="s">
        <v>627</v>
      </c>
      <c r="C311" s="3">
        <v>22718.25</v>
      </c>
      <c r="D311" s="3">
        <v>9526.1500000000015</v>
      </c>
      <c r="E311" s="3">
        <v>49750.400000000001</v>
      </c>
      <c r="F311" s="3">
        <v>0</v>
      </c>
      <c r="G311" s="4">
        <f t="shared" si="32"/>
        <v>81994.8</v>
      </c>
      <c r="H311" s="5">
        <v>3080</v>
      </c>
      <c r="I311" s="5">
        <v>366.8</v>
      </c>
      <c r="J311" s="5">
        <v>663.63</v>
      </c>
      <c r="K311" s="5">
        <v>0</v>
      </c>
      <c r="L311" s="11">
        <f t="shared" si="33"/>
        <v>4110.43</v>
      </c>
      <c r="M311" s="5"/>
      <c r="N311" s="5"/>
      <c r="O311" s="5"/>
      <c r="P311" s="5"/>
      <c r="Q311" s="11">
        <f t="shared" si="34"/>
        <v>0</v>
      </c>
      <c r="R311" s="5">
        <v>2592</v>
      </c>
      <c r="S311" s="5">
        <v>915.7</v>
      </c>
      <c r="T311" s="5">
        <v>6067</v>
      </c>
      <c r="U311" s="5"/>
      <c r="V311" s="11">
        <f t="shared" si="35"/>
        <v>9574.7000000000007</v>
      </c>
      <c r="W311" s="5">
        <v>9085</v>
      </c>
      <c r="X311" s="5">
        <v>2192.5500000000002</v>
      </c>
      <c r="Y311" s="5">
        <v>22169.590000000004</v>
      </c>
      <c r="Z311" s="5"/>
      <c r="AA311" s="11">
        <f t="shared" si="36"/>
        <v>33447.14</v>
      </c>
      <c r="AB311" s="5">
        <v>12196</v>
      </c>
      <c r="AC311" s="5">
        <v>1394.67</v>
      </c>
      <c r="AD311" s="5">
        <v>11746.66</v>
      </c>
      <c r="AE311" s="5"/>
      <c r="AF311" s="11">
        <f t="shared" si="37"/>
        <v>25337.33</v>
      </c>
      <c r="AG311" s="5">
        <v>12165</v>
      </c>
      <c r="AH311" s="5">
        <v>2610.4499999999998</v>
      </c>
      <c r="AI311" s="5">
        <v>32927.97</v>
      </c>
      <c r="AJ311" s="5"/>
      <c r="AK311" s="11">
        <f t="shared" si="38"/>
        <v>47703.42</v>
      </c>
      <c r="AL311" s="95">
        <v>84301.19</v>
      </c>
      <c r="AM311" s="95">
        <v>18401.0374956628</v>
      </c>
      <c r="AN311" s="95">
        <v>14049</v>
      </c>
      <c r="AO311" s="95">
        <v>0</v>
      </c>
      <c r="AP311" s="11">
        <f t="shared" si="39"/>
        <v>116751.22749566281</v>
      </c>
    </row>
    <row r="312" spans="1:42" x14ac:dyDescent="0.25">
      <c r="A312" s="1" t="s">
        <v>628</v>
      </c>
      <c r="B312" s="2" t="s">
        <v>629</v>
      </c>
      <c r="C312" s="3">
        <v>4575.1499999999996</v>
      </c>
      <c r="D312" s="3">
        <v>10378.450000000001</v>
      </c>
      <c r="E312" s="3">
        <v>14400</v>
      </c>
      <c r="F312" s="3">
        <v>0</v>
      </c>
      <c r="G312" s="4">
        <f t="shared" si="32"/>
        <v>29353.599999999999</v>
      </c>
      <c r="H312" s="5">
        <v>160</v>
      </c>
      <c r="I312" s="5">
        <v>174.5</v>
      </c>
      <c r="J312" s="5">
        <v>0</v>
      </c>
      <c r="K312" s="5">
        <v>0</v>
      </c>
      <c r="L312" s="11">
        <f t="shared" si="33"/>
        <v>334.5</v>
      </c>
      <c r="M312" s="5"/>
      <c r="N312" s="5"/>
      <c r="O312" s="5"/>
      <c r="P312" s="5"/>
      <c r="Q312" s="11">
        <f t="shared" si="34"/>
        <v>0</v>
      </c>
      <c r="R312" s="5">
        <v>281.89999999999998</v>
      </c>
      <c r="S312" s="5">
        <v>316.92</v>
      </c>
      <c r="T312" s="5">
        <v>1500</v>
      </c>
      <c r="U312" s="5"/>
      <c r="V312" s="11">
        <f t="shared" si="35"/>
        <v>2098.8199999999997</v>
      </c>
      <c r="W312" s="5">
        <v>2950</v>
      </c>
      <c r="X312" s="5">
        <v>1456.34</v>
      </c>
      <c r="Y312" s="5">
        <v>3600</v>
      </c>
      <c r="Z312" s="5"/>
      <c r="AA312" s="11">
        <f t="shared" si="36"/>
        <v>8006.34</v>
      </c>
      <c r="AB312" s="5">
        <v>1211</v>
      </c>
      <c r="AC312" s="5">
        <v>202.05</v>
      </c>
      <c r="AD312" s="5"/>
      <c r="AE312" s="5"/>
      <c r="AF312" s="11">
        <f t="shared" si="37"/>
        <v>1413.05</v>
      </c>
      <c r="AG312" s="5">
        <v>1461</v>
      </c>
      <c r="AH312" s="5">
        <v>116.07</v>
      </c>
      <c r="AI312" s="5">
        <v>0</v>
      </c>
      <c r="AJ312" s="5"/>
      <c r="AK312" s="11">
        <f t="shared" si="38"/>
        <v>1577.07</v>
      </c>
      <c r="AL312" s="95">
        <v>28276</v>
      </c>
      <c r="AM312" s="95">
        <v>8325.6582818552743</v>
      </c>
      <c r="AN312" s="95">
        <v>3500</v>
      </c>
      <c r="AO312" s="95">
        <v>0</v>
      </c>
      <c r="AP312" s="11">
        <f t="shared" si="39"/>
        <v>40101.658281855271</v>
      </c>
    </row>
    <row r="313" spans="1:42" x14ac:dyDescent="0.25">
      <c r="A313" s="1" t="s">
        <v>630</v>
      </c>
      <c r="B313" s="2" t="s">
        <v>631</v>
      </c>
      <c r="C313" s="3">
        <v>11760.29</v>
      </c>
      <c r="D313" s="3">
        <v>15250.51</v>
      </c>
      <c r="E313" s="3">
        <v>35612.86</v>
      </c>
      <c r="F313" s="3">
        <v>46222.47</v>
      </c>
      <c r="G313" s="4">
        <f t="shared" si="32"/>
        <v>108846.13</v>
      </c>
      <c r="H313" s="5">
        <v>0</v>
      </c>
      <c r="I313" s="5">
        <v>150.12</v>
      </c>
      <c r="J313" s="5">
        <v>633.04</v>
      </c>
      <c r="K313" s="5">
        <v>0</v>
      </c>
      <c r="L313" s="11">
        <f t="shared" si="33"/>
        <v>783.16</v>
      </c>
      <c r="M313" s="5"/>
      <c r="N313" s="5"/>
      <c r="O313" s="5"/>
      <c r="P313" s="5"/>
      <c r="Q313" s="11">
        <f t="shared" si="34"/>
        <v>0</v>
      </c>
      <c r="R313" s="5">
        <v>370</v>
      </c>
      <c r="S313" s="5">
        <v>646.12</v>
      </c>
      <c r="T313" s="5">
        <v>0</v>
      </c>
      <c r="U313" s="5"/>
      <c r="V313" s="11">
        <f t="shared" si="35"/>
        <v>1016.12</v>
      </c>
      <c r="W313" s="5">
        <v>7878.76</v>
      </c>
      <c r="X313" s="5">
        <v>3275.23</v>
      </c>
      <c r="Y313" s="5">
        <v>4000</v>
      </c>
      <c r="Z313" s="5"/>
      <c r="AA313" s="11">
        <f t="shared" si="36"/>
        <v>15153.99</v>
      </c>
      <c r="AB313" s="5">
        <v>3459</v>
      </c>
      <c r="AC313" s="5">
        <v>3131.32</v>
      </c>
      <c r="AD313" s="5">
        <v>2688.58</v>
      </c>
      <c r="AE313" s="5"/>
      <c r="AF313" s="11">
        <f t="shared" si="37"/>
        <v>9278.9</v>
      </c>
      <c r="AG313" s="5">
        <v>7656</v>
      </c>
      <c r="AH313" s="5">
        <v>3710.54</v>
      </c>
      <c r="AI313" s="5">
        <v>2674</v>
      </c>
      <c r="AJ313" s="5"/>
      <c r="AK313" s="11">
        <f t="shared" si="38"/>
        <v>14040.54</v>
      </c>
      <c r="AL313" s="95">
        <v>26850.85</v>
      </c>
      <c r="AM313" s="95">
        <v>7416.4170601788455</v>
      </c>
      <c r="AN313" s="95">
        <v>10769.47</v>
      </c>
      <c r="AO313" s="95">
        <v>0</v>
      </c>
      <c r="AP313" s="11">
        <f t="shared" si="39"/>
        <v>45036.737060178843</v>
      </c>
    </row>
    <row r="314" spans="1:42" x14ac:dyDescent="0.25">
      <c r="A314" s="1" t="s">
        <v>632</v>
      </c>
      <c r="B314" s="2" t="s">
        <v>633</v>
      </c>
      <c r="C314" s="3">
        <v>12169.23</v>
      </c>
      <c r="D314" s="3">
        <v>16312.94</v>
      </c>
      <c r="E314" s="3">
        <v>103483.01</v>
      </c>
      <c r="F314" s="3">
        <v>0</v>
      </c>
      <c r="G314" s="4">
        <f t="shared" si="32"/>
        <v>131965.18</v>
      </c>
      <c r="H314" s="5">
        <v>2872</v>
      </c>
      <c r="I314" s="5">
        <v>435.35</v>
      </c>
      <c r="J314" s="5">
        <v>19840.080000000002</v>
      </c>
      <c r="K314" s="5">
        <v>0</v>
      </c>
      <c r="L314" s="11">
        <f t="shared" si="33"/>
        <v>23147.43</v>
      </c>
      <c r="M314" s="5"/>
      <c r="N314" s="5"/>
      <c r="O314" s="5"/>
      <c r="P314" s="5"/>
      <c r="Q314" s="11">
        <f t="shared" si="34"/>
        <v>0</v>
      </c>
      <c r="R314" s="5">
        <v>10218.98</v>
      </c>
      <c r="S314" s="5">
        <v>1891.29</v>
      </c>
      <c r="T314" s="5">
        <v>10501.25</v>
      </c>
      <c r="U314" s="5"/>
      <c r="V314" s="11">
        <f t="shared" si="35"/>
        <v>22611.52</v>
      </c>
      <c r="W314" s="5">
        <v>3810</v>
      </c>
      <c r="X314" s="5">
        <v>2509.69</v>
      </c>
      <c r="Y314" s="5"/>
      <c r="Z314" s="5"/>
      <c r="AA314" s="11">
        <f t="shared" si="36"/>
        <v>6319.6900000000005</v>
      </c>
      <c r="AB314" s="5">
        <v>4232</v>
      </c>
      <c r="AC314" s="5">
        <v>7552.94</v>
      </c>
      <c r="AD314" s="5">
        <v>16790.150000000001</v>
      </c>
      <c r="AE314" s="5"/>
      <c r="AF314" s="11">
        <f t="shared" si="37"/>
        <v>28575.09</v>
      </c>
      <c r="AG314" s="5">
        <v>12584.06</v>
      </c>
      <c r="AH314" s="5">
        <v>10458.09</v>
      </c>
      <c r="AI314" s="5">
        <v>19690</v>
      </c>
      <c r="AJ314" s="5"/>
      <c r="AK314" s="11">
        <f t="shared" si="38"/>
        <v>42732.15</v>
      </c>
      <c r="AL314" s="95">
        <v>94911.34</v>
      </c>
      <c r="AM314" s="95">
        <v>26312.795481961315</v>
      </c>
      <c r="AN314" s="95">
        <v>123989.03</v>
      </c>
      <c r="AO314" s="95">
        <v>0</v>
      </c>
      <c r="AP314" s="11">
        <f t="shared" si="39"/>
        <v>245213.1654819613</v>
      </c>
    </row>
    <row r="315" spans="1:42" x14ac:dyDescent="0.25">
      <c r="A315" s="1" t="s">
        <v>634</v>
      </c>
      <c r="B315" s="2" t="s">
        <v>635</v>
      </c>
      <c r="C315" s="3">
        <v>23568.03</v>
      </c>
      <c r="D315" s="3">
        <v>32395.87</v>
      </c>
      <c r="E315" s="3">
        <v>93938.36</v>
      </c>
      <c r="F315" s="3">
        <v>0</v>
      </c>
      <c r="G315" s="4">
        <f t="shared" si="32"/>
        <v>149902.26</v>
      </c>
      <c r="H315" s="5">
        <v>2305</v>
      </c>
      <c r="I315" s="5">
        <v>900.54</v>
      </c>
      <c r="J315" s="5">
        <v>18273.759999999998</v>
      </c>
      <c r="K315" s="5">
        <v>0</v>
      </c>
      <c r="L315" s="11">
        <f t="shared" si="33"/>
        <v>21479.3</v>
      </c>
      <c r="M315" s="5"/>
      <c r="N315" s="5"/>
      <c r="O315" s="5"/>
      <c r="P315" s="5"/>
      <c r="Q315" s="11">
        <f t="shared" si="34"/>
        <v>0</v>
      </c>
      <c r="R315" s="5">
        <v>3712.09</v>
      </c>
      <c r="S315" s="5">
        <v>2964.64</v>
      </c>
      <c r="T315" s="5">
        <v>9517.18</v>
      </c>
      <c r="U315" s="5"/>
      <c r="V315" s="11">
        <f t="shared" si="35"/>
        <v>16193.91</v>
      </c>
      <c r="W315" s="5">
        <v>7099</v>
      </c>
      <c r="X315" s="5">
        <v>12818.6</v>
      </c>
      <c r="Y315" s="5">
        <v>12000</v>
      </c>
      <c r="Z315" s="5"/>
      <c r="AA315" s="11">
        <f t="shared" si="36"/>
        <v>31917.599999999999</v>
      </c>
      <c r="AB315" s="5">
        <v>9658.6</v>
      </c>
      <c r="AC315" s="5">
        <v>5894.54</v>
      </c>
      <c r="AD315" s="5">
        <v>15193.26</v>
      </c>
      <c r="AE315" s="5"/>
      <c r="AF315" s="11">
        <f t="shared" si="37"/>
        <v>30746.400000000001</v>
      </c>
      <c r="AG315" s="5">
        <v>11846.65</v>
      </c>
      <c r="AH315" s="5">
        <v>4131.93</v>
      </c>
      <c r="AI315" s="5">
        <v>17874</v>
      </c>
      <c r="AJ315" s="5"/>
      <c r="AK315" s="11">
        <f t="shared" si="38"/>
        <v>33852.58</v>
      </c>
      <c r="AL315" s="95">
        <v>131042.81</v>
      </c>
      <c r="AM315" s="95">
        <v>21002.874331527531</v>
      </c>
      <c r="AN315" s="95">
        <v>106446.6</v>
      </c>
      <c r="AO315" s="95">
        <v>20000</v>
      </c>
      <c r="AP315" s="11">
        <f t="shared" si="39"/>
        <v>278492.28433152754</v>
      </c>
    </row>
    <row r="316" spans="1:42" x14ac:dyDescent="0.25">
      <c r="A316" s="1" t="s">
        <v>636</v>
      </c>
      <c r="B316" s="2" t="s">
        <v>637</v>
      </c>
      <c r="C316" s="3">
        <v>4670.63</v>
      </c>
      <c r="D316" s="3">
        <v>1914.69</v>
      </c>
      <c r="E316" s="3">
        <v>4000</v>
      </c>
      <c r="F316" s="3">
        <v>0</v>
      </c>
      <c r="G316" s="4">
        <f t="shared" si="32"/>
        <v>10585.32</v>
      </c>
      <c r="H316" s="5">
        <v>0</v>
      </c>
      <c r="I316" s="5">
        <v>0</v>
      </c>
      <c r="J316" s="5">
        <v>0</v>
      </c>
      <c r="K316" s="5">
        <v>0</v>
      </c>
      <c r="L316" s="11">
        <f t="shared" si="33"/>
        <v>0</v>
      </c>
      <c r="M316" s="5">
        <v>110</v>
      </c>
      <c r="N316" s="5">
        <v>139.41999999999999</v>
      </c>
      <c r="O316" s="5">
        <v>5000</v>
      </c>
      <c r="P316" s="5">
        <v>0</v>
      </c>
      <c r="Q316" s="11">
        <f t="shared" si="34"/>
        <v>5249.42</v>
      </c>
      <c r="R316" s="5">
        <v>0</v>
      </c>
      <c r="S316" s="5">
        <v>172.17</v>
      </c>
      <c r="T316" s="5">
        <v>0</v>
      </c>
      <c r="U316" s="5"/>
      <c r="V316" s="11">
        <f t="shared" si="35"/>
        <v>172.17</v>
      </c>
      <c r="W316" s="5"/>
      <c r="X316" s="5"/>
      <c r="Y316" s="5"/>
      <c r="Z316" s="5"/>
      <c r="AA316" s="11">
        <f t="shared" si="36"/>
        <v>0</v>
      </c>
      <c r="AB316" s="5"/>
      <c r="AC316" s="5"/>
      <c r="AD316" s="5"/>
      <c r="AE316" s="5"/>
      <c r="AF316" s="11">
        <f t="shared" si="37"/>
        <v>0</v>
      </c>
      <c r="AG316" s="5">
        <v>405</v>
      </c>
      <c r="AH316" s="5">
        <v>49.2</v>
      </c>
      <c r="AI316" s="5">
        <v>2000</v>
      </c>
      <c r="AJ316" s="5"/>
      <c r="AK316" s="11">
        <f t="shared" si="38"/>
        <v>2454.1999999999998</v>
      </c>
      <c r="AL316" s="95">
        <v>19858</v>
      </c>
      <c r="AM316" s="95">
        <v>4920.3518465450779</v>
      </c>
      <c r="AN316" s="95">
        <v>4000</v>
      </c>
      <c r="AO316" s="95">
        <v>0</v>
      </c>
      <c r="AP316" s="11">
        <f t="shared" si="39"/>
        <v>28778.351846545076</v>
      </c>
    </row>
    <row r="317" spans="1:42" x14ac:dyDescent="0.25">
      <c r="A317" s="1" t="s">
        <v>638</v>
      </c>
      <c r="B317" s="2" t="s">
        <v>639</v>
      </c>
      <c r="C317" s="3">
        <v>8456.41</v>
      </c>
      <c r="D317" s="3">
        <v>9389.7000000000007</v>
      </c>
      <c r="E317" s="3">
        <v>25000</v>
      </c>
      <c r="F317" s="3">
        <v>0</v>
      </c>
      <c r="G317" s="4">
        <f t="shared" si="32"/>
        <v>42846.11</v>
      </c>
      <c r="H317" s="5">
        <v>240</v>
      </c>
      <c r="I317" s="5">
        <v>248.29</v>
      </c>
      <c r="J317" s="5">
        <v>0</v>
      </c>
      <c r="K317" s="5">
        <v>0</v>
      </c>
      <c r="L317" s="11">
        <f t="shared" si="33"/>
        <v>488.28999999999996</v>
      </c>
      <c r="M317" s="5"/>
      <c r="N317" s="5"/>
      <c r="O317" s="5"/>
      <c r="P317" s="5"/>
      <c r="Q317" s="11">
        <f t="shared" si="34"/>
        <v>0</v>
      </c>
      <c r="R317" s="5">
        <v>795</v>
      </c>
      <c r="S317" s="5">
        <v>342.33</v>
      </c>
      <c r="T317" s="5">
        <v>2500</v>
      </c>
      <c r="U317" s="5"/>
      <c r="V317" s="11">
        <f t="shared" si="35"/>
        <v>3637.33</v>
      </c>
      <c r="W317" s="5">
        <v>482</v>
      </c>
      <c r="X317" s="5">
        <v>134.44999999999999</v>
      </c>
      <c r="Y317" s="5"/>
      <c r="Z317" s="5"/>
      <c r="AA317" s="11">
        <f t="shared" si="36"/>
        <v>616.45000000000005</v>
      </c>
      <c r="AB317" s="5">
        <v>6961.55</v>
      </c>
      <c r="AC317" s="5">
        <v>818.26</v>
      </c>
      <c r="AD317" s="5">
        <v>2500</v>
      </c>
      <c r="AE317" s="5"/>
      <c r="AF317" s="11">
        <f t="shared" si="37"/>
        <v>10279.810000000001</v>
      </c>
      <c r="AG317" s="5">
        <v>15127.85</v>
      </c>
      <c r="AH317" s="5">
        <v>1224.57</v>
      </c>
      <c r="AI317" s="5">
        <v>0</v>
      </c>
      <c r="AJ317" s="5"/>
      <c r="AK317" s="11">
        <f t="shared" si="38"/>
        <v>16352.42</v>
      </c>
      <c r="AL317" s="95">
        <v>28987.8</v>
      </c>
      <c r="AM317" s="95">
        <v>7203.547847880367</v>
      </c>
      <c r="AN317" s="95">
        <v>9704</v>
      </c>
      <c r="AO317" s="95">
        <v>0</v>
      </c>
      <c r="AP317" s="11">
        <f t="shared" si="39"/>
        <v>45895.347847880366</v>
      </c>
    </row>
    <row r="318" spans="1:42" x14ac:dyDescent="0.25">
      <c r="A318" s="1" t="s">
        <v>640</v>
      </c>
      <c r="B318" s="2" t="s">
        <v>641</v>
      </c>
      <c r="C318" s="3">
        <v>790.3</v>
      </c>
      <c r="D318" s="3">
        <v>382.59</v>
      </c>
      <c r="E318" s="3">
        <v>0</v>
      </c>
      <c r="F318" s="3">
        <v>0</v>
      </c>
      <c r="G318" s="4">
        <f t="shared" si="32"/>
        <v>1172.8899999999999</v>
      </c>
      <c r="H318" s="5">
        <v>3544.55</v>
      </c>
      <c r="I318" s="5">
        <v>1687.95</v>
      </c>
      <c r="J318" s="5">
        <v>4500</v>
      </c>
      <c r="K318" s="5">
        <v>0</v>
      </c>
      <c r="L318" s="11">
        <f t="shared" si="33"/>
        <v>9732.5</v>
      </c>
      <c r="M318" s="5"/>
      <c r="N318" s="5"/>
      <c r="O318" s="5"/>
      <c r="P318" s="5"/>
      <c r="Q318" s="11">
        <f t="shared" si="34"/>
        <v>0</v>
      </c>
      <c r="R318" s="5">
        <v>430</v>
      </c>
      <c r="S318" s="5">
        <v>73.2</v>
      </c>
      <c r="T318" s="5">
        <v>0</v>
      </c>
      <c r="U318" s="5"/>
      <c r="V318" s="11">
        <f t="shared" si="35"/>
        <v>503.2</v>
      </c>
      <c r="W318" s="5">
        <v>350</v>
      </c>
      <c r="X318" s="5">
        <v>1000</v>
      </c>
      <c r="Y318" s="5"/>
      <c r="Z318" s="5"/>
      <c r="AA318" s="11">
        <f t="shared" si="36"/>
        <v>1350</v>
      </c>
      <c r="AB318" s="5">
        <v>80</v>
      </c>
      <c r="AC318" s="5"/>
      <c r="AD318" s="5"/>
      <c r="AE318" s="5"/>
      <c r="AF318" s="11">
        <f t="shared" si="37"/>
        <v>80</v>
      </c>
      <c r="AG318" s="5">
        <v>0</v>
      </c>
      <c r="AH318" s="5">
        <v>139.1</v>
      </c>
      <c r="AI318" s="5">
        <v>0</v>
      </c>
      <c r="AJ318" s="5"/>
      <c r="AK318" s="11">
        <f t="shared" si="38"/>
        <v>139.1</v>
      </c>
      <c r="AL318" s="95">
        <v>3071</v>
      </c>
      <c r="AM318" s="95">
        <v>476.12870905586635</v>
      </c>
      <c r="AN318" s="95">
        <v>0</v>
      </c>
      <c r="AO318" s="95">
        <v>0</v>
      </c>
      <c r="AP318" s="11">
        <f t="shared" si="39"/>
        <v>3547.1287090558662</v>
      </c>
    </row>
    <row r="319" spans="1:42" x14ac:dyDescent="0.25">
      <c r="A319" s="1" t="s">
        <v>642</v>
      </c>
      <c r="B319" s="2" t="s">
        <v>643</v>
      </c>
      <c r="C319" s="3">
        <v>8478.2199999999993</v>
      </c>
      <c r="D319" s="3">
        <v>13735.43</v>
      </c>
      <c r="E319" s="3">
        <v>29606.33</v>
      </c>
      <c r="F319" s="3">
        <v>0</v>
      </c>
      <c r="G319" s="4">
        <f t="shared" si="32"/>
        <v>51819.98</v>
      </c>
      <c r="H319" s="5">
        <v>600</v>
      </c>
      <c r="I319" s="5">
        <v>77.75</v>
      </c>
      <c r="J319" s="5">
        <v>502.21</v>
      </c>
      <c r="K319" s="5">
        <v>0</v>
      </c>
      <c r="L319" s="11">
        <f t="shared" si="33"/>
        <v>1179.96</v>
      </c>
      <c r="M319" s="5"/>
      <c r="N319" s="5"/>
      <c r="O319" s="5"/>
      <c r="P319" s="5"/>
      <c r="Q319" s="11">
        <f t="shared" si="34"/>
        <v>0</v>
      </c>
      <c r="R319" s="5">
        <v>1200.5999999999999</v>
      </c>
      <c r="S319" s="5">
        <v>909.95</v>
      </c>
      <c r="T319" s="5">
        <v>0</v>
      </c>
      <c r="U319" s="5"/>
      <c r="V319" s="11">
        <f t="shared" si="35"/>
        <v>2110.5500000000002</v>
      </c>
      <c r="W319" s="5">
        <v>6293.1</v>
      </c>
      <c r="X319" s="5">
        <v>2251.1800000000003</v>
      </c>
      <c r="Y319" s="5"/>
      <c r="Z319" s="5"/>
      <c r="AA319" s="11">
        <f t="shared" si="36"/>
        <v>8544.2800000000007</v>
      </c>
      <c r="AB319" s="5">
        <v>6056</v>
      </c>
      <c r="AC319" s="5">
        <v>3710.37</v>
      </c>
      <c r="AD319" s="5"/>
      <c r="AE319" s="5"/>
      <c r="AF319" s="11">
        <f t="shared" si="37"/>
        <v>9766.369999999999</v>
      </c>
      <c r="AG319" s="5">
        <v>4203</v>
      </c>
      <c r="AH319" s="5">
        <v>1041.47</v>
      </c>
      <c r="AI319" s="5">
        <v>2223</v>
      </c>
      <c r="AJ319" s="5"/>
      <c r="AK319" s="11">
        <f t="shared" si="38"/>
        <v>7467.47</v>
      </c>
      <c r="AL319" s="95">
        <v>28918.52</v>
      </c>
      <c r="AM319" s="95">
        <v>6144.3713382759524</v>
      </c>
      <c r="AN319" s="95">
        <v>8953.07</v>
      </c>
      <c r="AO319" s="95">
        <v>0</v>
      </c>
      <c r="AP319" s="11">
        <f t="shared" si="39"/>
        <v>44015.961338275949</v>
      </c>
    </row>
    <row r="320" spans="1:42" x14ac:dyDescent="0.25">
      <c r="A320" s="1" t="s">
        <v>644</v>
      </c>
      <c r="B320" s="2" t="s">
        <v>645</v>
      </c>
      <c r="C320" s="3">
        <v>6895.13</v>
      </c>
      <c r="D320" s="3">
        <v>11430.75</v>
      </c>
      <c r="E320" s="3">
        <v>12000</v>
      </c>
      <c r="F320" s="3">
        <v>0</v>
      </c>
      <c r="G320" s="4">
        <f t="shared" si="32"/>
        <v>30325.88</v>
      </c>
      <c r="H320" s="5">
        <v>4241.41</v>
      </c>
      <c r="I320" s="5">
        <v>416.36</v>
      </c>
      <c r="J320" s="5">
        <v>2900</v>
      </c>
      <c r="K320" s="5">
        <v>0</v>
      </c>
      <c r="L320" s="11">
        <f t="shared" si="33"/>
        <v>7557.7699999999995</v>
      </c>
      <c r="M320" s="5"/>
      <c r="N320" s="5"/>
      <c r="O320" s="5"/>
      <c r="P320" s="5"/>
      <c r="Q320" s="11">
        <f t="shared" si="34"/>
        <v>0</v>
      </c>
      <c r="R320" s="5">
        <v>1105</v>
      </c>
      <c r="S320" s="5">
        <v>717.32</v>
      </c>
      <c r="T320" s="5">
        <v>4900</v>
      </c>
      <c r="U320" s="5"/>
      <c r="V320" s="11">
        <f t="shared" si="35"/>
        <v>6722.32</v>
      </c>
      <c r="W320" s="5">
        <v>2281</v>
      </c>
      <c r="X320" s="5">
        <v>1065.8699999999999</v>
      </c>
      <c r="Y320" s="5">
        <v>4800</v>
      </c>
      <c r="Z320" s="5"/>
      <c r="AA320" s="11">
        <f t="shared" si="36"/>
        <v>8146.87</v>
      </c>
      <c r="AB320" s="5">
        <v>850</v>
      </c>
      <c r="AC320" s="5">
        <v>2832.33</v>
      </c>
      <c r="AD320" s="5">
        <v>1950</v>
      </c>
      <c r="AE320" s="5"/>
      <c r="AF320" s="11">
        <f t="shared" si="37"/>
        <v>5632.33</v>
      </c>
      <c r="AG320" s="5">
        <v>170</v>
      </c>
      <c r="AH320" s="5">
        <v>1917.47</v>
      </c>
      <c r="AI320" s="5">
        <v>500</v>
      </c>
      <c r="AJ320" s="5"/>
      <c r="AK320" s="11">
        <f t="shared" si="38"/>
        <v>2587.4700000000003</v>
      </c>
      <c r="AL320" s="95">
        <v>21278</v>
      </c>
      <c r="AM320" s="95">
        <v>7986.8810514387415</v>
      </c>
      <c r="AN320" s="95">
        <v>0</v>
      </c>
      <c r="AO320" s="95">
        <v>0</v>
      </c>
      <c r="AP320" s="11">
        <f t="shared" si="39"/>
        <v>29264.881051438741</v>
      </c>
    </row>
    <row r="321" spans="1:42" x14ac:dyDescent="0.25">
      <c r="A321" s="1" t="s">
        <v>646</v>
      </c>
      <c r="B321" s="2" t="s">
        <v>647</v>
      </c>
      <c r="C321" s="3">
        <v>4820.84</v>
      </c>
      <c r="D321" s="3">
        <v>4871.8600000000006</v>
      </c>
      <c r="E321" s="3">
        <v>13984.33</v>
      </c>
      <c r="F321" s="3">
        <v>0</v>
      </c>
      <c r="G321" s="4">
        <f t="shared" si="32"/>
        <v>23677.03</v>
      </c>
      <c r="H321" s="5">
        <v>2557.06</v>
      </c>
      <c r="I321" s="5">
        <v>3587.95</v>
      </c>
      <c r="J321" s="5">
        <v>7000</v>
      </c>
      <c r="K321" s="5">
        <v>0</v>
      </c>
      <c r="L321" s="11">
        <f t="shared" si="33"/>
        <v>13145.01</v>
      </c>
      <c r="M321" s="5"/>
      <c r="N321" s="5"/>
      <c r="O321" s="5"/>
      <c r="P321" s="5"/>
      <c r="Q321" s="11">
        <f t="shared" si="34"/>
        <v>0</v>
      </c>
      <c r="R321" s="5">
        <v>2950</v>
      </c>
      <c r="S321" s="5">
        <v>373.54</v>
      </c>
      <c r="T321" s="5">
        <v>1063.3699999999999</v>
      </c>
      <c r="U321" s="5"/>
      <c r="V321" s="11">
        <f t="shared" si="35"/>
        <v>4386.91</v>
      </c>
      <c r="W321" s="5">
        <v>3750</v>
      </c>
      <c r="X321" s="5">
        <v>1745.57</v>
      </c>
      <c r="Y321" s="5">
        <v>11394.77</v>
      </c>
      <c r="Z321" s="5"/>
      <c r="AA321" s="11">
        <f t="shared" si="36"/>
        <v>16890.34</v>
      </c>
      <c r="AB321" s="5">
        <v>20800.45</v>
      </c>
      <c r="AC321" s="5">
        <v>1419.99</v>
      </c>
      <c r="AD321" s="5">
        <v>9489.7000000000007</v>
      </c>
      <c r="AE321" s="5"/>
      <c r="AF321" s="11">
        <f t="shared" si="37"/>
        <v>31710.140000000003</v>
      </c>
      <c r="AG321" s="5">
        <v>10401.200000000001</v>
      </c>
      <c r="AH321" s="5">
        <v>1953.14</v>
      </c>
      <c r="AI321" s="5">
        <v>14860</v>
      </c>
      <c r="AJ321" s="5"/>
      <c r="AK321" s="11">
        <f t="shared" si="38"/>
        <v>27214.34</v>
      </c>
      <c r="AL321" s="95">
        <v>25208.5</v>
      </c>
      <c r="AM321" s="95">
        <v>3330.608177770448</v>
      </c>
      <c r="AN321" s="95">
        <v>5530</v>
      </c>
      <c r="AO321" s="95">
        <v>102558.73</v>
      </c>
      <c r="AP321" s="11">
        <f t="shared" si="39"/>
        <v>136627.83817777043</v>
      </c>
    </row>
    <row r="322" spans="1:42" x14ac:dyDescent="0.25">
      <c r="A322" s="1" t="s">
        <v>648</v>
      </c>
      <c r="B322" s="2" t="s">
        <v>649</v>
      </c>
      <c r="C322" s="3">
        <v>4849.03</v>
      </c>
      <c r="D322" s="3">
        <v>5793.9900000000007</v>
      </c>
      <c r="E322" s="3">
        <v>10919.34</v>
      </c>
      <c r="F322" s="3">
        <v>0</v>
      </c>
      <c r="G322" s="4">
        <f t="shared" ref="G322:G385" si="40">SUM(C322:F322)</f>
        <v>21562.36</v>
      </c>
      <c r="H322" s="5">
        <v>440</v>
      </c>
      <c r="I322" s="5">
        <v>739.92</v>
      </c>
      <c r="J322" s="5">
        <v>1133.8</v>
      </c>
      <c r="K322" s="5">
        <v>0</v>
      </c>
      <c r="L322" s="11">
        <f t="shared" ref="L322:L385" si="41">SUM(H322:K322)</f>
        <v>2313.7200000000003</v>
      </c>
      <c r="M322" s="5"/>
      <c r="N322" s="5"/>
      <c r="O322" s="5"/>
      <c r="P322" s="5"/>
      <c r="Q322" s="11">
        <f t="shared" ref="Q322:Q385" si="42">SUM(M322:P322)</f>
        <v>0</v>
      </c>
      <c r="R322" s="5">
        <v>1273</v>
      </c>
      <c r="S322" s="5">
        <v>1359.19</v>
      </c>
      <c r="T322" s="5">
        <v>4321.3100000000004</v>
      </c>
      <c r="U322" s="5"/>
      <c r="V322" s="11">
        <f t="shared" ref="V322:V385" si="43">SUM(R322:U322)</f>
        <v>6953.5</v>
      </c>
      <c r="W322" s="5">
        <v>4165</v>
      </c>
      <c r="X322" s="5">
        <v>2096.4699999999998</v>
      </c>
      <c r="Y322" s="5">
        <v>5510.25</v>
      </c>
      <c r="Z322" s="5"/>
      <c r="AA322" s="11">
        <f t="shared" ref="AA322:AA385" si="44">SUM(W322:Z322)</f>
        <v>11771.72</v>
      </c>
      <c r="AB322" s="5">
        <v>4156</v>
      </c>
      <c r="AC322" s="5">
        <v>1533.26</v>
      </c>
      <c r="AD322" s="5">
        <v>5917.41</v>
      </c>
      <c r="AE322" s="5"/>
      <c r="AF322" s="11">
        <f t="shared" ref="AF322:AF385" si="45">SUM(AB322:AE322)</f>
        <v>11606.67</v>
      </c>
      <c r="AG322" s="5">
        <v>7204</v>
      </c>
      <c r="AH322" s="5">
        <v>1623.69</v>
      </c>
      <c r="AI322" s="5">
        <v>21911.8</v>
      </c>
      <c r="AJ322" s="5"/>
      <c r="AK322" s="11">
        <f t="shared" ref="AK322:AK385" si="46">SUM(AG322:AJ322)</f>
        <v>30739.489999999998</v>
      </c>
      <c r="AL322" s="95">
        <v>25586.62</v>
      </c>
      <c r="AM322" s="95">
        <v>5871.3205995025692</v>
      </c>
      <c r="AN322" s="95">
        <v>7280.8</v>
      </c>
      <c r="AO322" s="95">
        <v>0</v>
      </c>
      <c r="AP322" s="11">
        <f t="shared" si="39"/>
        <v>38738.740599502569</v>
      </c>
    </row>
    <row r="323" spans="1:42" x14ac:dyDescent="0.25">
      <c r="A323" s="1" t="s">
        <v>650</v>
      </c>
      <c r="B323" s="2" t="s">
        <v>651</v>
      </c>
      <c r="C323" s="3">
        <v>8027.13</v>
      </c>
      <c r="D323" s="3">
        <v>2689.8500000000004</v>
      </c>
      <c r="E323" s="3">
        <v>22875.61</v>
      </c>
      <c r="F323" s="3">
        <v>0</v>
      </c>
      <c r="G323" s="4">
        <f t="shared" si="40"/>
        <v>33592.589999999997</v>
      </c>
      <c r="H323" s="5">
        <v>25</v>
      </c>
      <c r="I323" s="5">
        <v>306.45999999999998</v>
      </c>
      <c r="J323" s="5">
        <v>0</v>
      </c>
      <c r="K323" s="5">
        <v>0</v>
      </c>
      <c r="L323" s="11">
        <f t="shared" si="41"/>
        <v>331.46</v>
      </c>
      <c r="M323" s="5"/>
      <c r="N323" s="5"/>
      <c r="O323" s="5"/>
      <c r="P323" s="5"/>
      <c r="Q323" s="11">
        <f t="shared" si="42"/>
        <v>0</v>
      </c>
      <c r="R323" s="5">
        <v>630</v>
      </c>
      <c r="S323" s="5">
        <v>412.34</v>
      </c>
      <c r="T323" s="5">
        <v>1356.73</v>
      </c>
      <c r="U323" s="5"/>
      <c r="V323" s="11">
        <f t="shared" si="43"/>
        <v>2399.0699999999997</v>
      </c>
      <c r="W323" s="5">
        <v>2854</v>
      </c>
      <c r="X323" s="5">
        <v>1306.29</v>
      </c>
      <c r="Y323" s="5">
        <v>10085.61</v>
      </c>
      <c r="Z323" s="5"/>
      <c r="AA323" s="11">
        <f t="shared" si="44"/>
        <v>14245.900000000001</v>
      </c>
      <c r="AB323" s="5">
        <v>4765</v>
      </c>
      <c r="AC323" s="5">
        <v>309.14999999999998</v>
      </c>
      <c r="AD323" s="5">
        <v>5624.25</v>
      </c>
      <c r="AE323" s="5"/>
      <c r="AF323" s="11">
        <f t="shared" si="45"/>
        <v>10698.4</v>
      </c>
      <c r="AG323" s="5">
        <v>10906</v>
      </c>
      <c r="AH323" s="5">
        <v>1781.55</v>
      </c>
      <c r="AI323" s="5">
        <v>17029</v>
      </c>
      <c r="AJ323" s="5"/>
      <c r="AK323" s="11">
        <f t="shared" si="46"/>
        <v>29716.55</v>
      </c>
      <c r="AL323" s="95">
        <v>30622.27</v>
      </c>
      <c r="AM323" s="95">
        <v>6453.240172771053</v>
      </c>
      <c r="AN323" s="95">
        <v>14031</v>
      </c>
      <c r="AO323" s="95">
        <v>0</v>
      </c>
      <c r="AP323" s="11">
        <f t="shared" ref="AP323:AP386" si="47">SUM(AL323:AO323)</f>
        <v>51106.510172771057</v>
      </c>
    </row>
    <row r="324" spans="1:42" x14ac:dyDescent="0.25">
      <c r="A324" s="1" t="s">
        <v>652</v>
      </c>
      <c r="B324" s="2" t="s">
        <v>653</v>
      </c>
      <c r="C324" s="3">
        <v>4719.57</v>
      </c>
      <c r="D324" s="3">
        <v>9899.3700000000008</v>
      </c>
      <c r="E324" s="3">
        <v>13400</v>
      </c>
      <c r="F324" s="3">
        <v>0</v>
      </c>
      <c r="G324" s="4">
        <f t="shared" si="40"/>
        <v>28018.940000000002</v>
      </c>
      <c r="H324" s="5">
        <v>980</v>
      </c>
      <c r="I324" s="5">
        <v>74.900000000000006</v>
      </c>
      <c r="J324" s="5">
        <v>400</v>
      </c>
      <c r="K324" s="5">
        <v>0</v>
      </c>
      <c r="L324" s="11">
        <f t="shared" si="41"/>
        <v>1454.9</v>
      </c>
      <c r="M324" s="5"/>
      <c r="N324" s="5"/>
      <c r="O324" s="5"/>
      <c r="P324" s="5"/>
      <c r="Q324" s="11">
        <f t="shared" si="42"/>
        <v>0</v>
      </c>
      <c r="R324" s="5">
        <v>335</v>
      </c>
      <c r="S324" s="5">
        <v>345.25</v>
      </c>
      <c r="T324" s="5">
        <v>450</v>
      </c>
      <c r="U324" s="5"/>
      <c r="V324" s="11">
        <f t="shared" si="43"/>
        <v>1130.25</v>
      </c>
      <c r="W324" s="5">
        <v>7230.4400000000005</v>
      </c>
      <c r="X324" s="5">
        <v>1303.44</v>
      </c>
      <c r="Y324" s="5">
        <v>3500</v>
      </c>
      <c r="Z324" s="5"/>
      <c r="AA324" s="11">
        <f t="shared" si="44"/>
        <v>12033.880000000001</v>
      </c>
      <c r="AB324" s="5"/>
      <c r="AC324" s="5">
        <v>763.3</v>
      </c>
      <c r="AD324" s="5">
        <v>1100</v>
      </c>
      <c r="AE324" s="5"/>
      <c r="AF324" s="11">
        <f t="shared" si="45"/>
        <v>1863.3</v>
      </c>
      <c r="AG324" s="5">
        <v>1449</v>
      </c>
      <c r="AH324" s="5">
        <v>2462.0500000000002</v>
      </c>
      <c r="AI324" s="5">
        <v>4900</v>
      </c>
      <c r="AJ324" s="5"/>
      <c r="AK324" s="11">
        <f t="shared" si="46"/>
        <v>8811.0499999999993</v>
      </c>
      <c r="AL324" s="95">
        <v>13096</v>
      </c>
      <c r="AM324" s="95">
        <v>2922.262881663878</v>
      </c>
      <c r="AN324" s="95">
        <v>0</v>
      </c>
      <c r="AO324" s="95">
        <v>0</v>
      </c>
      <c r="AP324" s="11">
        <f t="shared" si="47"/>
        <v>16018.262881663879</v>
      </c>
    </row>
    <row r="325" spans="1:42" x14ac:dyDescent="0.25">
      <c r="A325" s="1" t="s">
        <v>654</v>
      </c>
      <c r="B325" s="2" t="s">
        <v>655</v>
      </c>
      <c r="C325" s="3">
        <v>4376.1899999999996</v>
      </c>
      <c r="D325" s="3">
        <v>5977.01</v>
      </c>
      <c r="E325" s="3">
        <v>26916</v>
      </c>
      <c r="F325" s="3">
        <v>0</v>
      </c>
      <c r="G325" s="4">
        <f t="shared" si="40"/>
        <v>37269.199999999997</v>
      </c>
      <c r="H325" s="5">
        <v>2915</v>
      </c>
      <c r="I325" s="5">
        <v>202.8</v>
      </c>
      <c r="J325" s="5">
        <v>0</v>
      </c>
      <c r="K325" s="5">
        <v>0</v>
      </c>
      <c r="L325" s="11">
        <f t="shared" si="41"/>
        <v>3117.8</v>
      </c>
      <c r="M325" s="5"/>
      <c r="N325" s="5"/>
      <c r="O325" s="5"/>
      <c r="P325" s="5"/>
      <c r="Q325" s="11">
        <f t="shared" si="42"/>
        <v>0</v>
      </c>
      <c r="R325" s="5">
        <v>1244.92</v>
      </c>
      <c r="S325" s="5">
        <v>1065.04</v>
      </c>
      <c r="T325" s="5">
        <v>1983</v>
      </c>
      <c r="U325" s="5"/>
      <c r="V325" s="11">
        <f t="shared" si="43"/>
        <v>4292.96</v>
      </c>
      <c r="W325" s="5">
        <v>6021.65</v>
      </c>
      <c r="X325" s="5">
        <v>699.18</v>
      </c>
      <c r="Y325" s="5">
        <v>6750</v>
      </c>
      <c r="Z325" s="5"/>
      <c r="AA325" s="11">
        <f t="shared" si="44"/>
        <v>13470.83</v>
      </c>
      <c r="AB325" s="5">
        <v>3351.2</v>
      </c>
      <c r="AC325" s="5">
        <v>456.58</v>
      </c>
      <c r="AD325" s="5">
        <v>4134</v>
      </c>
      <c r="AE325" s="5"/>
      <c r="AF325" s="11">
        <f t="shared" si="45"/>
        <v>7941.78</v>
      </c>
      <c r="AG325" s="5">
        <v>5725</v>
      </c>
      <c r="AH325" s="5">
        <v>193</v>
      </c>
      <c r="AI325" s="5">
        <v>2405</v>
      </c>
      <c r="AJ325" s="5"/>
      <c r="AK325" s="11">
        <f t="shared" si="46"/>
        <v>8323</v>
      </c>
      <c r="AL325" s="95">
        <v>18387.5</v>
      </c>
      <c r="AM325" s="95">
        <v>4841.9035330833194</v>
      </c>
      <c r="AN325" s="95">
        <v>18128</v>
      </c>
      <c r="AO325" s="95">
        <v>0</v>
      </c>
      <c r="AP325" s="11">
        <f t="shared" si="47"/>
        <v>41357.403533083321</v>
      </c>
    </row>
    <row r="326" spans="1:42" x14ac:dyDescent="0.25">
      <c r="A326" s="1" t="s">
        <v>656</v>
      </c>
      <c r="B326" s="2" t="s">
        <v>657</v>
      </c>
      <c r="C326" s="3">
        <v>1919.93</v>
      </c>
      <c r="D326" s="3">
        <v>1796.95</v>
      </c>
      <c r="E326" s="3">
        <v>4000</v>
      </c>
      <c r="F326" s="3">
        <v>0</v>
      </c>
      <c r="G326" s="4">
        <f t="shared" si="40"/>
        <v>7716.88</v>
      </c>
      <c r="H326" s="5">
        <v>0</v>
      </c>
      <c r="I326" s="5">
        <v>108.55</v>
      </c>
      <c r="J326" s="5">
        <v>0</v>
      </c>
      <c r="K326" s="5">
        <v>0</v>
      </c>
      <c r="L326" s="11">
        <f t="shared" si="41"/>
        <v>108.55</v>
      </c>
      <c r="M326" s="5"/>
      <c r="N326" s="5"/>
      <c r="O326" s="5"/>
      <c r="P326" s="5"/>
      <c r="Q326" s="11">
        <f t="shared" si="42"/>
        <v>0</v>
      </c>
      <c r="R326" s="5">
        <v>25</v>
      </c>
      <c r="S326" s="5">
        <v>160.6</v>
      </c>
      <c r="T326" s="5">
        <v>0</v>
      </c>
      <c r="U326" s="5"/>
      <c r="V326" s="11">
        <f t="shared" si="43"/>
        <v>185.6</v>
      </c>
      <c r="W326" s="5">
        <v>10</v>
      </c>
      <c r="X326" s="5">
        <v>59.05</v>
      </c>
      <c r="Y326" s="5"/>
      <c r="Z326" s="5"/>
      <c r="AA326" s="11">
        <f t="shared" si="44"/>
        <v>69.05</v>
      </c>
      <c r="AB326" s="5">
        <v>795</v>
      </c>
      <c r="AC326" s="5">
        <v>171.3</v>
      </c>
      <c r="AD326" s="5"/>
      <c r="AE326" s="5"/>
      <c r="AF326" s="11">
        <f t="shared" si="45"/>
        <v>966.3</v>
      </c>
      <c r="AG326" s="5">
        <v>1650</v>
      </c>
      <c r="AH326" s="5">
        <v>1608.91</v>
      </c>
      <c r="AI326" s="5">
        <v>7400</v>
      </c>
      <c r="AJ326" s="5"/>
      <c r="AK326" s="11">
        <f t="shared" si="46"/>
        <v>10658.91</v>
      </c>
      <c r="AL326" s="95">
        <v>19105</v>
      </c>
      <c r="AM326" s="95">
        <v>1554.9730466370961</v>
      </c>
      <c r="AN326" s="95">
        <v>0</v>
      </c>
      <c r="AO326" s="95">
        <v>0</v>
      </c>
      <c r="AP326" s="11">
        <f t="shared" si="47"/>
        <v>20659.973046637097</v>
      </c>
    </row>
    <row r="327" spans="1:42" x14ac:dyDescent="0.25">
      <c r="A327" s="1" t="s">
        <v>658</v>
      </c>
      <c r="B327" s="2" t="s">
        <v>659</v>
      </c>
      <c r="C327" s="3">
        <v>22484.73</v>
      </c>
      <c r="D327" s="3">
        <v>8071.8600000000006</v>
      </c>
      <c r="E327" s="3">
        <v>29068.98</v>
      </c>
      <c r="F327" s="3">
        <v>0</v>
      </c>
      <c r="G327" s="4">
        <f t="shared" si="40"/>
        <v>59625.57</v>
      </c>
      <c r="H327" s="5">
        <v>0</v>
      </c>
      <c r="I327" s="5">
        <v>0</v>
      </c>
      <c r="J327" s="5">
        <v>0</v>
      </c>
      <c r="K327" s="5">
        <v>0</v>
      </c>
      <c r="L327" s="11">
        <f t="shared" si="41"/>
        <v>0</v>
      </c>
      <c r="M327" s="5">
        <v>835</v>
      </c>
      <c r="N327" s="5">
        <v>792.85</v>
      </c>
      <c r="O327" s="5">
        <v>0</v>
      </c>
      <c r="P327" s="5">
        <v>0</v>
      </c>
      <c r="Q327" s="11">
        <f t="shared" si="42"/>
        <v>1627.85</v>
      </c>
      <c r="R327" s="5">
        <v>100</v>
      </c>
      <c r="S327" s="5">
        <v>1467.55</v>
      </c>
      <c r="T327" s="5">
        <v>2835.41</v>
      </c>
      <c r="U327" s="5"/>
      <c r="V327" s="11">
        <f t="shared" si="43"/>
        <v>4402.96</v>
      </c>
      <c r="W327" s="5"/>
      <c r="X327" s="5"/>
      <c r="Y327" s="5"/>
      <c r="Z327" s="5"/>
      <c r="AA327" s="11">
        <f t="shared" si="44"/>
        <v>0</v>
      </c>
      <c r="AB327" s="5">
        <v>460</v>
      </c>
      <c r="AC327" s="5"/>
      <c r="AD327" s="5"/>
      <c r="AE327" s="5"/>
      <c r="AF327" s="11">
        <f t="shared" si="45"/>
        <v>460</v>
      </c>
      <c r="AG327" s="5">
        <v>4922</v>
      </c>
      <c r="AH327" s="5">
        <v>0</v>
      </c>
      <c r="AI327" s="5">
        <v>0</v>
      </c>
      <c r="AJ327" s="5"/>
      <c r="AK327" s="11">
        <f t="shared" si="46"/>
        <v>4922</v>
      </c>
      <c r="AL327" s="95">
        <v>128190.37</v>
      </c>
      <c r="AM327" s="95">
        <v>4919.8097810400714</v>
      </c>
      <c r="AN327" s="95">
        <v>11553.86</v>
      </c>
      <c r="AO327" s="95">
        <v>0</v>
      </c>
      <c r="AP327" s="11">
        <f t="shared" si="47"/>
        <v>144664.03978104005</v>
      </c>
    </row>
    <row r="328" spans="1:42" x14ac:dyDescent="0.25">
      <c r="A328" s="1" t="s">
        <v>660</v>
      </c>
      <c r="B328" s="2" t="s">
        <v>661</v>
      </c>
      <c r="C328" s="3">
        <v>412.42</v>
      </c>
      <c r="D328" s="3">
        <v>205</v>
      </c>
      <c r="E328" s="3">
        <v>0</v>
      </c>
      <c r="F328" s="3">
        <v>0</v>
      </c>
      <c r="G328" s="4">
        <f t="shared" si="40"/>
        <v>617.42000000000007</v>
      </c>
      <c r="H328" s="5">
        <v>0</v>
      </c>
      <c r="I328" s="5">
        <v>0</v>
      </c>
      <c r="J328" s="5">
        <v>0</v>
      </c>
      <c r="K328" s="5">
        <v>0</v>
      </c>
      <c r="L328" s="11">
        <f t="shared" si="41"/>
        <v>0</v>
      </c>
      <c r="M328" s="5"/>
      <c r="N328" s="5"/>
      <c r="O328" s="5"/>
      <c r="P328" s="5"/>
      <c r="Q328" s="11">
        <f t="shared" si="42"/>
        <v>0</v>
      </c>
      <c r="R328" s="5">
        <v>360</v>
      </c>
      <c r="S328" s="5">
        <v>49.05</v>
      </c>
      <c r="T328" s="5">
        <v>0</v>
      </c>
      <c r="U328" s="5"/>
      <c r="V328" s="11">
        <f t="shared" si="43"/>
        <v>409.05</v>
      </c>
      <c r="W328" s="5"/>
      <c r="X328" s="5"/>
      <c r="Y328" s="5"/>
      <c r="Z328" s="5"/>
      <c r="AA328" s="11">
        <f t="shared" si="44"/>
        <v>0</v>
      </c>
      <c r="AB328" s="5"/>
      <c r="AC328" s="5"/>
      <c r="AD328" s="5"/>
      <c r="AE328" s="5"/>
      <c r="AF328" s="11">
        <f t="shared" si="45"/>
        <v>0</v>
      </c>
      <c r="AG328" s="5">
        <v>0</v>
      </c>
      <c r="AH328" s="5">
        <v>0</v>
      </c>
      <c r="AI328" s="5">
        <v>0</v>
      </c>
      <c r="AJ328" s="5"/>
      <c r="AK328" s="11">
        <f t="shared" si="46"/>
        <v>0</v>
      </c>
      <c r="AL328" s="95">
        <v>1755</v>
      </c>
      <c r="AM328" s="95">
        <v>1309.4900615656186</v>
      </c>
      <c r="AN328" s="95">
        <v>0</v>
      </c>
      <c r="AO328" s="95">
        <v>0</v>
      </c>
      <c r="AP328" s="11">
        <f t="shared" si="47"/>
        <v>3064.4900615656188</v>
      </c>
    </row>
    <row r="329" spans="1:42" x14ac:dyDescent="0.25">
      <c r="A329" s="1" t="s">
        <v>662</v>
      </c>
      <c r="B329" s="2" t="s">
        <v>663</v>
      </c>
      <c r="C329" s="3">
        <v>17085.87</v>
      </c>
      <c r="D329" s="3">
        <v>12819.77</v>
      </c>
      <c r="E329" s="3">
        <v>57381.22</v>
      </c>
      <c r="F329" s="3">
        <v>0</v>
      </c>
      <c r="G329" s="4">
        <f t="shared" si="40"/>
        <v>87286.86</v>
      </c>
      <c r="H329" s="5">
        <v>1275.1400000000001</v>
      </c>
      <c r="I329" s="5">
        <v>1012.65</v>
      </c>
      <c r="J329" s="5">
        <v>6925.62</v>
      </c>
      <c r="K329" s="5">
        <v>0</v>
      </c>
      <c r="L329" s="11">
        <f t="shared" si="41"/>
        <v>9213.41</v>
      </c>
      <c r="M329" s="5"/>
      <c r="N329" s="5"/>
      <c r="O329" s="5"/>
      <c r="P329" s="5"/>
      <c r="Q329" s="11">
        <f t="shared" si="42"/>
        <v>0</v>
      </c>
      <c r="R329" s="5">
        <v>1085</v>
      </c>
      <c r="S329" s="5">
        <v>595.12</v>
      </c>
      <c r="T329" s="5">
        <v>3970.95</v>
      </c>
      <c r="U329" s="5"/>
      <c r="V329" s="11">
        <f t="shared" si="43"/>
        <v>5651.07</v>
      </c>
      <c r="W329" s="5">
        <v>8264</v>
      </c>
      <c r="X329" s="5">
        <v>628.88</v>
      </c>
      <c r="Y329" s="5"/>
      <c r="Z329" s="5"/>
      <c r="AA329" s="11">
        <f t="shared" si="44"/>
        <v>8892.8799999999992</v>
      </c>
      <c r="AB329" s="5">
        <v>2412.17</v>
      </c>
      <c r="AC329" s="5">
        <v>1082.05</v>
      </c>
      <c r="AD329" s="5">
        <v>10819.2</v>
      </c>
      <c r="AE329" s="5"/>
      <c r="AF329" s="11">
        <f t="shared" si="45"/>
        <v>14313.420000000002</v>
      </c>
      <c r="AG329" s="5">
        <v>19353.849999999999</v>
      </c>
      <c r="AH329" s="5">
        <v>2002.85</v>
      </c>
      <c r="AI329" s="5">
        <v>10412</v>
      </c>
      <c r="AJ329" s="5"/>
      <c r="AK329" s="11">
        <f t="shared" si="46"/>
        <v>31768.699999999997</v>
      </c>
      <c r="AL329" s="95">
        <v>77968.350000000006</v>
      </c>
      <c r="AM329" s="95">
        <v>7739.0579441732898</v>
      </c>
      <c r="AN329" s="95">
        <v>63837.03</v>
      </c>
      <c r="AO329" s="95">
        <v>0</v>
      </c>
      <c r="AP329" s="11">
        <f t="shared" si="47"/>
        <v>149544.43794417329</v>
      </c>
    </row>
    <row r="330" spans="1:42" x14ac:dyDescent="0.25">
      <c r="A330" s="1" t="s">
        <v>664</v>
      </c>
      <c r="B330" s="2" t="s">
        <v>665</v>
      </c>
      <c r="C330" s="3">
        <v>21077.51</v>
      </c>
      <c r="D330" s="3">
        <v>10510.580000000002</v>
      </c>
      <c r="E330" s="3">
        <v>51622.52</v>
      </c>
      <c r="F330" s="3">
        <v>0</v>
      </c>
      <c r="G330" s="4">
        <f t="shared" si="40"/>
        <v>83210.61</v>
      </c>
      <c r="H330" s="5">
        <v>1445</v>
      </c>
      <c r="I330" s="5">
        <v>1719.91</v>
      </c>
      <c r="J330" s="5">
        <v>5975.37</v>
      </c>
      <c r="K330" s="5">
        <v>0</v>
      </c>
      <c r="L330" s="11">
        <f t="shared" si="41"/>
        <v>9140.2799999999988</v>
      </c>
      <c r="M330" s="5"/>
      <c r="N330" s="5"/>
      <c r="O330" s="5"/>
      <c r="P330" s="5"/>
      <c r="Q330" s="11">
        <f t="shared" si="42"/>
        <v>0</v>
      </c>
      <c r="R330" s="5">
        <v>534</v>
      </c>
      <c r="S330" s="5">
        <v>1582.12</v>
      </c>
      <c r="T330" s="5">
        <v>3758.39</v>
      </c>
      <c r="U330" s="5"/>
      <c r="V330" s="11">
        <f t="shared" si="43"/>
        <v>5874.51</v>
      </c>
      <c r="W330" s="5">
        <v>2472</v>
      </c>
      <c r="X330" s="5">
        <v>1169.7800000000002</v>
      </c>
      <c r="Y330" s="5">
        <v>9363.39</v>
      </c>
      <c r="Z330" s="5"/>
      <c r="AA330" s="11">
        <f t="shared" si="44"/>
        <v>13005.17</v>
      </c>
      <c r="AB330" s="5">
        <v>6404</v>
      </c>
      <c r="AC330" s="5">
        <v>2349.4299999999998</v>
      </c>
      <c r="AD330" s="5">
        <v>9145.7999999999993</v>
      </c>
      <c r="AE330" s="5"/>
      <c r="AF330" s="11">
        <f t="shared" si="45"/>
        <v>17899.23</v>
      </c>
      <c r="AG330" s="5">
        <v>4964.5</v>
      </c>
      <c r="AH330" s="5">
        <v>1204.1199999999999</v>
      </c>
      <c r="AI330" s="5">
        <v>8754</v>
      </c>
      <c r="AJ330" s="5"/>
      <c r="AK330" s="11">
        <f t="shared" si="46"/>
        <v>14922.619999999999</v>
      </c>
      <c r="AL330" s="95">
        <v>73213.350000000006</v>
      </c>
      <c r="AM330" s="95">
        <v>8427.5078859995556</v>
      </c>
      <c r="AN330" s="95">
        <v>55421.06</v>
      </c>
      <c r="AO330" s="95">
        <v>0</v>
      </c>
      <c r="AP330" s="11">
        <f t="shared" si="47"/>
        <v>137061.91788599954</v>
      </c>
    </row>
    <row r="331" spans="1:42" x14ac:dyDescent="0.25">
      <c r="A331" s="1" t="s">
        <v>666</v>
      </c>
      <c r="B331" s="2" t="s">
        <v>667</v>
      </c>
      <c r="C331" s="3">
        <v>26972.33</v>
      </c>
      <c r="D331" s="3">
        <v>30119.97</v>
      </c>
      <c r="E331" s="3">
        <v>22530.26</v>
      </c>
      <c r="F331" s="3">
        <v>0</v>
      </c>
      <c r="G331" s="4">
        <f t="shared" si="40"/>
        <v>79622.559999999998</v>
      </c>
      <c r="H331" s="5">
        <v>13284.28</v>
      </c>
      <c r="I331" s="5">
        <v>4247.3</v>
      </c>
      <c r="J331" s="5">
        <v>2665.3</v>
      </c>
      <c r="K331" s="5">
        <v>0</v>
      </c>
      <c r="L331" s="11">
        <f t="shared" si="41"/>
        <v>20196.88</v>
      </c>
      <c r="M331" s="5"/>
      <c r="N331" s="5"/>
      <c r="O331" s="5"/>
      <c r="P331" s="5"/>
      <c r="Q331" s="11">
        <f t="shared" si="42"/>
        <v>0</v>
      </c>
      <c r="R331" s="5">
        <v>4953.57</v>
      </c>
      <c r="S331" s="5">
        <v>795.17</v>
      </c>
      <c r="T331" s="5">
        <v>1581.11</v>
      </c>
      <c r="U331" s="5"/>
      <c r="V331" s="11">
        <f t="shared" si="43"/>
        <v>7329.8499999999995</v>
      </c>
      <c r="W331" s="5">
        <v>1851.4</v>
      </c>
      <c r="X331" s="5">
        <v>2931.7</v>
      </c>
      <c r="Y331" s="5"/>
      <c r="Z331" s="5"/>
      <c r="AA331" s="11">
        <f t="shared" si="44"/>
        <v>4783.1000000000004</v>
      </c>
      <c r="AB331" s="5">
        <v>14433</v>
      </c>
      <c r="AC331" s="5">
        <v>2646.57</v>
      </c>
      <c r="AD331" s="5">
        <v>4241.42</v>
      </c>
      <c r="AE331" s="5"/>
      <c r="AF331" s="11">
        <f t="shared" si="45"/>
        <v>21320.989999999998</v>
      </c>
      <c r="AG331" s="5">
        <v>2120</v>
      </c>
      <c r="AH331" s="5">
        <v>798.63</v>
      </c>
      <c r="AI331" s="5">
        <v>4088</v>
      </c>
      <c r="AJ331" s="5"/>
      <c r="AK331" s="11">
        <f t="shared" si="46"/>
        <v>7006.63</v>
      </c>
      <c r="AL331" s="95">
        <v>88010.53</v>
      </c>
      <c r="AM331" s="95">
        <v>8838.7407631920923</v>
      </c>
      <c r="AN331" s="95">
        <v>25032.720000000001</v>
      </c>
      <c r="AO331" s="95">
        <v>0</v>
      </c>
      <c r="AP331" s="11">
        <f t="shared" si="47"/>
        <v>121881.99076319209</v>
      </c>
    </row>
    <row r="332" spans="1:42" x14ac:dyDescent="0.25">
      <c r="A332" s="1" t="s">
        <v>668</v>
      </c>
      <c r="B332" s="2" t="s">
        <v>669</v>
      </c>
      <c r="C332" s="3">
        <v>11179.61</v>
      </c>
      <c r="D332" s="3">
        <v>9089.98</v>
      </c>
      <c r="E332" s="3">
        <v>34323.89</v>
      </c>
      <c r="F332" s="3">
        <v>257.55</v>
      </c>
      <c r="G332" s="4">
        <f t="shared" si="40"/>
        <v>54851.03</v>
      </c>
      <c r="H332" s="5">
        <v>0</v>
      </c>
      <c r="I332" s="5">
        <v>645.64</v>
      </c>
      <c r="J332" s="5">
        <v>3879.91</v>
      </c>
      <c r="K332" s="5">
        <v>0</v>
      </c>
      <c r="L332" s="11">
        <f t="shared" si="41"/>
        <v>4525.55</v>
      </c>
      <c r="M332" s="5"/>
      <c r="N332" s="5"/>
      <c r="O332" s="5"/>
      <c r="P332" s="5"/>
      <c r="Q332" s="11">
        <f t="shared" si="42"/>
        <v>0</v>
      </c>
      <c r="R332" s="5">
        <v>908.42</v>
      </c>
      <c r="S332" s="5">
        <v>1193.2</v>
      </c>
      <c r="T332" s="5">
        <v>1924.16</v>
      </c>
      <c r="U332" s="5"/>
      <c r="V332" s="11">
        <f t="shared" si="43"/>
        <v>4025.7799999999997</v>
      </c>
      <c r="W332" s="5">
        <v>2881.5199999999995</v>
      </c>
      <c r="X332" s="5">
        <v>281.75</v>
      </c>
      <c r="Y332" s="5">
        <v>1473</v>
      </c>
      <c r="Z332" s="5"/>
      <c r="AA332" s="11">
        <f t="shared" si="44"/>
        <v>4636.2699999999995</v>
      </c>
      <c r="AB332" s="5">
        <v>2172</v>
      </c>
      <c r="AC332" s="5">
        <v>359.05</v>
      </c>
      <c r="AD332" s="5">
        <v>6134.47</v>
      </c>
      <c r="AE332" s="5"/>
      <c r="AF332" s="11">
        <f t="shared" si="45"/>
        <v>8665.52</v>
      </c>
      <c r="AG332" s="5">
        <v>3347.2</v>
      </c>
      <c r="AH332" s="5">
        <v>230.2</v>
      </c>
      <c r="AI332" s="5">
        <v>6228</v>
      </c>
      <c r="AJ332" s="5"/>
      <c r="AK332" s="11">
        <f t="shared" si="46"/>
        <v>9805.4</v>
      </c>
      <c r="AL332" s="95">
        <v>34958.92</v>
      </c>
      <c r="AM332" s="95">
        <v>4939.0294048356755</v>
      </c>
      <c r="AN332" s="95">
        <v>37035.040000000001</v>
      </c>
      <c r="AO332" s="95">
        <v>0</v>
      </c>
      <c r="AP332" s="11">
        <f t="shared" si="47"/>
        <v>76932.98940483568</v>
      </c>
    </row>
    <row r="333" spans="1:42" x14ac:dyDescent="0.25">
      <c r="A333" s="1" t="s">
        <v>670</v>
      </c>
      <c r="B333" s="2" t="s">
        <v>671</v>
      </c>
      <c r="C333" s="3">
        <v>3921.39</v>
      </c>
      <c r="D333" s="3">
        <v>1499.61</v>
      </c>
      <c r="E333" s="3">
        <v>2301.66</v>
      </c>
      <c r="F333" s="3">
        <v>0</v>
      </c>
      <c r="G333" s="4">
        <f t="shared" si="40"/>
        <v>7722.66</v>
      </c>
      <c r="H333" s="5">
        <v>0</v>
      </c>
      <c r="I333" s="5">
        <v>0</v>
      </c>
      <c r="J333" s="5">
        <v>0</v>
      </c>
      <c r="K333" s="5">
        <v>0</v>
      </c>
      <c r="L333" s="11">
        <f t="shared" si="41"/>
        <v>0</v>
      </c>
      <c r="M333" s="5">
        <v>10812.24</v>
      </c>
      <c r="N333" s="5">
        <v>473</v>
      </c>
      <c r="O333" s="5">
        <v>1200</v>
      </c>
      <c r="P333" s="5">
        <v>0</v>
      </c>
      <c r="Q333" s="11">
        <f t="shared" si="42"/>
        <v>12485.24</v>
      </c>
      <c r="R333" s="5">
        <v>50</v>
      </c>
      <c r="S333" s="5">
        <v>0</v>
      </c>
      <c r="T333" s="5">
        <v>0</v>
      </c>
      <c r="U333" s="5"/>
      <c r="V333" s="11">
        <f t="shared" si="43"/>
        <v>50</v>
      </c>
      <c r="W333" s="5"/>
      <c r="X333" s="5">
        <v>572.65</v>
      </c>
      <c r="Y333" s="5"/>
      <c r="Z333" s="5"/>
      <c r="AA333" s="11">
        <f t="shared" si="44"/>
        <v>572.65</v>
      </c>
      <c r="AB333" s="5"/>
      <c r="AC333" s="5">
        <v>171.8</v>
      </c>
      <c r="AD333" s="5"/>
      <c r="AE333" s="5"/>
      <c r="AF333" s="11">
        <f t="shared" si="45"/>
        <v>171.8</v>
      </c>
      <c r="AG333" s="5">
        <v>3150</v>
      </c>
      <c r="AH333" s="5">
        <v>0</v>
      </c>
      <c r="AI333" s="5">
        <v>1200</v>
      </c>
      <c r="AJ333" s="5"/>
      <c r="AK333" s="11">
        <f t="shared" si="46"/>
        <v>4350</v>
      </c>
      <c r="AL333" s="95">
        <v>4289</v>
      </c>
      <c r="AM333" s="95">
        <v>2144.9227689437867</v>
      </c>
      <c r="AN333" s="95">
        <v>0</v>
      </c>
      <c r="AO333" s="95">
        <v>0</v>
      </c>
      <c r="AP333" s="11">
        <f t="shared" si="47"/>
        <v>6433.9227689437867</v>
      </c>
    </row>
    <row r="334" spans="1:42" x14ac:dyDescent="0.25">
      <c r="A334" s="1" t="s">
        <v>672</v>
      </c>
      <c r="B334" s="2" t="s">
        <v>673</v>
      </c>
      <c r="C334" s="3">
        <v>2994.42</v>
      </c>
      <c r="D334" s="3">
        <v>3542.58</v>
      </c>
      <c r="E334" s="3">
        <v>1200</v>
      </c>
      <c r="F334" s="3">
        <v>0</v>
      </c>
      <c r="G334" s="4">
        <f t="shared" si="40"/>
        <v>7737</v>
      </c>
      <c r="H334" s="5">
        <v>0</v>
      </c>
      <c r="I334" s="5">
        <v>1170.69</v>
      </c>
      <c r="J334" s="5">
        <v>900</v>
      </c>
      <c r="K334" s="5">
        <v>0</v>
      </c>
      <c r="L334" s="11">
        <f t="shared" si="41"/>
        <v>2070.69</v>
      </c>
      <c r="M334" s="5"/>
      <c r="N334" s="5"/>
      <c r="O334" s="5"/>
      <c r="P334" s="5"/>
      <c r="Q334" s="11">
        <f t="shared" si="42"/>
        <v>0</v>
      </c>
      <c r="R334" s="5">
        <v>187</v>
      </c>
      <c r="S334" s="5">
        <v>348.8</v>
      </c>
      <c r="T334" s="5">
        <v>0</v>
      </c>
      <c r="U334" s="5"/>
      <c r="V334" s="11">
        <f t="shared" si="43"/>
        <v>535.79999999999995</v>
      </c>
      <c r="W334" s="5">
        <v>1465</v>
      </c>
      <c r="X334" s="5">
        <v>46.05</v>
      </c>
      <c r="Y334" s="5"/>
      <c r="Z334" s="5"/>
      <c r="AA334" s="11">
        <f t="shared" si="44"/>
        <v>1511.05</v>
      </c>
      <c r="AB334" s="5">
        <v>264</v>
      </c>
      <c r="AC334" s="5">
        <v>845.95</v>
      </c>
      <c r="AD334" s="5">
        <v>900</v>
      </c>
      <c r="AE334" s="5"/>
      <c r="AF334" s="11">
        <f t="shared" si="45"/>
        <v>2009.95</v>
      </c>
      <c r="AG334" s="5">
        <v>360</v>
      </c>
      <c r="AH334" s="5">
        <v>630.29999999999995</v>
      </c>
      <c r="AI334" s="5">
        <v>0</v>
      </c>
      <c r="AJ334" s="5"/>
      <c r="AK334" s="11">
        <f t="shared" si="46"/>
        <v>990.3</v>
      </c>
      <c r="AL334" s="95">
        <v>4721</v>
      </c>
      <c r="AM334" s="95">
        <v>4732.1023560130734</v>
      </c>
      <c r="AN334" s="95">
        <v>0</v>
      </c>
      <c r="AO334" s="95">
        <v>0</v>
      </c>
      <c r="AP334" s="11">
        <f t="shared" si="47"/>
        <v>9453.1023560130743</v>
      </c>
    </row>
    <row r="335" spans="1:42" x14ac:dyDescent="0.25">
      <c r="A335" s="1" t="s">
        <v>674</v>
      </c>
      <c r="B335" s="2" t="s">
        <v>675</v>
      </c>
      <c r="C335" s="3">
        <v>8962.89</v>
      </c>
      <c r="D335" s="3">
        <v>14130.76</v>
      </c>
      <c r="E335" s="3">
        <v>32512</v>
      </c>
      <c r="F335" s="3">
        <v>74230.289999999994</v>
      </c>
      <c r="G335" s="4">
        <f t="shared" si="40"/>
        <v>129835.94</v>
      </c>
      <c r="H335" s="5">
        <v>14966.2</v>
      </c>
      <c r="I335" s="5">
        <v>5862.4</v>
      </c>
      <c r="J335" s="5">
        <v>5858</v>
      </c>
      <c r="K335" s="5">
        <v>0</v>
      </c>
      <c r="L335" s="11">
        <f t="shared" si="41"/>
        <v>26686.6</v>
      </c>
      <c r="M335" s="5"/>
      <c r="N335" s="5"/>
      <c r="O335" s="5"/>
      <c r="P335" s="5"/>
      <c r="Q335" s="11">
        <f t="shared" si="42"/>
        <v>0</v>
      </c>
      <c r="R335" s="5">
        <v>1045</v>
      </c>
      <c r="S335" s="5">
        <v>981.01</v>
      </c>
      <c r="T335" s="5">
        <v>2400</v>
      </c>
      <c r="U335" s="5"/>
      <c r="V335" s="11">
        <f t="shared" si="43"/>
        <v>4426.01</v>
      </c>
      <c r="W335" s="5">
        <v>5393.6</v>
      </c>
      <c r="X335" s="5">
        <v>1716.4</v>
      </c>
      <c r="Y335" s="5">
        <v>3048</v>
      </c>
      <c r="Z335" s="5"/>
      <c r="AA335" s="11">
        <f t="shared" si="44"/>
        <v>10158</v>
      </c>
      <c r="AB335" s="5">
        <v>2889.6</v>
      </c>
      <c r="AC335" s="5">
        <v>455.62</v>
      </c>
      <c r="AD335" s="5"/>
      <c r="AE335" s="5"/>
      <c r="AF335" s="11">
        <f t="shared" si="45"/>
        <v>3345.22</v>
      </c>
      <c r="AG335" s="5">
        <v>7520</v>
      </c>
      <c r="AH335" s="5">
        <v>2403.27</v>
      </c>
      <c r="AI335" s="5">
        <v>1524</v>
      </c>
      <c r="AJ335" s="5"/>
      <c r="AK335" s="11">
        <f t="shared" si="46"/>
        <v>11447.27</v>
      </c>
      <c r="AL335" s="95">
        <v>20535.48</v>
      </c>
      <c r="AM335" s="95">
        <v>5902.2186770484122</v>
      </c>
      <c r="AN335" s="95">
        <v>8500</v>
      </c>
      <c r="AO335" s="95">
        <v>0</v>
      </c>
      <c r="AP335" s="11">
        <f t="shared" si="47"/>
        <v>34937.698677048407</v>
      </c>
    </row>
    <row r="336" spans="1:42" x14ac:dyDescent="0.25">
      <c r="A336" s="1" t="s">
        <v>676</v>
      </c>
      <c r="B336" s="2" t="s">
        <v>677</v>
      </c>
      <c r="C336" s="3">
        <v>18449.080000000002</v>
      </c>
      <c r="D336" s="3">
        <v>12344.32</v>
      </c>
      <c r="E336" s="3">
        <v>89774.02</v>
      </c>
      <c r="F336" s="3">
        <v>0</v>
      </c>
      <c r="G336" s="4">
        <f t="shared" si="40"/>
        <v>120567.42000000001</v>
      </c>
      <c r="H336" s="5">
        <v>2249.54</v>
      </c>
      <c r="I336" s="5">
        <v>324.95</v>
      </c>
      <c r="J336" s="5">
        <v>0</v>
      </c>
      <c r="K336" s="5">
        <v>0</v>
      </c>
      <c r="L336" s="11">
        <f t="shared" si="41"/>
        <v>2574.4899999999998</v>
      </c>
      <c r="M336" s="5"/>
      <c r="N336" s="5"/>
      <c r="O336" s="5"/>
      <c r="P336" s="5"/>
      <c r="Q336" s="11">
        <f t="shared" si="42"/>
        <v>0</v>
      </c>
      <c r="R336" s="5">
        <v>2096</v>
      </c>
      <c r="S336" s="5">
        <v>4488.91</v>
      </c>
      <c r="T336" s="5">
        <v>8918.1</v>
      </c>
      <c r="U336" s="5"/>
      <c r="V336" s="11">
        <f t="shared" si="43"/>
        <v>15503.01</v>
      </c>
      <c r="W336" s="5">
        <v>5140</v>
      </c>
      <c r="X336" s="5">
        <v>489.26</v>
      </c>
      <c r="Y336" s="5"/>
      <c r="Z336" s="5"/>
      <c r="AA336" s="11">
        <f t="shared" si="44"/>
        <v>5629.26</v>
      </c>
      <c r="AB336" s="5">
        <v>3368</v>
      </c>
      <c r="AC336" s="5">
        <v>266.75</v>
      </c>
      <c r="AD336" s="5"/>
      <c r="AE336" s="5"/>
      <c r="AF336" s="11">
        <f t="shared" si="45"/>
        <v>3634.75</v>
      </c>
      <c r="AG336" s="5">
        <v>5979</v>
      </c>
      <c r="AH336" s="5">
        <v>1345.51</v>
      </c>
      <c r="AI336" s="5">
        <v>0</v>
      </c>
      <c r="AJ336" s="5"/>
      <c r="AK336" s="11">
        <f t="shared" si="46"/>
        <v>7324.51</v>
      </c>
      <c r="AL336" s="95">
        <v>79078.460000000006</v>
      </c>
      <c r="AM336" s="95">
        <v>7178.4971441332946</v>
      </c>
      <c r="AN336" s="95">
        <v>33493.43</v>
      </c>
      <c r="AO336" s="95">
        <v>0</v>
      </c>
      <c r="AP336" s="11">
        <f t="shared" si="47"/>
        <v>119750.3871441333</v>
      </c>
    </row>
    <row r="337" spans="1:42" x14ac:dyDescent="0.25">
      <c r="A337" s="1" t="s">
        <v>678</v>
      </c>
      <c r="B337" s="2" t="s">
        <v>679</v>
      </c>
      <c r="C337" s="3">
        <v>19216.38</v>
      </c>
      <c r="D337" s="3">
        <v>14700.75</v>
      </c>
      <c r="E337" s="3">
        <v>105991.33</v>
      </c>
      <c r="F337" s="3">
        <v>0</v>
      </c>
      <c r="G337" s="4">
        <f t="shared" si="40"/>
        <v>139908.46000000002</v>
      </c>
      <c r="H337" s="5">
        <v>29562.400000000001</v>
      </c>
      <c r="I337" s="5">
        <v>395.65</v>
      </c>
      <c r="J337" s="5">
        <v>0</v>
      </c>
      <c r="K337" s="5">
        <v>0</v>
      </c>
      <c r="L337" s="11">
        <f t="shared" si="41"/>
        <v>29958.050000000003</v>
      </c>
      <c r="M337" s="5"/>
      <c r="N337" s="5"/>
      <c r="O337" s="5"/>
      <c r="P337" s="5"/>
      <c r="Q337" s="11">
        <f t="shared" si="42"/>
        <v>0</v>
      </c>
      <c r="R337" s="5">
        <v>1860.49</v>
      </c>
      <c r="S337" s="5">
        <v>5156.37</v>
      </c>
      <c r="T337" s="5">
        <v>10721.97</v>
      </c>
      <c r="U337" s="5"/>
      <c r="V337" s="11">
        <f t="shared" si="43"/>
        <v>17738.829999999998</v>
      </c>
      <c r="W337" s="5">
        <v>27834.550000000003</v>
      </c>
      <c r="X337" s="5">
        <v>159.65</v>
      </c>
      <c r="Y337" s="5"/>
      <c r="Z337" s="5"/>
      <c r="AA337" s="11">
        <f t="shared" si="44"/>
        <v>27994.200000000004</v>
      </c>
      <c r="AB337" s="5">
        <v>9848</v>
      </c>
      <c r="AC337" s="5">
        <v>284.95999999999998</v>
      </c>
      <c r="AD337" s="5"/>
      <c r="AE337" s="5"/>
      <c r="AF337" s="11">
        <f t="shared" si="45"/>
        <v>10132.959999999999</v>
      </c>
      <c r="AG337" s="5">
        <v>7501.2</v>
      </c>
      <c r="AH337" s="5">
        <v>300.05</v>
      </c>
      <c r="AI337" s="5">
        <v>0</v>
      </c>
      <c r="AJ337" s="5"/>
      <c r="AK337" s="11">
        <f t="shared" si="46"/>
        <v>7801.25</v>
      </c>
      <c r="AL337" s="95">
        <v>109001.71</v>
      </c>
      <c r="AM337" s="95">
        <v>8520.0151575790333</v>
      </c>
      <c r="AN337" s="95">
        <v>40330.379999999997</v>
      </c>
      <c r="AO337" s="95">
        <v>0</v>
      </c>
      <c r="AP337" s="11">
        <f t="shared" si="47"/>
        <v>157852.10515757903</v>
      </c>
    </row>
    <row r="338" spans="1:42" x14ac:dyDescent="0.25">
      <c r="A338" s="1" t="s">
        <v>680</v>
      </c>
      <c r="B338" s="2" t="s">
        <v>681</v>
      </c>
      <c r="C338" s="3">
        <v>8097.57</v>
      </c>
      <c r="D338" s="3">
        <v>11754.3</v>
      </c>
      <c r="E338" s="3">
        <v>74328.45</v>
      </c>
      <c r="F338" s="3">
        <v>0</v>
      </c>
      <c r="G338" s="4">
        <f t="shared" si="40"/>
        <v>94180.319999999992</v>
      </c>
      <c r="H338" s="5">
        <v>2520</v>
      </c>
      <c r="I338" s="5">
        <v>324.23</v>
      </c>
      <c r="J338" s="5">
        <v>0</v>
      </c>
      <c r="K338" s="5">
        <v>0</v>
      </c>
      <c r="L338" s="11">
        <f t="shared" si="41"/>
        <v>2844.23</v>
      </c>
      <c r="M338" s="5"/>
      <c r="N338" s="5"/>
      <c r="O338" s="5"/>
      <c r="P338" s="5"/>
      <c r="Q338" s="11">
        <f t="shared" si="42"/>
        <v>0</v>
      </c>
      <c r="R338" s="5">
        <v>2795</v>
      </c>
      <c r="S338" s="5">
        <v>3848.41</v>
      </c>
      <c r="T338" s="5">
        <v>7513.25</v>
      </c>
      <c r="U338" s="5"/>
      <c r="V338" s="11">
        <f t="shared" si="43"/>
        <v>14156.66</v>
      </c>
      <c r="W338" s="5">
        <v>5350</v>
      </c>
      <c r="X338" s="5"/>
      <c r="Y338" s="5"/>
      <c r="Z338" s="5"/>
      <c r="AA338" s="11">
        <f t="shared" si="44"/>
        <v>5350</v>
      </c>
      <c r="AB338" s="5">
        <v>5222</v>
      </c>
      <c r="AC338" s="5"/>
      <c r="AD338" s="5"/>
      <c r="AE338" s="5"/>
      <c r="AF338" s="11">
        <f t="shared" si="45"/>
        <v>5222</v>
      </c>
      <c r="AG338" s="5">
        <v>2540</v>
      </c>
      <c r="AH338" s="5">
        <v>376.2</v>
      </c>
      <c r="AI338" s="5">
        <v>0</v>
      </c>
      <c r="AJ338" s="5"/>
      <c r="AK338" s="11">
        <f t="shared" si="46"/>
        <v>2916.2</v>
      </c>
      <c r="AL338" s="95">
        <v>50743.4</v>
      </c>
      <c r="AM338" s="95">
        <v>11151.533987177296</v>
      </c>
      <c r="AN338" s="95">
        <v>30018.1</v>
      </c>
      <c r="AO338" s="95">
        <v>0</v>
      </c>
      <c r="AP338" s="11">
        <f t="shared" si="47"/>
        <v>91913.033987177303</v>
      </c>
    </row>
    <row r="339" spans="1:42" x14ac:dyDescent="0.25">
      <c r="A339" s="1" t="s">
        <v>682</v>
      </c>
      <c r="B339" s="2" t="s">
        <v>683</v>
      </c>
      <c r="C339" s="3">
        <v>9896.65</v>
      </c>
      <c r="D339" s="3">
        <v>4565.3500000000004</v>
      </c>
      <c r="E339" s="3">
        <v>70742.27</v>
      </c>
      <c r="F339" s="3">
        <v>0</v>
      </c>
      <c r="G339" s="4">
        <f t="shared" si="40"/>
        <v>85204.27</v>
      </c>
      <c r="H339" s="5">
        <v>3935</v>
      </c>
      <c r="I339" s="5">
        <v>202.65</v>
      </c>
      <c r="J339" s="5">
        <v>0</v>
      </c>
      <c r="K339" s="5">
        <v>0</v>
      </c>
      <c r="L339" s="11">
        <f t="shared" si="41"/>
        <v>4137.6499999999996</v>
      </c>
      <c r="M339" s="5"/>
      <c r="N339" s="5"/>
      <c r="O339" s="5"/>
      <c r="P339" s="5"/>
      <c r="Q339" s="11">
        <f t="shared" si="42"/>
        <v>0</v>
      </c>
      <c r="R339" s="5">
        <v>1441.5</v>
      </c>
      <c r="S339" s="5">
        <v>3903.62</v>
      </c>
      <c r="T339" s="5">
        <v>6993.19</v>
      </c>
      <c r="U339" s="5">
        <v>171124.77</v>
      </c>
      <c r="V339" s="11">
        <f t="shared" si="43"/>
        <v>183463.08</v>
      </c>
      <c r="W339" s="5">
        <v>2025</v>
      </c>
      <c r="X339" s="5">
        <v>140.91999999999999</v>
      </c>
      <c r="Y339" s="5"/>
      <c r="Z339" s="5"/>
      <c r="AA339" s="11">
        <f t="shared" si="44"/>
        <v>2165.92</v>
      </c>
      <c r="AB339" s="5">
        <v>3440</v>
      </c>
      <c r="AC339" s="5">
        <v>101.27</v>
      </c>
      <c r="AD339" s="5"/>
      <c r="AE339" s="5"/>
      <c r="AF339" s="11">
        <f t="shared" si="45"/>
        <v>3541.27</v>
      </c>
      <c r="AG339" s="5">
        <v>2186</v>
      </c>
      <c r="AH339" s="5">
        <v>117.6</v>
      </c>
      <c r="AI339" s="5">
        <v>0</v>
      </c>
      <c r="AJ339" s="5"/>
      <c r="AK339" s="11">
        <f t="shared" si="46"/>
        <v>2303.6</v>
      </c>
      <c r="AL339" s="95">
        <v>99766.16</v>
      </c>
      <c r="AM339" s="95">
        <v>12491.484216980098</v>
      </c>
      <c r="AN339" s="95">
        <v>24817.15</v>
      </c>
      <c r="AO339" s="95">
        <v>0</v>
      </c>
      <c r="AP339" s="11">
        <f t="shared" si="47"/>
        <v>137074.79421698011</v>
      </c>
    </row>
    <row r="340" spans="1:42" x14ac:dyDescent="0.25">
      <c r="A340" s="1" t="s">
        <v>684</v>
      </c>
      <c r="B340" s="2" t="s">
        <v>685</v>
      </c>
      <c r="C340" s="3">
        <v>28758.34</v>
      </c>
      <c r="D340" s="3">
        <v>24269.82</v>
      </c>
      <c r="E340" s="3">
        <v>281016.11</v>
      </c>
      <c r="F340" s="3">
        <v>0</v>
      </c>
      <c r="G340" s="4">
        <f t="shared" si="40"/>
        <v>334044.27</v>
      </c>
      <c r="H340" s="5">
        <v>7383</v>
      </c>
      <c r="I340" s="5">
        <v>751.75</v>
      </c>
      <c r="J340" s="5">
        <v>0</v>
      </c>
      <c r="K340" s="5">
        <v>0</v>
      </c>
      <c r="L340" s="11">
        <f t="shared" si="41"/>
        <v>8134.75</v>
      </c>
      <c r="M340" s="5"/>
      <c r="N340" s="5"/>
      <c r="O340" s="5"/>
      <c r="P340" s="5"/>
      <c r="Q340" s="11">
        <f t="shared" si="42"/>
        <v>0</v>
      </c>
      <c r="R340" s="5">
        <v>5214</v>
      </c>
      <c r="S340" s="5">
        <v>12732.14</v>
      </c>
      <c r="T340" s="5">
        <v>27380.41</v>
      </c>
      <c r="U340" s="5"/>
      <c r="V340" s="11">
        <f t="shared" si="43"/>
        <v>45326.55</v>
      </c>
      <c r="W340" s="5">
        <v>20486</v>
      </c>
      <c r="X340" s="5">
        <v>344.22</v>
      </c>
      <c r="Y340" s="5"/>
      <c r="Z340" s="5"/>
      <c r="AA340" s="11">
        <f t="shared" si="44"/>
        <v>20830.22</v>
      </c>
      <c r="AB340" s="5">
        <v>12110.59</v>
      </c>
      <c r="AC340" s="5">
        <v>822.68</v>
      </c>
      <c r="AD340" s="5"/>
      <c r="AE340" s="5"/>
      <c r="AF340" s="11">
        <f t="shared" si="45"/>
        <v>12933.27</v>
      </c>
      <c r="AG340" s="5">
        <v>17393.75</v>
      </c>
      <c r="AH340" s="5">
        <v>4955.7</v>
      </c>
      <c r="AI340" s="5">
        <v>0</v>
      </c>
      <c r="AJ340" s="5"/>
      <c r="AK340" s="11">
        <f t="shared" si="46"/>
        <v>22349.45</v>
      </c>
      <c r="AL340" s="95">
        <v>154077.9</v>
      </c>
      <c r="AM340" s="95">
        <v>22210.759603292263</v>
      </c>
      <c r="AN340" s="95">
        <v>109444.04</v>
      </c>
      <c r="AO340" s="95">
        <v>0</v>
      </c>
      <c r="AP340" s="11">
        <f t="shared" si="47"/>
        <v>285732.69960329228</v>
      </c>
    </row>
    <row r="341" spans="1:42" x14ac:dyDescent="0.25">
      <c r="A341" s="1" t="s">
        <v>686</v>
      </c>
      <c r="B341" s="2" t="s">
        <v>687</v>
      </c>
      <c r="C341" s="3">
        <v>18063.43</v>
      </c>
      <c r="D341" s="3">
        <v>8705.0499999999993</v>
      </c>
      <c r="E341" s="3">
        <v>55383.25</v>
      </c>
      <c r="F341" s="3">
        <v>0</v>
      </c>
      <c r="G341" s="4">
        <f t="shared" si="40"/>
        <v>82151.73</v>
      </c>
      <c r="H341" s="5">
        <v>2425</v>
      </c>
      <c r="I341" s="5">
        <v>173.85</v>
      </c>
      <c r="J341" s="5">
        <v>0</v>
      </c>
      <c r="K341" s="5">
        <v>0</v>
      </c>
      <c r="L341" s="11">
        <f t="shared" si="41"/>
        <v>2598.85</v>
      </c>
      <c r="M341" s="5"/>
      <c r="N341" s="5"/>
      <c r="O341" s="5"/>
      <c r="P341" s="5"/>
      <c r="Q341" s="11">
        <f t="shared" si="42"/>
        <v>0</v>
      </c>
      <c r="R341" s="5">
        <v>1335</v>
      </c>
      <c r="S341" s="5">
        <v>3442.02</v>
      </c>
      <c r="T341" s="5">
        <v>5570.13</v>
      </c>
      <c r="U341" s="5"/>
      <c r="V341" s="11">
        <f t="shared" si="43"/>
        <v>10347.150000000001</v>
      </c>
      <c r="W341" s="5">
        <v>11990</v>
      </c>
      <c r="X341" s="5">
        <v>169.7</v>
      </c>
      <c r="Y341" s="5"/>
      <c r="Z341" s="5"/>
      <c r="AA341" s="11">
        <f t="shared" si="44"/>
        <v>12159.7</v>
      </c>
      <c r="AB341" s="5">
        <v>7915</v>
      </c>
      <c r="AC341" s="5">
        <v>141.08000000000001</v>
      </c>
      <c r="AD341" s="5"/>
      <c r="AE341" s="5"/>
      <c r="AF341" s="11">
        <f t="shared" si="45"/>
        <v>8056.08</v>
      </c>
      <c r="AG341" s="5">
        <v>8090</v>
      </c>
      <c r="AH341" s="5">
        <v>288.75</v>
      </c>
      <c r="AI341" s="5">
        <v>0</v>
      </c>
      <c r="AJ341" s="5"/>
      <c r="AK341" s="11">
        <f t="shared" si="46"/>
        <v>8378.75</v>
      </c>
      <c r="AL341" s="95">
        <v>79587.03</v>
      </c>
      <c r="AM341" s="95">
        <v>6069.8986186192942</v>
      </c>
      <c r="AN341" s="95">
        <v>21362.39</v>
      </c>
      <c r="AO341" s="95">
        <v>0</v>
      </c>
      <c r="AP341" s="11">
        <f t="shared" si="47"/>
        <v>107019.31861861929</v>
      </c>
    </row>
    <row r="342" spans="1:42" x14ac:dyDescent="0.25">
      <c r="A342" s="1" t="s">
        <v>688</v>
      </c>
      <c r="B342" s="2" t="s">
        <v>689</v>
      </c>
      <c r="C342" s="3">
        <v>20149.150000000001</v>
      </c>
      <c r="D342" s="3">
        <v>14133.99</v>
      </c>
      <c r="E342" s="3">
        <v>96912.639999999999</v>
      </c>
      <c r="F342" s="3">
        <v>1084844.1000000001</v>
      </c>
      <c r="G342" s="4">
        <f t="shared" si="40"/>
        <v>1216039.8800000001</v>
      </c>
      <c r="H342" s="5">
        <v>2530</v>
      </c>
      <c r="I342" s="5">
        <v>265.94</v>
      </c>
      <c r="J342" s="5">
        <v>0</v>
      </c>
      <c r="K342" s="5">
        <v>0</v>
      </c>
      <c r="L342" s="11">
        <f t="shared" si="41"/>
        <v>2795.94</v>
      </c>
      <c r="M342" s="5"/>
      <c r="N342" s="5"/>
      <c r="O342" s="5"/>
      <c r="P342" s="5"/>
      <c r="Q342" s="11">
        <f t="shared" si="42"/>
        <v>0</v>
      </c>
      <c r="R342" s="5">
        <v>1570</v>
      </c>
      <c r="S342" s="5">
        <v>5851.23</v>
      </c>
      <c r="T342" s="5">
        <v>9516.89</v>
      </c>
      <c r="U342" s="5"/>
      <c r="V342" s="11">
        <f t="shared" si="43"/>
        <v>16938.12</v>
      </c>
      <c r="W342" s="5">
        <v>4375</v>
      </c>
      <c r="X342" s="5">
        <v>662.77</v>
      </c>
      <c r="Y342" s="5"/>
      <c r="Z342" s="5"/>
      <c r="AA342" s="11">
        <f t="shared" si="44"/>
        <v>5037.7700000000004</v>
      </c>
      <c r="AB342" s="5">
        <v>5435.94</v>
      </c>
      <c r="AC342" s="5"/>
      <c r="AD342" s="5"/>
      <c r="AE342" s="5"/>
      <c r="AF342" s="11">
        <f t="shared" si="45"/>
        <v>5435.94</v>
      </c>
      <c r="AG342" s="5">
        <v>2862</v>
      </c>
      <c r="AH342" s="5">
        <v>213.96</v>
      </c>
      <c r="AI342" s="5">
        <v>0</v>
      </c>
      <c r="AJ342" s="5">
        <v>5768.41</v>
      </c>
      <c r="AK342" s="11">
        <f t="shared" si="46"/>
        <v>8844.369999999999</v>
      </c>
      <c r="AL342" s="95">
        <v>95038.95</v>
      </c>
      <c r="AM342" s="95">
        <v>10900.786302719411</v>
      </c>
      <c r="AN342" s="95">
        <v>38307.85</v>
      </c>
      <c r="AO342" s="95">
        <v>676534.54</v>
      </c>
      <c r="AP342" s="11">
        <f t="shared" si="47"/>
        <v>820782.12630271947</v>
      </c>
    </row>
    <row r="343" spans="1:42" x14ac:dyDescent="0.25">
      <c r="A343" s="1" t="s">
        <v>690</v>
      </c>
      <c r="B343" s="2" t="s">
        <v>691</v>
      </c>
      <c r="C343" s="3">
        <v>10059.1</v>
      </c>
      <c r="D343" s="3">
        <v>5881.04</v>
      </c>
      <c r="E343" s="3">
        <v>74355.240000000005</v>
      </c>
      <c r="F343" s="3">
        <v>17.100000000000001</v>
      </c>
      <c r="G343" s="4">
        <f t="shared" si="40"/>
        <v>90312.48000000001</v>
      </c>
      <c r="H343" s="5">
        <v>2952</v>
      </c>
      <c r="I343" s="5">
        <v>626.94000000000005</v>
      </c>
      <c r="J343" s="5">
        <v>0</v>
      </c>
      <c r="K343" s="5">
        <v>0</v>
      </c>
      <c r="L343" s="11">
        <f t="shared" si="41"/>
        <v>3578.94</v>
      </c>
      <c r="M343" s="5"/>
      <c r="N343" s="5"/>
      <c r="O343" s="5"/>
      <c r="P343" s="5"/>
      <c r="Q343" s="11">
        <f t="shared" si="42"/>
        <v>0</v>
      </c>
      <c r="R343" s="5">
        <v>682</v>
      </c>
      <c r="S343" s="5">
        <v>3663.72</v>
      </c>
      <c r="T343" s="5">
        <v>7263.67</v>
      </c>
      <c r="U343" s="5"/>
      <c r="V343" s="11">
        <f t="shared" si="43"/>
        <v>11609.39</v>
      </c>
      <c r="W343" s="5">
        <v>6597.6399999999994</v>
      </c>
      <c r="X343" s="5">
        <v>1124.3999999999999</v>
      </c>
      <c r="Y343" s="5"/>
      <c r="Z343" s="5"/>
      <c r="AA343" s="11">
        <f t="shared" si="44"/>
        <v>7722.0399999999991</v>
      </c>
      <c r="AB343" s="5">
        <v>2580.1999999999998</v>
      </c>
      <c r="AC343" s="5">
        <v>834.57</v>
      </c>
      <c r="AD343" s="5"/>
      <c r="AE343" s="5"/>
      <c r="AF343" s="11">
        <f t="shared" si="45"/>
        <v>3414.77</v>
      </c>
      <c r="AG343" s="5">
        <v>5470.92</v>
      </c>
      <c r="AH343" s="5">
        <v>201.29</v>
      </c>
      <c r="AI343" s="5">
        <v>0</v>
      </c>
      <c r="AJ343" s="5"/>
      <c r="AK343" s="11">
        <f t="shared" si="46"/>
        <v>5672.21</v>
      </c>
      <c r="AL343" s="95">
        <v>73694.37</v>
      </c>
      <c r="AM343" s="95">
        <v>6127.9824257855817</v>
      </c>
      <c r="AN343" s="95">
        <v>26439.33</v>
      </c>
      <c r="AO343" s="95">
        <v>0</v>
      </c>
      <c r="AP343" s="11">
        <f t="shared" si="47"/>
        <v>106261.68242578558</v>
      </c>
    </row>
    <row r="344" spans="1:42" x14ac:dyDescent="0.25">
      <c r="A344" s="1" t="s">
        <v>692</v>
      </c>
      <c r="B344" s="2" t="s">
        <v>693</v>
      </c>
      <c r="C344" s="3">
        <v>9208.2800000000007</v>
      </c>
      <c r="D344" s="3">
        <v>12856.43</v>
      </c>
      <c r="E344" s="3">
        <v>68636.84</v>
      </c>
      <c r="F344" s="3">
        <v>0</v>
      </c>
      <c r="G344" s="4">
        <f t="shared" si="40"/>
        <v>90701.549999999988</v>
      </c>
      <c r="H344" s="5">
        <v>2770</v>
      </c>
      <c r="I344" s="5">
        <v>145.44999999999999</v>
      </c>
      <c r="J344" s="5">
        <v>0</v>
      </c>
      <c r="K344" s="5">
        <v>0</v>
      </c>
      <c r="L344" s="11">
        <f t="shared" si="41"/>
        <v>2915.45</v>
      </c>
      <c r="M344" s="5"/>
      <c r="N344" s="5"/>
      <c r="O344" s="5"/>
      <c r="P344" s="5"/>
      <c r="Q344" s="11">
        <f t="shared" si="42"/>
        <v>0</v>
      </c>
      <c r="R344" s="5">
        <v>2344</v>
      </c>
      <c r="S344" s="5">
        <v>4287</v>
      </c>
      <c r="T344" s="5">
        <v>6836.27</v>
      </c>
      <c r="U344" s="5"/>
      <c r="V344" s="11">
        <f t="shared" si="43"/>
        <v>13467.27</v>
      </c>
      <c r="W344" s="5">
        <v>2220</v>
      </c>
      <c r="X344" s="5">
        <v>287.55</v>
      </c>
      <c r="Y344" s="5"/>
      <c r="Z344" s="5"/>
      <c r="AA344" s="11">
        <f t="shared" si="44"/>
        <v>2507.5500000000002</v>
      </c>
      <c r="AB344" s="5">
        <v>4060</v>
      </c>
      <c r="AC344" s="5">
        <v>397.9</v>
      </c>
      <c r="AD344" s="5"/>
      <c r="AE344" s="5"/>
      <c r="AF344" s="11">
        <f t="shared" si="45"/>
        <v>4457.8999999999996</v>
      </c>
      <c r="AG344" s="5">
        <v>6922</v>
      </c>
      <c r="AH344" s="5">
        <v>465.8</v>
      </c>
      <c r="AI344" s="5">
        <v>0</v>
      </c>
      <c r="AJ344" s="5"/>
      <c r="AK344" s="11">
        <f t="shared" si="46"/>
        <v>7387.8</v>
      </c>
      <c r="AL344" s="95">
        <v>59026.94</v>
      </c>
      <c r="AM344" s="95">
        <v>5292.9674085199968</v>
      </c>
      <c r="AN344" s="95">
        <v>26341.16</v>
      </c>
      <c r="AO344" s="95">
        <v>0</v>
      </c>
      <c r="AP344" s="11">
        <f t="shared" si="47"/>
        <v>90661.067408520001</v>
      </c>
    </row>
    <row r="345" spans="1:42" x14ac:dyDescent="0.25">
      <c r="A345" s="1" t="s">
        <v>694</v>
      </c>
      <c r="B345" s="2" t="s">
        <v>695</v>
      </c>
      <c r="C345" s="3">
        <v>7603.29</v>
      </c>
      <c r="D345" s="3">
        <v>4875.57</v>
      </c>
      <c r="E345" s="3">
        <v>50013.13</v>
      </c>
      <c r="F345" s="3">
        <v>0</v>
      </c>
      <c r="G345" s="4">
        <f t="shared" si="40"/>
        <v>62491.99</v>
      </c>
      <c r="H345" s="5">
        <v>25</v>
      </c>
      <c r="I345" s="5">
        <v>502.07</v>
      </c>
      <c r="J345" s="5">
        <v>0</v>
      </c>
      <c r="K345" s="5">
        <v>0</v>
      </c>
      <c r="L345" s="11">
        <f t="shared" si="41"/>
        <v>527.06999999999994</v>
      </c>
      <c r="M345" s="5"/>
      <c r="N345" s="5"/>
      <c r="O345" s="5"/>
      <c r="P345" s="5"/>
      <c r="Q345" s="11">
        <f t="shared" si="42"/>
        <v>0</v>
      </c>
      <c r="R345" s="5">
        <v>1030</v>
      </c>
      <c r="S345" s="5">
        <v>2394.29</v>
      </c>
      <c r="T345" s="5">
        <v>4867.97</v>
      </c>
      <c r="U345" s="5"/>
      <c r="V345" s="11">
        <f t="shared" si="43"/>
        <v>8292.26</v>
      </c>
      <c r="W345" s="5">
        <v>3430</v>
      </c>
      <c r="X345" s="5">
        <v>2102.9499999999998</v>
      </c>
      <c r="Y345" s="5">
        <v>460</v>
      </c>
      <c r="Z345" s="5"/>
      <c r="AA345" s="11">
        <f t="shared" si="44"/>
        <v>5992.95</v>
      </c>
      <c r="AB345" s="5">
        <v>11127.5</v>
      </c>
      <c r="AC345" s="5">
        <v>3911.55</v>
      </c>
      <c r="AD345" s="5"/>
      <c r="AE345" s="5"/>
      <c r="AF345" s="11">
        <f t="shared" si="45"/>
        <v>15039.05</v>
      </c>
      <c r="AG345" s="5">
        <v>10005</v>
      </c>
      <c r="AH345" s="5">
        <v>498.91</v>
      </c>
      <c r="AI345" s="5">
        <v>0</v>
      </c>
      <c r="AJ345" s="5"/>
      <c r="AK345" s="11">
        <f t="shared" si="46"/>
        <v>10503.91</v>
      </c>
      <c r="AL345" s="95">
        <v>34779.49</v>
      </c>
      <c r="AM345" s="95">
        <v>4436.0170493597379</v>
      </c>
      <c r="AN345" s="95">
        <v>18726.75</v>
      </c>
      <c r="AO345" s="95">
        <v>0</v>
      </c>
      <c r="AP345" s="11">
        <f t="shared" si="47"/>
        <v>57942.257049359738</v>
      </c>
    </row>
    <row r="346" spans="1:42" x14ac:dyDescent="0.25">
      <c r="A346" s="1" t="s">
        <v>696</v>
      </c>
      <c r="B346" s="2" t="s">
        <v>697</v>
      </c>
      <c r="C346" s="3">
        <v>11479.39</v>
      </c>
      <c r="D346" s="3">
        <v>22602.19</v>
      </c>
      <c r="E346" s="3">
        <v>94238.35</v>
      </c>
      <c r="F346" s="3">
        <v>0</v>
      </c>
      <c r="G346" s="4">
        <f t="shared" si="40"/>
        <v>128319.93000000001</v>
      </c>
      <c r="H346" s="5">
        <v>3298</v>
      </c>
      <c r="I346" s="5">
        <v>136.72</v>
      </c>
      <c r="J346" s="5">
        <v>0</v>
      </c>
      <c r="K346" s="5">
        <v>0</v>
      </c>
      <c r="L346" s="11">
        <f t="shared" si="41"/>
        <v>3434.72</v>
      </c>
      <c r="M346" s="5"/>
      <c r="N346" s="5"/>
      <c r="O346" s="5"/>
      <c r="P346" s="5"/>
      <c r="Q346" s="11">
        <f t="shared" si="42"/>
        <v>0</v>
      </c>
      <c r="R346" s="5">
        <v>2786.84</v>
      </c>
      <c r="S346" s="5">
        <v>6112.45</v>
      </c>
      <c r="T346" s="5">
        <v>9432.27</v>
      </c>
      <c r="U346" s="5"/>
      <c r="V346" s="11">
        <f t="shared" si="43"/>
        <v>18331.560000000001</v>
      </c>
      <c r="W346" s="5">
        <v>870</v>
      </c>
      <c r="X346" s="5">
        <v>459.22</v>
      </c>
      <c r="Y346" s="5"/>
      <c r="Z346" s="5"/>
      <c r="AA346" s="11">
        <f t="shared" si="44"/>
        <v>1329.22</v>
      </c>
      <c r="AB346" s="5">
        <v>11265</v>
      </c>
      <c r="AC346" s="5">
        <v>7607.41</v>
      </c>
      <c r="AD346" s="5"/>
      <c r="AE346" s="5"/>
      <c r="AF346" s="11">
        <f t="shared" si="45"/>
        <v>18872.41</v>
      </c>
      <c r="AG346" s="5">
        <v>4661</v>
      </c>
      <c r="AH346" s="5">
        <v>709.86</v>
      </c>
      <c r="AI346" s="5">
        <v>0</v>
      </c>
      <c r="AJ346" s="5"/>
      <c r="AK346" s="11">
        <f t="shared" si="46"/>
        <v>5370.86</v>
      </c>
      <c r="AL346" s="95">
        <v>59211.98</v>
      </c>
      <c r="AM346" s="95">
        <v>15643.220303663025</v>
      </c>
      <c r="AN346" s="95">
        <v>35563.269999999997</v>
      </c>
      <c r="AO346" s="95">
        <v>0</v>
      </c>
      <c r="AP346" s="11">
        <f t="shared" si="47"/>
        <v>110418.47030366302</v>
      </c>
    </row>
    <row r="347" spans="1:42" x14ac:dyDescent="0.25">
      <c r="A347" s="1" t="s">
        <v>698</v>
      </c>
      <c r="B347" s="2" t="s">
        <v>699</v>
      </c>
      <c r="C347" s="3">
        <v>33303.660000000003</v>
      </c>
      <c r="D347" s="3">
        <v>48972.520000000004</v>
      </c>
      <c r="E347" s="3">
        <v>160383.1</v>
      </c>
      <c r="F347" s="3">
        <v>0</v>
      </c>
      <c r="G347" s="4">
        <f t="shared" si="40"/>
        <v>242659.28000000003</v>
      </c>
      <c r="H347" s="5">
        <v>38021.58</v>
      </c>
      <c r="I347" s="5">
        <v>793.33</v>
      </c>
      <c r="J347" s="5">
        <v>0</v>
      </c>
      <c r="K347" s="5">
        <v>0</v>
      </c>
      <c r="L347" s="11">
        <f t="shared" si="41"/>
        <v>38814.910000000003</v>
      </c>
      <c r="M347" s="5"/>
      <c r="N347" s="5"/>
      <c r="O347" s="5"/>
      <c r="P347" s="5"/>
      <c r="Q347" s="11">
        <f t="shared" si="42"/>
        <v>0</v>
      </c>
      <c r="R347" s="5">
        <v>2121.92</v>
      </c>
      <c r="S347" s="5">
        <v>24620.52</v>
      </c>
      <c r="T347" s="5">
        <v>16092.86</v>
      </c>
      <c r="U347" s="5"/>
      <c r="V347" s="11">
        <f t="shared" si="43"/>
        <v>42835.3</v>
      </c>
      <c r="W347" s="5">
        <v>3420</v>
      </c>
      <c r="X347" s="5">
        <v>388.33</v>
      </c>
      <c r="Y347" s="5"/>
      <c r="Z347" s="5"/>
      <c r="AA347" s="11">
        <f t="shared" si="44"/>
        <v>3808.33</v>
      </c>
      <c r="AB347" s="5">
        <v>20944.66</v>
      </c>
      <c r="AC347" s="5">
        <v>2437.62</v>
      </c>
      <c r="AD347" s="5">
        <v>9240.42</v>
      </c>
      <c r="AE347" s="5"/>
      <c r="AF347" s="11">
        <f t="shared" si="45"/>
        <v>32622.699999999997</v>
      </c>
      <c r="AG347" s="5">
        <v>5954.1</v>
      </c>
      <c r="AH347" s="5">
        <v>2146.66</v>
      </c>
      <c r="AI347" s="5">
        <v>0</v>
      </c>
      <c r="AJ347" s="5"/>
      <c r="AK347" s="11">
        <f t="shared" si="46"/>
        <v>8100.76</v>
      </c>
      <c r="AL347" s="95">
        <v>346146.39</v>
      </c>
      <c r="AM347" s="95">
        <v>25601.847749029395</v>
      </c>
      <c r="AN347" s="95">
        <v>57320.74</v>
      </c>
      <c r="AO347" s="95">
        <v>0</v>
      </c>
      <c r="AP347" s="11">
        <f t="shared" si="47"/>
        <v>429068.97774902941</v>
      </c>
    </row>
    <row r="348" spans="1:42" x14ac:dyDescent="0.25">
      <c r="A348" s="1" t="s">
        <v>700</v>
      </c>
      <c r="B348" s="2" t="s">
        <v>701</v>
      </c>
      <c r="C348" s="3">
        <v>27221.759999999998</v>
      </c>
      <c r="D348" s="3">
        <v>50154.44</v>
      </c>
      <c r="E348" s="3">
        <v>148806.96</v>
      </c>
      <c r="F348" s="3">
        <v>0</v>
      </c>
      <c r="G348" s="4">
        <f t="shared" si="40"/>
        <v>226183.15999999997</v>
      </c>
      <c r="H348" s="5">
        <v>13964.21</v>
      </c>
      <c r="I348" s="5">
        <v>716.66</v>
      </c>
      <c r="J348" s="5">
        <v>0</v>
      </c>
      <c r="K348" s="5">
        <v>0</v>
      </c>
      <c r="L348" s="11">
        <f t="shared" si="41"/>
        <v>14680.869999999999</v>
      </c>
      <c r="M348" s="5"/>
      <c r="N348" s="5"/>
      <c r="O348" s="5"/>
      <c r="P348" s="5"/>
      <c r="Q348" s="11">
        <f t="shared" si="42"/>
        <v>0</v>
      </c>
      <c r="R348" s="5">
        <v>4799.92</v>
      </c>
      <c r="S348" s="5">
        <v>7230.42</v>
      </c>
      <c r="T348" s="5">
        <v>14587.86</v>
      </c>
      <c r="U348" s="5"/>
      <c r="V348" s="11">
        <f t="shared" si="43"/>
        <v>26618.2</v>
      </c>
      <c r="W348" s="5">
        <v>2780</v>
      </c>
      <c r="X348" s="5">
        <v>120.39</v>
      </c>
      <c r="Y348" s="5"/>
      <c r="Z348" s="5"/>
      <c r="AA348" s="11">
        <f t="shared" si="44"/>
        <v>2900.39</v>
      </c>
      <c r="AB348" s="5">
        <v>7148</v>
      </c>
      <c r="AC348" s="5">
        <v>1578.39</v>
      </c>
      <c r="AD348" s="5"/>
      <c r="AE348" s="5"/>
      <c r="AF348" s="11">
        <f t="shared" si="45"/>
        <v>8726.39</v>
      </c>
      <c r="AG348" s="5">
        <v>15562.8</v>
      </c>
      <c r="AH348" s="5">
        <v>846.28</v>
      </c>
      <c r="AI348" s="5">
        <v>0</v>
      </c>
      <c r="AJ348" s="5"/>
      <c r="AK348" s="11">
        <f t="shared" si="46"/>
        <v>16409.079999999998</v>
      </c>
      <c r="AL348" s="95">
        <v>178200.5</v>
      </c>
      <c r="AM348" s="95">
        <v>24060.416672024738</v>
      </c>
      <c r="AN348" s="95">
        <v>56322.210000000006</v>
      </c>
      <c r="AO348" s="95">
        <v>2474.37</v>
      </c>
      <c r="AP348" s="11">
        <f t="shared" si="47"/>
        <v>261057.49667202472</v>
      </c>
    </row>
    <row r="349" spans="1:42" x14ac:dyDescent="0.25">
      <c r="A349" s="1" t="s">
        <v>702</v>
      </c>
      <c r="B349" s="2" t="s">
        <v>703</v>
      </c>
      <c r="C349" s="3">
        <v>5282.1</v>
      </c>
      <c r="D349" s="3">
        <v>13293.96</v>
      </c>
      <c r="E349" s="3">
        <v>46915.519999999997</v>
      </c>
      <c r="F349" s="3">
        <v>0</v>
      </c>
      <c r="G349" s="4">
        <f t="shared" si="40"/>
        <v>65491.579999999994</v>
      </c>
      <c r="H349" s="5">
        <v>890</v>
      </c>
      <c r="I349" s="5">
        <v>144.85</v>
      </c>
      <c r="J349" s="5">
        <v>0</v>
      </c>
      <c r="K349" s="5">
        <v>0</v>
      </c>
      <c r="L349" s="11">
        <f t="shared" si="41"/>
        <v>1034.8499999999999</v>
      </c>
      <c r="M349" s="5"/>
      <c r="N349" s="5"/>
      <c r="O349" s="5"/>
      <c r="P349" s="5"/>
      <c r="Q349" s="11">
        <f t="shared" si="42"/>
        <v>0</v>
      </c>
      <c r="R349" s="5">
        <v>1515</v>
      </c>
      <c r="S349" s="5">
        <v>2157.27</v>
      </c>
      <c r="T349" s="5">
        <v>4514.49</v>
      </c>
      <c r="U349" s="5"/>
      <c r="V349" s="11">
        <f t="shared" si="43"/>
        <v>8186.76</v>
      </c>
      <c r="W349" s="5">
        <v>1525</v>
      </c>
      <c r="X349" s="5">
        <v>243.57</v>
      </c>
      <c r="Y349" s="5"/>
      <c r="Z349" s="5"/>
      <c r="AA349" s="11">
        <f t="shared" si="44"/>
        <v>1768.57</v>
      </c>
      <c r="AB349" s="5">
        <v>4327.45</v>
      </c>
      <c r="AC349" s="5">
        <v>248.29</v>
      </c>
      <c r="AD349" s="5"/>
      <c r="AE349" s="5"/>
      <c r="AF349" s="11">
        <f t="shared" si="45"/>
        <v>4575.74</v>
      </c>
      <c r="AG349" s="5">
        <v>4133</v>
      </c>
      <c r="AH349" s="5">
        <v>631.67999999999995</v>
      </c>
      <c r="AI349" s="5">
        <v>0</v>
      </c>
      <c r="AJ349" s="5"/>
      <c r="AK349" s="11">
        <f t="shared" si="46"/>
        <v>4764.68</v>
      </c>
      <c r="AL349" s="95">
        <v>40802.28</v>
      </c>
      <c r="AM349" s="95">
        <v>4532.5982332234707</v>
      </c>
      <c r="AN349" s="95">
        <v>19208.189999999999</v>
      </c>
      <c r="AO349" s="95">
        <v>0</v>
      </c>
      <c r="AP349" s="11">
        <f t="shared" si="47"/>
        <v>64543.068233223472</v>
      </c>
    </row>
    <row r="350" spans="1:42" x14ac:dyDescent="0.25">
      <c r="A350" s="1" t="s">
        <v>704</v>
      </c>
      <c r="B350" s="2" t="s">
        <v>705</v>
      </c>
      <c r="C350" s="3">
        <v>11035.25</v>
      </c>
      <c r="D350" s="3">
        <v>7607.86</v>
      </c>
      <c r="E350" s="3">
        <v>95663.54</v>
      </c>
      <c r="F350" s="3">
        <v>50095.59</v>
      </c>
      <c r="G350" s="4">
        <f t="shared" si="40"/>
        <v>164402.23999999999</v>
      </c>
      <c r="H350" s="5">
        <v>1580</v>
      </c>
      <c r="I350" s="5">
        <v>451.19</v>
      </c>
      <c r="J350" s="5">
        <v>0</v>
      </c>
      <c r="K350" s="5">
        <v>0</v>
      </c>
      <c r="L350" s="11">
        <f t="shared" si="41"/>
        <v>2031.19</v>
      </c>
      <c r="M350" s="5"/>
      <c r="N350" s="5"/>
      <c r="O350" s="5"/>
      <c r="P350" s="5"/>
      <c r="Q350" s="11">
        <f t="shared" si="42"/>
        <v>0</v>
      </c>
      <c r="R350" s="5">
        <v>2504</v>
      </c>
      <c r="S350" s="5">
        <v>5379.65</v>
      </c>
      <c r="T350" s="5">
        <v>9726.74</v>
      </c>
      <c r="U350" s="5"/>
      <c r="V350" s="11">
        <f t="shared" si="43"/>
        <v>17610.39</v>
      </c>
      <c r="W350" s="5">
        <v>3735.41</v>
      </c>
      <c r="X350" s="5">
        <v>1942.3</v>
      </c>
      <c r="Y350" s="5"/>
      <c r="Z350" s="5"/>
      <c r="AA350" s="11">
        <f t="shared" si="44"/>
        <v>5677.71</v>
      </c>
      <c r="AB350" s="5">
        <v>3234.65</v>
      </c>
      <c r="AC350" s="5">
        <v>7230.11</v>
      </c>
      <c r="AD350" s="5"/>
      <c r="AE350" s="5"/>
      <c r="AF350" s="11">
        <f t="shared" si="45"/>
        <v>10464.76</v>
      </c>
      <c r="AG350" s="5">
        <v>18383.75</v>
      </c>
      <c r="AH350" s="5">
        <v>703.65</v>
      </c>
      <c r="AI350" s="5">
        <v>0</v>
      </c>
      <c r="AJ350" s="5"/>
      <c r="AK350" s="11">
        <f t="shared" si="46"/>
        <v>19087.400000000001</v>
      </c>
      <c r="AL350" s="95">
        <v>60060.04</v>
      </c>
      <c r="AM350" s="95">
        <v>5815.241230639318</v>
      </c>
      <c r="AN350" s="95">
        <v>37489.589999999997</v>
      </c>
      <c r="AO350" s="95">
        <v>0</v>
      </c>
      <c r="AP350" s="11">
        <f t="shared" si="47"/>
        <v>103364.87123063931</v>
      </c>
    </row>
    <row r="351" spans="1:42" x14ac:dyDescent="0.25">
      <c r="A351" s="1" t="s">
        <v>706</v>
      </c>
      <c r="B351" s="2" t="s">
        <v>707</v>
      </c>
      <c r="C351" s="3">
        <v>9496.76</v>
      </c>
      <c r="D351" s="3">
        <v>4106.71</v>
      </c>
      <c r="E351" s="3">
        <v>96020.800000000003</v>
      </c>
      <c r="F351" s="3">
        <v>0</v>
      </c>
      <c r="G351" s="4">
        <f t="shared" si="40"/>
        <v>109624.27</v>
      </c>
      <c r="H351" s="5">
        <v>3370</v>
      </c>
      <c r="I351" s="5">
        <v>292.87</v>
      </c>
      <c r="J351" s="5">
        <v>0</v>
      </c>
      <c r="K351" s="5">
        <v>0</v>
      </c>
      <c r="L351" s="11">
        <f t="shared" si="41"/>
        <v>3662.87</v>
      </c>
      <c r="M351" s="5"/>
      <c r="N351" s="5"/>
      <c r="O351" s="5"/>
      <c r="P351" s="5"/>
      <c r="Q351" s="11">
        <f t="shared" si="42"/>
        <v>0</v>
      </c>
      <c r="R351" s="5">
        <v>1657</v>
      </c>
      <c r="S351" s="5">
        <v>4551.2299999999996</v>
      </c>
      <c r="T351" s="5">
        <v>9281.77</v>
      </c>
      <c r="U351" s="5"/>
      <c r="V351" s="11">
        <f t="shared" si="43"/>
        <v>15490</v>
      </c>
      <c r="W351" s="5">
        <v>6397.05</v>
      </c>
      <c r="X351" s="5">
        <v>640.36999999999989</v>
      </c>
      <c r="Y351" s="5"/>
      <c r="Z351" s="5"/>
      <c r="AA351" s="11">
        <f t="shared" si="44"/>
        <v>7037.42</v>
      </c>
      <c r="AB351" s="5">
        <v>6090</v>
      </c>
      <c r="AC351" s="5">
        <v>1080.3</v>
      </c>
      <c r="AD351" s="5">
        <v>1000</v>
      </c>
      <c r="AE351" s="5"/>
      <c r="AF351" s="11">
        <f t="shared" si="45"/>
        <v>8170.3</v>
      </c>
      <c r="AG351" s="5">
        <v>3112</v>
      </c>
      <c r="AH351" s="5">
        <v>423</v>
      </c>
      <c r="AI351" s="5">
        <v>1000</v>
      </c>
      <c r="AJ351" s="5"/>
      <c r="AK351" s="11">
        <f t="shared" si="46"/>
        <v>4535</v>
      </c>
      <c r="AL351" s="95">
        <v>35085.599999999999</v>
      </c>
      <c r="AM351" s="95">
        <v>8011.4589307687156</v>
      </c>
      <c r="AN351" s="95">
        <v>38262.58</v>
      </c>
      <c r="AO351" s="95">
        <v>0</v>
      </c>
      <c r="AP351" s="11">
        <f t="shared" si="47"/>
        <v>81359.638930768706</v>
      </c>
    </row>
    <row r="352" spans="1:42" x14ac:dyDescent="0.25">
      <c r="A352" s="1" t="s">
        <v>708</v>
      </c>
      <c r="B352" s="2" t="s">
        <v>709</v>
      </c>
      <c r="C352" s="3">
        <v>90.51</v>
      </c>
      <c r="D352" s="3">
        <v>582.61</v>
      </c>
      <c r="E352" s="3">
        <v>0</v>
      </c>
      <c r="F352" s="3">
        <v>0</v>
      </c>
      <c r="G352" s="4">
        <f t="shared" si="40"/>
        <v>673.12</v>
      </c>
      <c r="H352" s="5">
        <v>0</v>
      </c>
      <c r="I352" s="5">
        <v>0</v>
      </c>
      <c r="J352" s="5">
        <v>0</v>
      </c>
      <c r="K352" s="5">
        <v>0</v>
      </c>
      <c r="L352" s="11">
        <f t="shared" si="41"/>
        <v>0</v>
      </c>
      <c r="M352" s="5">
        <v>0</v>
      </c>
      <c r="N352" s="5">
        <v>86.7</v>
      </c>
      <c r="O352" s="5">
        <v>0</v>
      </c>
      <c r="P352" s="5">
        <v>0</v>
      </c>
      <c r="Q352" s="11">
        <f t="shared" si="42"/>
        <v>86.7</v>
      </c>
      <c r="R352" s="5">
        <v>0</v>
      </c>
      <c r="S352" s="5">
        <v>222.28</v>
      </c>
      <c r="T352" s="5">
        <v>0</v>
      </c>
      <c r="U352" s="5"/>
      <c r="V352" s="11">
        <f t="shared" si="43"/>
        <v>222.28</v>
      </c>
      <c r="W352" s="5"/>
      <c r="X352" s="5"/>
      <c r="Y352" s="5"/>
      <c r="Z352" s="5"/>
      <c r="AA352" s="11">
        <f t="shared" si="44"/>
        <v>0</v>
      </c>
      <c r="AB352" s="5"/>
      <c r="AC352" s="5"/>
      <c r="AD352" s="5"/>
      <c r="AE352" s="5"/>
      <c r="AF352" s="11">
        <f t="shared" si="45"/>
        <v>0</v>
      </c>
      <c r="AG352" s="5">
        <v>0</v>
      </c>
      <c r="AH352" s="5">
        <v>0</v>
      </c>
      <c r="AI352" s="5">
        <v>0</v>
      </c>
      <c r="AJ352" s="5"/>
      <c r="AK352" s="11">
        <f t="shared" si="46"/>
        <v>0</v>
      </c>
      <c r="AL352" s="95">
        <v>0</v>
      </c>
      <c r="AM352" s="95">
        <v>647.03961357929052</v>
      </c>
      <c r="AN352" s="95">
        <v>0</v>
      </c>
      <c r="AO352" s="95">
        <v>0</v>
      </c>
      <c r="AP352" s="11">
        <f t="shared" si="47"/>
        <v>647.03961357929052</v>
      </c>
    </row>
    <row r="353" spans="1:42" x14ac:dyDescent="0.25">
      <c r="A353" s="1" t="s">
        <v>710</v>
      </c>
      <c r="B353" s="2" t="s">
        <v>711</v>
      </c>
      <c r="C353" s="3">
        <v>2385.98</v>
      </c>
      <c r="D353" s="3">
        <v>9494.92</v>
      </c>
      <c r="E353" s="3">
        <v>5620</v>
      </c>
      <c r="F353" s="3">
        <v>0</v>
      </c>
      <c r="G353" s="4">
        <f t="shared" si="40"/>
        <v>17500.900000000001</v>
      </c>
      <c r="H353" s="5">
        <v>3209.02</v>
      </c>
      <c r="I353" s="5">
        <v>8167.24</v>
      </c>
      <c r="J353" s="5">
        <v>4988</v>
      </c>
      <c r="K353" s="5">
        <v>0</v>
      </c>
      <c r="L353" s="11">
        <f t="shared" si="41"/>
        <v>16364.26</v>
      </c>
      <c r="M353" s="5"/>
      <c r="N353" s="5"/>
      <c r="O353" s="5"/>
      <c r="P353" s="5"/>
      <c r="Q353" s="11">
        <f t="shared" si="42"/>
        <v>0</v>
      </c>
      <c r="R353" s="5">
        <v>0</v>
      </c>
      <c r="S353" s="5">
        <v>476.26</v>
      </c>
      <c r="T353" s="5">
        <v>274</v>
      </c>
      <c r="U353" s="5"/>
      <c r="V353" s="11">
        <f t="shared" si="43"/>
        <v>750.26</v>
      </c>
      <c r="W353" s="5">
        <v>60</v>
      </c>
      <c r="X353" s="5">
        <v>2235.42</v>
      </c>
      <c r="Y353" s="5">
        <v>2392</v>
      </c>
      <c r="Z353" s="5"/>
      <c r="AA353" s="11">
        <f t="shared" si="44"/>
        <v>4687.42</v>
      </c>
      <c r="AB353" s="5">
        <v>412</v>
      </c>
      <c r="AC353" s="5">
        <v>219.46</v>
      </c>
      <c r="AD353" s="5">
        <v>405</v>
      </c>
      <c r="AE353" s="5"/>
      <c r="AF353" s="11">
        <f t="shared" si="45"/>
        <v>1036.46</v>
      </c>
      <c r="AG353" s="5">
        <v>5950</v>
      </c>
      <c r="AH353" s="5">
        <v>498.5</v>
      </c>
      <c r="AI353" s="5">
        <v>3846</v>
      </c>
      <c r="AJ353" s="5"/>
      <c r="AK353" s="11">
        <f t="shared" si="46"/>
        <v>10294.5</v>
      </c>
      <c r="AL353" s="95">
        <v>6009</v>
      </c>
      <c r="AM353" s="95">
        <v>5622.0965285479906</v>
      </c>
      <c r="AN353" s="95">
        <v>1548.4</v>
      </c>
      <c r="AO353" s="95">
        <v>0</v>
      </c>
      <c r="AP353" s="11">
        <f t="shared" si="47"/>
        <v>13179.49652854799</v>
      </c>
    </row>
    <row r="354" spans="1:42" x14ac:dyDescent="0.25">
      <c r="A354" s="1" t="s">
        <v>712</v>
      </c>
      <c r="B354" s="2" t="s">
        <v>713</v>
      </c>
      <c r="C354" s="3">
        <v>2989.96</v>
      </c>
      <c r="D354" s="3">
        <v>8901.18</v>
      </c>
      <c r="E354" s="3">
        <v>3200</v>
      </c>
      <c r="F354" s="3">
        <v>0</v>
      </c>
      <c r="G354" s="4">
        <f t="shared" si="40"/>
        <v>15091.14</v>
      </c>
      <c r="H354" s="5">
        <v>440</v>
      </c>
      <c r="I354" s="5">
        <v>2408.1999999999998</v>
      </c>
      <c r="J354" s="5">
        <v>500</v>
      </c>
      <c r="K354" s="5">
        <v>0</v>
      </c>
      <c r="L354" s="11">
        <f t="shared" si="41"/>
        <v>3348.2</v>
      </c>
      <c r="M354" s="5"/>
      <c r="N354" s="5"/>
      <c r="O354" s="5"/>
      <c r="P354" s="5"/>
      <c r="Q354" s="11">
        <f t="shared" si="42"/>
        <v>0</v>
      </c>
      <c r="R354" s="5">
        <v>2362.6999999999998</v>
      </c>
      <c r="S354" s="5">
        <v>1888.91</v>
      </c>
      <c r="T354" s="5">
        <v>1000</v>
      </c>
      <c r="U354" s="5"/>
      <c r="V354" s="11">
        <f t="shared" si="43"/>
        <v>5251.61</v>
      </c>
      <c r="W354" s="5">
        <v>245</v>
      </c>
      <c r="X354" s="5">
        <v>1666.5</v>
      </c>
      <c r="Y354" s="5">
        <v>400</v>
      </c>
      <c r="Z354" s="5"/>
      <c r="AA354" s="11">
        <f t="shared" si="44"/>
        <v>2311.5</v>
      </c>
      <c r="AB354" s="5">
        <v>395.1</v>
      </c>
      <c r="AC354" s="5">
        <v>104.2</v>
      </c>
      <c r="AD354" s="5"/>
      <c r="AE354" s="5"/>
      <c r="AF354" s="11">
        <f t="shared" si="45"/>
        <v>499.3</v>
      </c>
      <c r="AG354" s="5">
        <v>170</v>
      </c>
      <c r="AH354" s="5">
        <v>357.48</v>
      </c>
      <c r="AI354" s="5">
        <v>0</v>
      </c>
      <c r="AJ354" s="5"/>
      <c r="AK354" s="11">
        <f t="shared" si="46"/>
        <v>527.48</v>
      </c>
      <c r="AL354" s="95">
        <v>6069</v>
      </c>
      <c r="AM354" s="95">
        <v>2339.1380083222061</v>
      </c>
      <c r="AN354" s="95">
        <v>800</v>
      </c>
      <c r="AO354" s="95">
        <v>0</v>
      </c>
      <c r="AP354" s="11">
        <f t="shared" si="47"/>
        <v>9208.1380083222066</v>
      </c>
    </row>
    <row r="355" spans="1:42" x14ac:dyDescent="0.25">
      <c r="A355" s="1" t="s">
        <v>714</v>
      </c>
      <c r="B355" s="2" t="s">
        <v>715</v>
      </c>
      <c r="C355" s="3">
        <v>35035.040000000001</v>
      </c>
      <c r="D355" s="3">
        <v>48701.16</v>
      </c>
      <c r="E355" s="3">
        <v>90511.26</v>
      </c>
      <c r="F355" s="3">
        <v>20860.84</v>
      </c>
      <c r="G355" s="4">
        <f t="shared" si="40"/>
        <v>195108.30000000002</v>
      </c>
      <c r="H355" s="5">
        <v>10127.950000000001</v>
      </c>
      <c r="I355" s="5">
        <v>3940.59</v>
      </c>
      <c r="J355" s="5">
        <v>13438.03</v>
      </c>
      <c r="K355" s="5">
        <v>0</v>
      </c>
      <c r="L355" s="11">
        <f t="shared" si="41"/>
        <v>27506.57</v>
      </c>
      <c r="M355" s="5"/>
      <c r="N355" s="5"/>
      <c r="O355" s="5"/>
      <c r="P355" s="5"/>
      <c r="Q355" s="11">
        <f t="shared" si="42"/>
        <v>0</v>
      </c>
      <c r="R355" s="5">
        <v>3625</v>
      </c>
      <c r="S355" s="5">
        <v>2970.81</v>
      </c>
      <c r="T355" s="5">
        <v>7974.22</v>
      </c>
      <c r="U355" s="5"/>
      <c r="V355" s="11">
        <f t="shared" si="43"/>
        <v>14570.029999999999</v>
      </c>
      <c r="W355" s="5">
        <v>21525.25</v>
      </c>
      <c r="X355" s="5">
        <v>7566.2699999999995</v>
      </c>
      <c r="Y355" s="5">
        <v>18425.93</v>
      </c>
      <c r="Z355" s="5"/>
      <c r="AA355" s="11">
        <f t="shared" si="44"/>
        <v>47517.45</v>
      </c>
      <c r="AB355" s="5">
        <v>12786.2</v>
      </c>
      <c r="AC355" s="5">
        <v>4157.82</v>
      </c>
      <c r="AD355" s="5">
        <v>8867.9699999999993</v>
      </c>
      <c r="AE355" s="5"/>
      <c r="AF355" s="11">
        <f t="shared" si="45"/>
        <v>25811.989999999998</v>
      </c>
      <c r="AG355" s="5">
        <v>12733</v>
      </c>
      <c r="AH355" s="5">
        <v>14090.15</v>
      </c>
      <c r="AI355" s="5">
        <v>32549.22</v>
      </c>
      <c r="AJ355" s="5"/>
      <c r="AK355" s="11">
        <f t="shared" si="46"/>
        <v>59372.37</v>
      </c>
      <c r="AL355" s="95">
        <v>77500.009999999995</v>
      </c>
      <c r="AM355" s="95">
        <v>15401.685140299976</v>
      </c>
      <c r="AN355" s="95">
        <v>53930.5</v>
      </c>
      <c r="AO355" s="95">
        <v>0</v>
      </c>
      <c r="AP355" s="11">
        <f t="shared" si="47"/>
        <v>146832.19514029997</v>
      </c>
    </row>
    <row r="356" spans="1:42" x14ac:dyDescent="0.25">
      <c r="A356" s="1" t="s">
        <v>716</v>
      </c>
      <c r="B356" s="2" t="s">
        <v>717</v>
      </c>
      <c r="C356" s="3">
        <v>27411.98</v>
      </c>
      <c r="D356" s="3">
        <v>13680.2</v>
      </c>
      <c r="E356" s="3">
        <v>42511.8</v>
      </c>
      <c r="F356" s="3">
        <v>-5027.99</v>
      </c>
      <c r="G356" s="4">
        <f t="shared" si="40"/>
        <v>78575.990000000005</v>
      </c>
      <c r="H356" s="5">
        <v>0</v>
      </c>
      <c r="I356" s="5">
        <v>497.9</v>
      </c>
      <c r="J356" s="5">
        <v>353.4</v>
      </c>
      <c r="K356" s="5">
        <v>0</v>
      </c>
      <c r="L356" s="11">
        <f t="shared" si="41"/>
        <v>851.3</v>
      </c>
      <c r="M356" s="5"/>
      <c r="N356" s="5"/>
      <c r="O356" s="5"/>
      <c r="P356" s="5"/>
      <c r="Q356" s="11">
        <f t="shared" si="42"/>
        <v>0</v>
      </c>
      <c r="R356" s="5">
        <v>2799.5</v>
      </c>
      <c r="S356" s="5">
        <v>1741.63</v>
      </c>
      <c r="T356" s="5">
        <v>8775.0499999999993</v>
      </c>
      <c r="U356" s="5"/>
      <c r="V356" s="11">
        <f t="shared" si="43"/>
        <v>13316.18</v>
      </c>
      <c r="W356" s="5">
        <v>11039.759999999997</v>
      </c>
      <c r="X356" s="5">
        <v>5242.07</v>
      </c>
      <c r="Y356" s="5">
        <v>17219.45</v>
      </c>
      <c r="Z356" s="5"/>
      <c r="AA356" s="11">
        <f t="shared" si="44"/>
        <v>33501.279999999999</v>
      </c>
      <c r="AB356" s="5">
        <v>6494</v>
      </c>
      <c r="AC356" s="5">
        <v>1401.69</v>
      </c>
      <c r="AD356" s="5">
        <v>9798.0499999999993</v>
      </c>
      <c r="AE356" s="5"/>
      <c r="AF356" s="11">
        <f t="shared" si="45"/>
        <v>17693.739999999998</v>
      </c>
      <c r="AG356" s="5">
        <v>5280</v>
      </c>
      <c r="AH356" s="5">
        <v>2687.67</v>
      </c>
      <c r="AI356" s="5">
        <v>2831.85</v>
      </c>
      <c r="AJ356" s="5"/>
      <c r="AK356" s="11">
        <f t="shared" si="46"/>
        <v>10799.52</v>
      </c>
      <c r="AL356" s="95">
        <v>35206.82</v>
      </c>
      <c r="AM356" s="95">
        <v>12800.664724899971</v>
      </c>
      <c r="AN356" s="95">
        <v>7000</v>
      </c>
      <c r="AO356" s="95">
        <v>0</v>
      </c>
      <c r="AP356" s="11">
        <f t="shared" si="47"/>
        <v>55007.484724899972</v>
      </c>
    </row>
    <row r="357" spans="1:42" x14ac:dyDescent="0.25">
      <c r="A357" s="1" t="s">
        <v>718</v>
      </c>
      <c r="B357" s="2" t="s">
        <v>719</v>
      </c>
      <c r="C357" s="3">
        <v>1108.0999999999999</v>
      </c>
      <c r="D357" s="3">
        <v>1578.6799999999998</v>
      </c>
      <c r="E357" s="3">
        <v>5000</v>
      </c>
      <c r="F357" s="3">
        <v>0</v>
      </c>
      <c r="G357" s="4">
        <f t="shared" si="40"/>
        <v>7686.78</v>
      </c>
      <c r="H357" s="5">
        <v>0</v>
      </c>
      <c r="I357" s="5">
        <v>52.6</v>
      </c>
      <c r="J357" s="5">
        <v>0</v>
      </c>
      <c r="K357" s="5">
        <v>0</v>
      </c>
      <c r="L357" s="11">
        <f t="shared" si="41"/>
        <v>52.6</v>
      </c>
      <c r="M357" s="5"/>
      <c r="N357" s="5"/>
      <c r="O357" s="5"/>
      <c r="P357" s="5"/>
      <c r="Q357" s="11">
        <f t="shared" si="42"/>
        <v>0</v>
      </c>
      <c r="R357" s="5">
        <v>0</v>
      </c>
      <c r="S357" s="5">
        <v>40.65</v>
      </c>
      <c r="T357" s="5">
        <v>0</v>
      </c>
      <c r="U357" s="5"/>
      <c r="V357" s="11">
        <f t="shared" si="43"/>
        <v>40.65</v>
      </c>
      <c r="W357" s="5">
        <v>60</v>
      </c>
      <c r="X357" s="5">
        <v>21.2</v>
      </c>
      <c r="Y357" s="5"/>
      <c r="Z357" s="5"/>
      <c r="AA357" s="11">
        <f t="shared" si="44"/>
        <v>81.2</v>
      </c>
      <c r="AB357" s="5">
        <v>513</v>
      </c>
      <c r="AC357" s="5">
        <v>66.3</v>
      </c>
      <c r="AD357" s="5"/>
      <c r="AE357" s="5"/>
      <c r="AF357" s="11">
        <f t="shared" si="45"/>
        <v>579.29999999999995</v>
      </c>
      <c r="AG357" s="5">
        <v>0</v>
      </c>
      <c r="AH357" s="5">
        <v>69.2</v>
      </c>
      <c r="AI357" s="5">
        <v>0</v>
      </c>
      <c r="AJ357" s="5"/>
      <c r="AK357" s="11">
        <f t="shared" si="46"/>
        <v>69.2</v>
      </c>
      <c r="AL357" s="95">
        <v>4358</v>
      </c>
      <c r="AM357" s="95">
        <v>1315.8965919305756</v>
      </c>
      <c r="AN357" s="95">
        <v>2700</v>
      </c>
      <c r="AO357" s="95">
        <v>0</v>
      </c>
      <c r="AP357" s="11">
        <f t="shared" si="47"/>
        <v>8373.8965919305756</v>
      </c>
    </row>
    <row r="358" spans="1:42" x14ac:dyDescent="0.25">
      <c r="A358" s="1" t="s">
        <v>720</v>
      </c>
      <c r="B358" s="2" t="s">
        <v>721</v>
      </c>
      <c r="C358" s="5"/>
      <c r="D358" s="5"/>
      <c r="E358" s="5"/>
      <c r="F358" s="5"/>
      <c r="G358" s="4">
        <f t="shared" si="40"/>
        <v>0</v>
      </c>
      <c r="H358" s="5">
        <v>0</v>
      </c>
      <c r="I358" s="5">
        <v>0</v>
      </c>
      <c r="J358" s="5">
        <v>0</v>
      </c>
      <c r="K358" s="5">
        <v>0</v>
      </c>
      <c r="L358" s="11">
        <f t="shared" si="41"/>
        <v>0</v>
      </c>
      <c r="M358" s="5">
        <v>0</v>
      </c>
      <c r="N358" s="5">
        <v>0</v>
      </c>
      <c r="O358" s="5">
        <v>20221.310000000001</v>
      </c>
      <c r="P358" s="5">
        <v>0</v>
      </c>
      <c r="Q358" s="11">
        <f t="shared" si="42"/>
        <v>20221.310000000001</v>
      </c>
      <c r="R358" s="5">
        <v>0</v>
      </c>
      <c r="S358" s="5">
        <v>0</v>
      </c>
      <c r="T358" s="5">
        <v>0</v>
      </c>
      <c r="U358" s="5"/>
      <c r="V358" s="11">
        <f t="shared" si="43"/>
        <v>0</v>
      </c>
      <c r="W358" s="5"/>
      <c r="X358" s="5"/>
      <c r="Y358" s="5"/>
      <c r="Z358" s="5"/>
      <c r="AA358" s="11">
        <f t="shared" si="44"/>
        <v>0</v>
      </c>
      <c r="AB358" s="5"/>
      <c r="AC358" s="5"/>
      <c r="AD358" s="5"/>
      <c r="AE358" s="5"/>
      <c r="AF358" s="11">
        <f t="shared" si="45"/>
        <v>0</v>
      </c>
      <c r="AG358" s="5">
        <v>0</v>
      </c>
      <c r="AH358" s="5">
        <v>0</v>
      </c>
      <c r="AI358" s="5">
        <v>0</v>
      </c>
      <c r="AJ358" s="5"/>
      <c r="AK358" s="11">
        <f t="shared" si="46"/>
        <v>0</v>
      </c>
      <c r="AL358" s="95"/>
      <c r="AM358" s="95"/>
      <c r="AN358" s="95"/>
      <c r="AO358" s="95"/>
      <c r="AP358" s="11">
        <f t="shared" si="47"/>
        <v>0</v>
      </c>
    </row>
    <row r="359" spans="1:42" x14ac:dyDescent="0.25">
      <c r="A359" s="1" t="s">
        <v>722</v>
      </c>
      <c r="B359" s="2" t="s">
        <v>723</v>
      </c>
      <c r="C359" s="5"/>
      <c r="D359" s="5"/>
      <c r="E359" s="5"/>
      <c r="F359" s="5"/>
      <c r="G359" s="4">
        <f t="shared" si="40"/>
        <v>0</v>
      </c>
      <c r="H359" s="5">
        <v>0</v>
      </c>
      <c r="I359" s="5">
        <v>0</v>
      </c>
      <c r="J359" s="5">
        <v>0</v>
      </c>
      <c r="K359" s="5">
        <v>0</v>
      </c>
      <c r="L359" s="11">
        <f t="shared" si="41"/>
        <v>0</v>
      </c>
      <c r="M359" s="5"/>
      <c r="N359" s="5"/>
      <c r="O359" s="5"/>
      <c r="P359" s="5"/>
      <c r="Q359" s="11">
        <f t="shared" si="42"/>
        <v>0</v>
      </c>
      <c r="R359" s="5">
        <v>0</v>
      </c>
      <c r="S359" s="5">
        <v>0</v>
      </c>
      <c r="T359" s="5">
        <v>0</v>
      </c>
      <c r="U359" s="5"/>
      <c r="V359" s="11">
        <f t="shared" si="43"/>
        <v>0</v>
      </c>
      <c r="W359" s="5"/>
      <c r="X359" s="5"/>
      <c r="Y359" s="5"/>
      <c r="Z359" s="5"/>
      <c r="AA359" s="11">
        <f t="shared" si="44"/>
        <v>0</v>
      </c>
      <c r="AB359" s="5"/>
      <c r="AC359" s="5"/>
      <c r="AD359" s="5"/>
      <c r="AE359" s="5"/>
      <c r="AF359" s="11">
        <f t="shared" si="45"/>
        <v>0</v>
      </c>
      <c r="AG359" s="5">
        <v>0</v>
      </c>
      <c r="AH359" s="5">
        <v>0</v>
      </c>
      <c r="AI359" s="5">
        <v>0</v>
      </c>
      <c r="AJ359" s="5"/>
      <c r="AK359" s="11">
        <f t="shared" si="46"/>
        <v>0</v>
      </c>
      <c r="AL359" s="95"/>
      <c r="AM359" s="95"/>
      <c r="AN359" s="95"/>
      <c r="AO359" s="95"/>
      <c r="AP359" s="11">
        <f t="shared" si="47"/>
        <v>0</v>
      </c>
    </row>
    <row r="360" spans="1:42" x14ac:dyDescent="0.25">
      <c r="A360" s="1" t="s">
        <v>724</v>
      </c>
      <c r="B360" s="2" t="s">
        <v>725</v>
      </c>
      <c r="C360" s="5"/>
      <c r="D360" s="5"/>
      <c r="E360" s="5"/>
      <c r="F360" s="5"/>
      <c r="G360" s="4">
        <f t="shared" si="40"/>
        <v>0</v>
      </c>
      <c r="H360" s="5">
        <v>0</v>
      </c>
      <c r="I360" s="5">
        <v>0</v>
      </c>
      <c r="J360" s="5">
        <v>0</v>
      </c>
      <c r="K360" s="5">
        <v>0</v>
      </c>
      <c r="L360" s="11">
        <f t="shared" si="41"/>
        <v>0</v>
      </c>
      <c r="M360" s="5"/>
      <c r="N360" s="5"/>
      <c r="O360" s="5"/>
      <c r="P360" s="5"/>
      <c r="Q360" s="11">
        <f t="shared" si="42"/>
        <v>0</v>
      </c>
      <c r="R360" s="5">
        <v>0</v>
      </c>
      <c r="S360" s="5">
        <v>0</v>
      </c>
      <c r="T360" s="5">
        <v>0</v>
      </c>
      <c r="U360" s="5"/>
      <c r="V360" s="11">
        <f t="shared" si="43"/>
        <v>0</v>
      </c>
      <c r="W360" s="5"/>
      <c r="X360" s="5"/>
      <c r="Y360" s="5"/>
      <c r="Z360" s="5"/>
      <c r="AA360" s="11">
        <f t="shared" si="44"/>
        <v>0</v>
      </c>
      <c r="AB360" s="5"/>
      <c r="AC360" s="5"/>
      <c r="AD360" s="5"/>
      <c r="AE360" s="5"/>
      <c r="AF360" s="11">
        <f t="shared" si="45"/>
        <v>0</v>
      </c>
      <c r="AG360" s="5">
        <v>0</v>
      </c>
      <c r="AH360" s="5">
        <v>0</v>
      </c>
      <c r="AI360" s="5">
        <v>0</v>
      </c>
      <c r="AJ360" s="5"/>
      <c r="AK360" s="11">
        <f t="shared" si="46"/>
        <v>0</v>
      </c>
      <c r="AL360" s="95"/>
      <c r="AM360" s="95"/>
      <c r="AN360" s="95"/>
      <c r="AO360" s="95"/>
      <c r="AP360" s="11">
        <f t="shared" si="47"/>
        <v>0</v>
      </c>
    </row>
    <row r="361" spans="1:42" x14ac:dyDescent="0.25">
      <c r="A361" s="1" t="s">
        <v>726</v>
      </c>
      <c r="B361" s="2" t="s">
        <v>727</v>
      </c>
      <c r="C361" s="5"/>
      <c r="D361" s="5"/>
      <c r="E361" s="5"/>
      <c r="F361" s="5"/>
      <c r="G361" s="4">
        <f t="shared" si="40"/>
        <v>0</v>
      </c>
      <c r="H361" s="5">
        <v>0</v>
      </c>
      <c r="I361" s="5">
        <v>0</v>
      </c>
      <c r="J361" s="5">
        <v>0</v>
      </c>
      <c r="K361" s="5">
        <v>0</v>
      </c>
      <c r="L361" s="11">
        <f t="shared" si="41"/>
        <v>0</v>
      </c>
      <c r="M361" s="5"/>
      <c r="N361" s="5"/>
      <c r="O361" s="5"/>
      <c r="P361" s="5"/>
      <c r="Q361" s="11">
        <f t="shared" si="42"/>
        <v>0</v>
      </c>
      <c r="R361" s="5">
        <v>0</v>
      </c>
      <c r="S361" s="5">
        <v>0</v>
      </c>
      <c r="T361" s="5">
        <v>0</v>
      </c>
      <c r="U361" s="5"/>
      <c r="V361" s="11">
        <f t="shared" si="43"/>
        <v>0</v>
      </c>
      <c r="W361" s="5"/>
      <c r="X361" s="5"/>
      <c r="Y361" s="5"/>
      <c r="Z361" s="5"/>
      <c r="AA361" s="11">
        <f t="shared" si="44"/>
        <v>0</v>
      </c>
      <c r="AB361" s="5"/>
      <c r="AC361" s="5"/>
      <c r="AD361" s="5"/>
      <c r="AE361" s="5"/>
      <c r="AF361" s="11">
        <f t="shared" si="45"/>
        <v>0</v>
      </c>
      <c r="AG361" s="5">
        <v>0</v>
      </c>
      <c r="AH361" s="5">
        <v>0</v>
      </c>
      <c r="AI361" s="5">
        <v>0</v>
      </c>
      <c r="AJ361" s="5"/>
      <c r="AK361" s="11">
        <f t="shared" si="46"/>
        <v>0</v>
      </c>
      <c r="AL361" s="95"/>
      <c r="AM361" s="95"/>
      <c r="AN361" s="95"/>
      <c r="AO361" s="95"/>
      <c r="AP361" s="11">
        <f t="shared" si="47"/>
        <v>0</v>
      </c>
    </row>
    <row r="362" spans="1:42" x14ac:dyDescent="0.25">
      <c r="A362" s="1" t="s">
        <v>728</v>
      </c>
      <c r="B362" s="2" t="s">
        <v>729</v>
      </c>
      <c r="C362" s="5"/>
      <c r="D362" s="5"/>
      <c r="E362" s="5"/>
      <c r="F362" s="5"/>
      <c r="G362" s="4">
        <f t="shared" si="40"/>
        <v>0</v>
      </c>
      <c r="H362" s="5">
        <v>0</v>
      </c>
      <c r="I362" s="5">
        <v>0</v>
      </c>
      <c r="J362" s="5">
        <v>0</v>
      </c>
      <c r="K362" s="5">
        <v>0</v>
      </c>
      <c r="L362" s="11">
        <f t="shared" si="41"/>
        <v>0</v>
      </c>
      <c r="M362" s="5"/>
      <c r="N362" s="5"/>
      <c r="O362" s="5"/>
      <c r="P362" s="5"/>
      <c r="Q362" s="11">
        <f t="shared" si="42"/>
        <v>0</v>
      </c>
      <c r="R362" s="5">
        <v>0</v>
      </c>
      <c r="S362" s="5">
        <v>0</v>
      </c>
      <c r="T362" s="5">
        <v>0</v>
      </c>
      <c r="U362" s="5"/>
      <c r="V362" s="11">
        <f t="shared" si="43"/>
        <v>0</v>
      </c>
      <c r="W362" s="5"/>
      <c r="X362" s="5"/>
      <c r="Y362" s="5"/>
      <c r="Z362" s="5"/>
      <c r="AA362" s="11">
        <f t="shared" si="44"/>
        <v>0</v>
      </c>
      <c r="AB362" s="5"/>
      <c r="AC362" s="5"/>
      <c r="AD362" s="5"/>
      <c r="AE362" s="5"/>
      <c r="AF362" s="11">
        <f t="shared" si="45"/>
        <v>0</v>
      </c>
      <c r="AG362" s="5">
        <v>0</v>
      </c>
      <c r="AH362" s="5">
        <v>0</v>
      </c>
      <c r="AI362" s="5">
        <v>0</v>
      </c>
      <c r="AJ362" s="5"/>
      <c r="AK362" s="11">
        <f t="shared" si="46"/>
        <v>0</v>
      </c>
      <c r="AL362" s="95"/>
      <c r="AM362" s="95"/>
      <c r="AN362" s="95"/>
      <c r="AO362" s="95"/>
      <c r="AP362" s="11">
        <f t="shared" si="47"/>
        <v>0</v>
      </c>
    </row>
    <row r="363" spans="1:42" x14ac:dyDescent="0.25">
      <c r="A363" s="1" t="s">
        <v>730</v>
      </c>
      <c r="B363" s="2" t="s">
        <v>731</v>
      </c>
      <c r="C363" s="5"/>
      <c r="D363" s="5"/>
      <c r="E363" s="5"/>
      <c r="F363" s="5"/>
      <c r="G363" s="4">
        <f t="shared" si="40"/>
        <v>0</v>
      </c>
      <c r="H363" s="5">
        <v>0</v>
      </c>
      <c r="I363" s="5">
        <v>0</v>
      </c>
      <c r="J363" s="5">
        <v>0</v>
      </c>
      <c r="K363" s="5">
        <v>0</v>
      </c>
      <c r="L363" s="11">
        <f t="shared" si="41"/>
        <v>0</v>
      </c>
      <c r="M363" s="5"/>
      <c r="N363" s="5"/>
      <c r="O363" s="5"/>
      <c r="P363" s="5"/>
      <c r="Q363" s="11">
        <f t="shared" si="42"/>
        <v>0</v>
      </c>
      <c r="R363" s="5">
        <v>0</v>
      </c>
      <c r="S363" s="5">
        <v>190.41</v>
      </c>
      <c r="T363" s="5">
        <v>0</v>
      </c>
      <c r="U363" s="5"/>
      <c r="V363" s="11">
        <f t="shared" si="43"/>
        <v>190.41</v>
      </c>
      <c r="W363" s="5"/>
      <c r="X363" s="5"/>
      <c r="Y363" s="5"/>
      <c r="Z363" s="5"/>
      <c r="AA363" s="11">
        <f t="shared" si="44"/>
        <v>0</v>
      </c>
      <c r="AB363" s="5"/>
      <c r="AC363" s="5"/>
      <c r="AD363" s="5"/>
      <c r="AE363" s="5"/>
      <c r="AF363" s="11">
        <f t="shared" si="45"/>
        <v>0</v>
      </c>
      <c r="AG363" s="5">
        <v>0</v>
      </c>
      <c r="AH363" s="5">
        <v>0</v>
      </c>
      <c r="AI363" s="5">
        <v>0</v>
      </c>
      <c r="AJ363" s="5"/>
      <c r="AK363" s="11">
        <f t="shared" si="46"/>
        <v>0</v>
      </c>
      <c r="AL363" s="95"/>
      <c r="AM363" s="95"/>
      <c r="AN363" s="95"/>
      <c r="AO363" s="95"/>
      <c r="AP363" s="11">
        <f t="shared" si="47"/>
        <v>0</v>
      </c>
    </row>
    <row r="364" spans="1:42" x14ac:dyDescent="0.25">
      <c r="A364" s="1" t="s">
        <v>732</v>
      </c>
      <c r="B364" s="2" t="s">
        <v>733</v>
      </c>
      <c r="C364" s="5"/>
      <c r="D364" s="5"/>
      <c r="E364" s="5"/>
      <c r="F364" s="5"/>
      <c r="G364" s="4">
        <f t="shared" si="40"/>
        <v>0</v>
      </c>
      <c r="H364" s="5">
        <v>0</v>
      </c>
      <c r="I364" s="5">
        <v>0</v>
      </c>
      <c r="J364" s="5">
        <v>0</v>
      </c>
      <c r="K364" s="5">
        <v>0</v>
      </c>
      <c r="L364" s="11">
        <f t="shared" si="41"/>
        <v>0</v>
      </c>
      <c r="M364" s="5"/>
      <c r="N364" s="5"/>
      <c r="O364" s="5"/>
      <c r="P364" s="5"/>
      <c r="Q364" s="11">
        <f t="shared" si="42"/>
        <v>0</v>
      </c>
      <c r="R364" s="5">
        <v>0</v>
      </c>
      <c r="S364" s="5">
        <v>0</v>
      </c>
      <c r="T364" s="5">
        <v>0</v>
      </c>
      <c r="U364" s="5"/>
      <c r="V364" s="11">
        <f t="shared" si="43"/>
        <v>0</v>
      </c>
      <c r="W364" s="5"/>
      <c r="X364" s="5"/>
      <c r="Y364" s="5"/>
      <c r="Z364" s="5"/>
      <c r="AA364" s="11">
        <f t="shared" si="44"/>
        <v>0</v>
      </c>
      <c r="AB364" s="5"/>
      <c r="AC364" s="5"/>
      <c r="AD364" s="5"/>
      <c r="AE364" s="5"/>
      <c r="AF364" s="11">
        <f t="shared" si="45"/>
        <v>0</v>
      </c>
      <c r="AG364" s="5">
        <v>0</v>
      </c>
      <c r="AH364" s="5">
        <v>0</v>
      </c>
      <c r="AI364" s="5">
        <v>0</v>
      </c>
      <c r="AJ364" s="5"/>
      <c r="AK364" s="11">
        <f t="shared" si="46"/>
        <v>0</v>
      </c>
      <c r="AL364" s="95"/>
      <c r="AM364" s="95"/>
      <c r="AN364" s="95"/>
      <c r="AO364" s="95"/>
      <c r="AP364" s="11">
        <f t="shared" si="47"/>
        <v>0</v>
      </c>
    </row>
    <row r="365" spans="1:42" x14ac:dyDescent="0.25">
      <c r="A365" s="1" t="s">
        <v>734</v>
      </c>
      <c r="B365" s="2" t="s">
        <v>735</v>
      </c>
      <c r="C365" s="5"/>
      <c r="D365" s="5"/>
      <c r="E365" s="5"/>
      <c r="F365" s="5"/>
      <c r="G365" s="4">
        <f t="shared" si="40"/>
        <v>0</v>
      </c>
      <c r="H365" s="5">
        <v>0</v>
      </c>
      <c r="I365" s="5">
        <v>0</v>
      </c>
      <c r="J365" s="5">
        <v>0</v>
      </c>
      <c r="K365" s="5">
        <v>0</v>
      </c>
      <c r="L365" s="11">
        <f t="shared" si="41"/>
        <v>0</v>
      </c>
      <c r="M365" s="5"/>
      <c r="N365" s="5"/>
      <c r="O365" s="5"/>
      <c r="P365" s="5"/>
      <c r="Q365" s="11">
        <f t="shared" si="42"/>
        <v>0</v>
      </c>
      <c r="R365" s="5">
        <v>0</v>
      </c>
      <c r="S365" s="5">
        <v>0</v>
      </c>
      <c r="T365" s="5">
        <v>0</v>
      </c>
      <c r="U365" s="5"/>
      <c r="V365" s="11">
        <f t="shared" si="43"/>
        <v>0</v>
      </c>
      <c r="W365" s="5"/>
      <c r="X365" s="5"/>
      <c r="Y365" s="5"/>
      <c r="Z365" s="5"/>
      <c r="AA365" s="11">
        <f t="shared" si="44"/>
        <v>0</v>
      </c>
      <c r="AB365" s="5"/>
      <c r="AC365" s="5"/>
      <c r="AD365" s="5"/>
      <c r="AE365" s="5"/>
      <c r="AF365" s="11">
        <f t="shared" si="45"/>
        <v>0</v>
      </c>
      <c r="AG365" s="5">
        <v>0</v>
      </c>
      <c r="AH365" s="5">
        <v>0</v>
      </c>
      <c r="AI365" s="5">
        <v>0</v>
      </c>
      <c r="AJ365" s="5"/>
      <c r="AK365" s="11">
        <f t="shared" si="46"/>
        <v>0</v>
      </c>
      <c r="AL365" s="95"/>
      <c r="AM365" s="95"/>
      <c r="AN365" s="95"/>
      <c r="AO365" s="95"/>
      <c r="AP365" s="11">
        <f t="shared" si="47"/>
        <v>0</v>
      </c>
    </row>
    <row r="366" spans="1:42" x14ac:dyDescent="0.25">
      <c r="A366" s="1" t="s">
        <v>736</v>
      </c>
      <c r="B366" s="2" t="s">
        <v>737</v>
      </c>
      <c r="C366" s="5"/>
      <c r="D366" s="5"/>
      <c r="E366" s="5"/>
      <c r="F366" s="5"/>
      <c r="G366" s="4">
        <f t="shared" si="40"/>
        <v>0</v>
      </c>
      <c r="H366" s="5">
        <v>0</v>
      </c>
      <c r="I366" s="5">
        <v>0</v>
      </c>
      <c r="J366" s="5">
        <v>0</v>
      </c>
      <c r="K366" s="5">
        <v>0</v>
      </c>
      <c r="L366" s="11">
        <f t="shared" si="41"/>
        <v>0</v>
      </c>
      <c r="M366" s="5"/>
      <c r="N366" s="5"/>
      <c r="O366" s="5"/>
      <c r="P366" s="5"/>
      <c r="Q366" s="11">
        <f t="shared" si="42"/>
        <v>0</v>
      </c>
      <c r="R366" s="5">
        <v>0</v>
      </c>
      <c r="S366" s="5">
        <v>0</v>
      </c>
      <c r="T366" s="5">
        <v>0</v>
      </c>
      <c r="U366" s="5"/>
      <c r="V366" s="11">
        <f t="shared" si="43"/>
        <v>0</v>
      </c>
      <c r="W366" s="5"/>
      <c r="X366" s="5">
        <v>530.79999999999995</v>
      </c>
      <c r="Y366" s="5">
        <v>2500</v>
      </c>
      <c r="Z366" s="5"/>
      <c r="AA366" s="11">
        <f t="shared" si="44"/>
        <v>3030.8</v>
      </c>
      <c r="AB366" s="5"/>
      <c r="AC366" s="5"/>
      <c r="AD366" s="5"/>
      <c r="AE366" s="5"/>
      <c r="AF366" s="11">
        <f t="shared" si="45"/>
        <v>0</v>
      </c>
      <c r="AG366" s="5">
        <v>0</v>
      </c>
      <c r="AH366" s="5">
        <v>0</v>
      </c>
      <c r="AI366" s="5">
        <v>0</v>
      </c>
      <c r="AJ366" s="5"/>
      <c r="AK366" s="11">
        <f t="shared" si="46"/>
        <v>0</v>
      </c>
      <c r="AL366" s="95"/>
      <c r="AM366" s="95"/>
      <c r="AN366" s="95"/>
      <c r="AO366" s="95"/>
      <c r="AP366" s="11">
        <f t="shared" si="47"/>
        <v>0</v>
      </c>
    </row>
    <row r="367" spans="1:42" x14ac:dyDescent="0.25">
      <c r="A367" s="1" t="s">
        <v>738</v>
      </c>
      <c r="B367" s="2" t="s">
        <v>739</v>
      </c>
      <c r="C367" s="5"/>
      <c r="D367" s="5"/>
      <c r="E367" s="5"/>
      <c r="F367" s="5"/>
      <c r="G367" s="4">
        <f t="shared" si="40"/>
        <v>0</v>
      </c>
      <c r="H367" s="5">
        <v>0</v>
      </c>
      <c r="I367" s="5">
        <v>0</v>
      </c>
      <c r="J367" s="5">
        <v>0</v>
      </c>
      <c r="K367" s="5">
        <v>0</v>
      </c>
      <c r="L367" s="11">
        <f t="shared" si="41"/>
        <v>0</v>
      </c>
      <c r="M367" s="5"/>
      <c r="N367" s="5"/>
      <c r="O367" s="5"/>
      <c r="P367" s="5"/>
      <c r="Q367" s="11">
        <f t="shared" si="42"/>
        <v>0</v>
      </c>
      <c r="R367" s="5">
        <v>0</v>
      </c>
      <c r="S367" s="5">
        <v>0</v>
      </c>
      <c r="T367" s="5">
        <v>0</v>
      </c>
      <c r="U367" s="5"/>
      <c r="V367" s="11">
        <f t="shared" si="43"/>
        <v>0</v>
      </c>
      <c r="W367" s="5"/>
      <c r="X367" s="5"/>
      <c r="Y367" s="5"/>
      <c r="Z367" s="5"/>
      <c r="AA367" s="11">
        <f t="shared" si="44"/>
        <v>0</v>
      </c>
      <c r="AB367" s="5"/>
      <c r="AC367" s="5"/>
      <c r="AD367" s="5"/>
      <c r="AE367" s="5"/>
      <c r="AF367" s="11">
        <f t="shared" si="45"/>
        <v>0</v>
      </c>
      <c r="AG367" s="5">
        <v>0</v>
      </c>
      <c r="AH367" s="5">
        <v>0</v>
      </c>
      <c r="AI367" s="5">
        <v>0</v>
      </c>
      <c r="AJ367" s="5"/>
      <c r="AK367" s="11">
        <f t="shared" si="46"/>
        <v>0</v>
      </c>
      <c r="AL367" s="95"/>
      <c r="AM367" s="95"/>
      <c r="AN367" s="95"/>
      <c r="AO367" s="95"/>
      <c r="AP367" s="11">
        <f t="shared" si="47"/>
        <v>0</v>
      </c>
    </row>
    <row r="368" spans="1:42" x14ac:dyDescent="0.25">
      <c r="A368" s="1" t="s">
        <v>740</v>
      </c>
      <c r="B368" s="2" t="s">
        <v>741</v>
      </c>
      <c r="C368" s="5"/>
      <c r="D368" s="5"/>
      <c r="E368" s="5"/>
      <c r="F368" s="5"/>
      <c r="G368" s="4">
        <f t="shared" si="40"/>
        <v>0</v>
      </c>
      <c r="H368" s="5">
        <v>0</v>
      </c>
      <c r="I368" s="5">
        <v>0</v>
      </c>
      <c r="J368" s="5">
        <v>0</v>
      </c>
      <c r="K368" s="5">
        <v>0</v>
      </c>
      <c r="L368" s="11">
        <f t="shared" si="41"/>
        <v>0</v>
      </c>
      <c r="M368" s="5"/>
      <c r="N368" s="5"/>
      <c r="O368" s="5"/>
      <c r="P368" s="5"/>
      <c r="Q368" s="11">
        <f t="shared" si="42"/>
        <v>0</v>
      </c>
      <c r="R368" s="5">
        <v>0</v>
      </c>
      <c r="S368" s="5">
        <v>394.3</v>
      </c>
      <c r="T368" s="5">
        <v>0</v>
      </c>
      <c r="U368" s="5"/>
      <c r="V368" s="11">
        <f t="shared" si="43"/>
        <v>394.3</v>
      </c>
      <c r="W368" s="5"/>
      <c r="X368" s="5"/>
      <c r="Y368" s="5"/>
      <c r="Z368" s="5"/>
      <c r="AA368" s="11">
        <f t="shared" si="44"/>
        <v>0</v>
      </c>
      <c r="AB368" s="5"/>
      <c r="AC368" s="5"/>
      <c r="AD368" s="5"/>
      <c r="AE368" s="5"/>
      <c r="AF368" s="11">
        <f t="shared" si="45"/>
        <v>0</v>
      </c>
      <c r="AG368" s="5">
        <v>0</v>
      </c>
      <c r="AH368" s="5">
        <v>0</v>
      </c>
      <c r="AI368" s="5">
        <v>0</v>
      </c>
      <c r="AJ368" s="5"/>
      <c r="AK368" s="11">
        <f t="shared" si="46"/>
        <v>0</v>
      </c>
      <c r="AL368" s="95"/>
      <c r="AM368" s="95"/>
      <c r="AN368" s="95"/>
      <c r="AO368" s="95"/>
      <c r="AP368" s="11">
        <f t="shared" si="47"/>
        <v>0</v>
      </c>
    </row>
    <row r="369" spans="1:42" x14ac:dyDescent="0.25">
      <c r="A369" s="1" t="s">
        <v>742</v>
      </c>
      <c r="B369" s="2" t="s">
        <v>743</v>
      </c>
      <c r="C369" s="5"/>
      <c r="D369" s="5"/>
      <c r="E369" s="5"/>
      <c r="F369" s="5"/>
      <c r="G369" s="4">
        <f t="shared" si="40"/>
        <v>0</v>
      </c>
      <c r="H369" s="5">
        <v>0</v>
      </c>
      <c r="I369" s="5">
        <v>0</v>
      </c>
      <c r="J369" s="5">
        <v>0</v>
      </c>
      <c r="K369" s="5">
        <v>0</v>
      </c>
      <c r="L369" s="11">
        <f t="shared" si="41"/>
        <v>0</v>
      </c>
      <c r="M369" s="5"/>
      <c r="N369" s="5"/>
      <c r="O369" s="5"/>
      <c r="P369" s="5"/>
      <c r="Q369" s="11">
        <f t="shared" si="42"/>
        <v>0</v>
      </c>
      <c r="R369" s="5">
        <v>0</v>
      </c>
      <c r="S369" s="5">
        <v>0</v>
      </c>
      <c r="T369" s="5">
        <v>0</v>
      </c>
      <c r="U369" s="5"/>
      <c r="V369" s="11">
        <f t="shared" si="43"/>
        <v>0</v>
      </c>
      <c r="W369" s="5"/>
      <c r="X369" s="5"/>
      <c r="Y369" s="5"/>
      <c r="Z369" s="5"/>
      <c r="AA369" s="11">
        <f t="shared" si="44"/>
        <v>0</v>
      </c>
      <c r="AB369" s="5"/>
      <c r="AC369" s="5"/>
      <c r="AD369" s="5"/>
      <c r="AE369" s="5"/>
      <c r="AF369" s="11">
        <f t="shared" si="45"/>
        <v>0</v>
      </c>
      <c r="AG369" s="5">
        <v>0</v>
      </c>
      <c r="AH369" s="5">
        <v>0</v>
      </c>
      <c r="AI369" s="5">
        <v>0</v>
      </c>
      <c r="AJ369" s="5"/>
      <c r="AK369" s="11">
        <f t="shared" si="46"/>
        <v>0</v>
      </c>
      <c r="AL369" s="95"/>
      <c r="AM369" s="95"/>
      <c r="AN369" s="95"/>
      <c r="AO369" s="95"/>
      <c r="AP369" s="11">
        <f t="shared" si="47"/>
        <v>0</v>
      </c>
    </row>
    <row r="370" spans="1:42" x14ac:dyDescent="0.25">
      <c r="A370" s="1" t="s">
        <v>744</v>
      </c>
      <c r="B370" s="2" t="s">
        <v>745</v>
      </c>
      <c r="C370" s="5"/>
      <c r="D370" s="5"/>
      <c r="E370" s="5"/>
      <c r="F370" s="5"/>
      <c r="G370" s="4">
        <f t="shared" si="40"/>
        <v>0</v>
      </c>
      <c r="H370" s="5">
        <v>0</v>
      </c>
      <c r="I370" s="5">
        <v>0</v>
      </c>
      <c r="J370" s="5">
        <v>0</v>
      </c>
      <c r="K370" s="5">
        <v>0</v>
      </c>
      <c r="L370" s="11">
        <f t="shared" si="41"/>
        <v>0</v>
      </c>
      <c r="M370" s="5"/>
      <c r="N370" s="5"/>
      <c r="O370" s="5"/>
      <c r="P370" s="5"/>
      <c r="Q370" s="11">
        <f t="shared" si="42"/>
        <v>0</v>
      </c>
      <c r="R370" s="5">
        <v>0</v>
      </c>
      <c r="S370" s="5">
        <v>0</v>
      </c>
      <c r="T370" s="5">
        <v>0</v>
      </c>
      <c r="U370" s="5"/>
      <c r="V370" s="11">
        <f t="shared" si="43"/>
        <v>0</v>
      </c>
      <c r="W370" s="5"/>
      <c r="X370" s="5"/>
      <c r="Y370" s="5"/>
      <c r="Z370" s="5"/>
      <c r="AA370" s="11">
        <f t="shared" si="44"/>
        <v>0</v>
      </c>
      <c r="AB370" s="5"/>
      <c r="AC370" s="5"/>
      <c r="AD370" s="5"/>
      <c r="AE370" s="5"/>
      <c r="AF370" s="11">
        <f t="shared" si="45"/>
        <v>0</v>
      </c>
      <c r="AG370" s="5">
        <v>0</v>
      </c>
      <c r="AH370" s="5">
        <v>0</v>
      </c>
      <c r="AI370" s="5">
        <v>0</v>
      </c>
      <c r="AJ370" s="5"/>
      <c r="AK370" s="11">
        <f t="shared" si="46"/>
        <v>0</v>
      </c>
      <c r="AL370" s="95"/>
      <c r="AM370" s="95"/>
      <c r="AN370" s="95"/>
      <c r="AO370" s="95"/>
      <c r="AP370" s="11">
        <f t="shared" si="47"/>
        <v>0</v>
      </c>
    </row>
    <row r="371" spans="1:42" x14ac:dyDescent="0.25">
      <c r="A371" s="1" t="s">
        <v>746</v>
      </c>
      <c r="B371" s="2" t="s">
        <v>747</v>
      </c>
      <c r="C371" s="5"/>
      <c r="D371" s="5"/>
      <c r="E371" s="5"/>
      <c r="F371" s="5"/>
      <c r="G371" s="4">
        <f t="shared" si="40"/>
        <v>0</v>
      </c>
      <c r="H371" s="5">
        <v>0</v>
      </c>
      <c r="I371" s="5">
        <v>0</v>
      </c>
      <c r="J371" s="5">
        <v>0</v>
      </c>
      <c r="K371" s="5">
        <v>0</v>
      </c>
      <c r="L371" s="11">
        <f t="shared" si="41"/>
        <v>0</v>
      </c>
      <c r="M371" s="5"/>
      <c r="N371" s="5"/>
      <c r="O371" s="5"/>
      <c r="P371" s="5"/>
      <c r="Q371" s="11">
        <f t="shared" si="42"/>
        <v>0</v>
      </c>
      <c r="R371" s="5">
        <v>0</v>
      </c>
      <c r="S371" s="5">
        <v>0</v>
      </c>
      <c r="T371" s="5">
        <v>0</v>
      </c>
      <c r="U371" s="5"/>
      <c r="V371" s="11">
        <f t="shared" si="43"/>
        <v>0</v>
      </c>
      <c r="W371" s="5"/>
      <c r="X371" s="5"/>
      <c r="Y371" s="5"/>
      <c r="Z371" s="5"/>
      <c r="AA371" s="11">
        <f t="shared" si="44"/>
        <v>0</v>
      </c>
      <c r="AB371" s="5"/>
      <c r="AC371" s="5"/>
      <c r="AD371" s="5"/>
      <c r="AE371" s="5"/>
      <c r="AF371" s="11">
        <f t="shared" si="45"/>
        <v>0</v>
      </c>
      <c r="AG371" s="5">
        <v>0</v>
      </c>
      <c r="AH371" s="5">
        <v>0</v>
      </c>
      <c r="AI371" s="5">
        <v>0</v>
      </c>
      <c r="AJ371" s="5"/>
      <c r="AK371" s="11">
        <f t="shared" si="46"/>
        <v>0</v>
      </c>
      <c r="AL371" s="95"/>
      <c r="AM371" s="95"/>
      <c r="AN371" s="95"/>
      <c r="AO371" s="95"/>
      <c r="AP371" s="11">
        <f t="shared" si="47"/>
        <v>0</v>
      </c>
    </row>
    <row r="372" spans="1:42" x14ac:dyDescent="0.25">
      <c r="A372" s="1" t="s">
        <v>748</v>
      </c>
      <c r="B372" s="2" t="s">
        <v>749</v>
      </c>
      <c r="C372" s="5"/>
      <c r="D372" s="5"/>
      <c r="E372" s="5"/>
      <c r="F372" s="5"/>
      <c r="G372" s="4">
        <f t="shared" si="40"/>
        <v>0</v>
      </c>
      <c r="H372" s="5">
        <v>0</v>
      </c>
      <c r="I372" s="5">
        <v>0</v>
      </c>
      <c r="J372" s="5">
        <v>0</v>
      </c>
      <c r="K372" s="5">
        <v>0</v>
      </c>
      <c r="L372" s="11">
        <f t="shared" si="41"/>
        <v>0</v>
      </c>
      <c r="M372" s="5"/>
      <c r="N372" s="5"/>
      <c r="O372" s="5"/>
      <c r="P372" s="5"/>
      <c r="Q372" s="11">
        <f t="shared" si="42"/>
        <v>0</v>
      </c>
      <c r="R372" s="5">
        <v>0</v>
      </c>
      <c r="S372" s="5">
        <v>0</v>
      </c>
      <c r="T372" s="5">
        <v>0</v>
      </c>
      <c r="U372" s="5"/>
      <c r="V372" s="11">
        <f t="shared" si="43"/>
        <v>0</v>
      </c>
      <c r="W372" s="5"/>
      <c r="X372" s="5"/>
      <c r="Y372" s="5"/>
      <c r="Z372" s="5"/>
      <c r="AA372" s="11">
        <f t="shared" si="44"/>
        <v>0</v>
      </c>
      <c r="AB372" s="5"/>
      <c r="AC372" s="5"/>
      <c r="AD372" s="5"/>
      <c r="AE372" s="5"/>
      <c r="AF372" s="11">
        <f t="shared" si="45"/>
        <v>0</v>
      </c>
      <c r="AG372" s="5">
        <v>0</v>
      </c>
      <c r="AH372" s="5">
        <v>0</v>
      </c>
      <c r="AI372" s="5">
        <v>0</v>
      </c>
      <c r="AJ372" s="5"/>
      <c r="AK372" s="11">
        <f t="shared" si="46"/>
        <v>0</v>
      </c>
      <c r="AL372" s="95"/>
      <c r="AM372" s="95"/>
      <c r="AN372" s="95"/>
      <c r="AO372" s="95"/>
      <c r="AP372" s="11">
        <f t="shared" si="47"/>
        <v>0</v>
      </c>
    </row>
    <row r="373" spans="1:42" x14ac:dyDescent="0.25">
      <c r="A373" s="1" t="s">
        <v>750</v>
      </c>
      <c r="B373" s="2" t="s">
        <v>751</v>
      </c>
      <c r="C373" s="5"/>
      <c r="D373" s="5"/>
      <c r="E373" s="5"/>
      <c r="F373" s="5"/>
      <c r="G373" s="4">
        <f t="shared" si="40"/>
        <v>0</v>
      </c>
      <c r="H373" s="5">
        <v>0</v>
      </c>
      <c r="I373" s="5">
        <v>0</v>
      </c>
      <c r="J373" s="5">
        <v>0</v>
      </c>
      <c r="K373" s="5">
        <v>0</v>
      </c>
      <c r="L373" s="11">
        <f t="shared" si="41"/>
        <v>0</v>
      </c>
      <c r="M373" s="5"/>
      <c r="N373" s="5"/>
      <c r="O373" s="5"/>
      <c r="P373" s="5"/>
      <c r="Q373" s="11">
        <f t="shared" si="42"/>
        <v>0</v>
      </c>
      <c r="R373" s="5">
        <v>0</v>
      </c>
      <c r="S373" s="5">
        <v>0</v>
      </c>
      <c r="T373" s="5">
        <v>0</v>
      </c>
      <c r="U373" s="5"/>
      <c r="V373" s="11">
        <f t="shared" si="43"/>
        <v>0</v>
      </c>
      <c r="W373" s="5"/>
      <c r="X373" s="5"/>
      <c r="Y373" s="5"/>
      <c r="Z373" s="5"/>
      <c r="AA373" s="11">
        <f t="shared" si="44"/>
        <v>0</v>
      </c>
      <c r="AB373" s="5"/>
      <c r="AC373" s="5"/>
      <c r="AD373" s="5"/>
      <c r="AE373" s="5"/>
      <c r="AF373" s="11">
        <f t="shared" si="45"/>
        <v>0</v>
      </c>
      <c r="AG373" s="5">
        <v>0</v>
      </c>
      <c r="AH373" s="5">
        <v>0</v>
      </c>
      <c r="AI373" s="5">
        <v>0</v>
      </c>
      <c r="AJ373" s="5"/>
      <c r="AK373" s="11">
        <f t="shared" si="46"/>
        <v>0</v>
      </c>
      <c r="AL373" s="95"/>
      <c r="AM373" s="95"/>
      <c r="AN373" s="95"/>
      <c r="AO373" s="95"/>
      <c r="AP373" s="11">
        <f t="shared" si="47"/>
        <v>0</v>
      </c>
    </row>
    <row r="374" spans="1:42" x14ac:dyDescent="0.25">
      <c r="A374" s="1" t="s">
        <v>752</v>
      </c>
      <c r="B374" s="2" t="s">
        <v>753</v>
      </c>
      <c r="C374" s="5"/>
      <c r="D374" s="5"/>
      <c r="E374" s="5"/>
      <c r="F374" s="5"/>
      <c r="G374" s="4">
        <f t="shared" si="40"/>
        <v>0</v>
      </c>
      <c r="H374" s="5">
        <v>0</v>
      </c>
      <c r="I374" s="5">
        <v>0</v>
      </c>
      <c r="J374" s="5">
        <v>0</v>
      </c>
      <c r="K374" s="5">
        <v>0</v>
      </c>
      <c r="L374" s="11">
        <f t="shared" si="41"/>
        <v>0</v>
      </c>
      <c r="M374" s="5"/>
      <c r="N374" s="5"/>
      <c r="O374" s="5"/>
      <c r="P374" s="5"/>
      <c r="Q374" s="11">
        <f t="shared" si="42"/>
        <v>0</v>
      </c>
      <c r="R374" s="5">
        <v>0</v>
      </c>
      <c r="S374" s="5">
        <v>0</v>
      </c>
      <c r="T374" s="5">
        <v>0</v>
      </c>
      <c r="U374" s="5"/>
      <c r="V374" s="11">
        <f t="shared" si="43"/>
        <v>0</v>
      </c>
      <c r="W374" s="5"/>
      <c r="X374" s="5"/>
      <c r="Y374" s="5"/>
      <c r="Z374" s="5"/>
      <c r="AA374" s="11">
        <f t="shared" si="44"/>
        <v>0</v>
      </c>
      <c r="AB374" s="5"/>
      <c r="AC374" s="5"/>
      <c r="AD374" s="5"/>
      <c r="AE374" s="5"/>
      <c r="AF374" s="11">
        <f t="shared" si="45"/>
        <v>0</v>
      </c>
      <c r="AG374" s="5">
        <v>0</v>
      </c>
      <c r="AH374" s="5">
        <v>0</v>
      </c>
      <c r="AI374" s="5">
        <v>0</v>
      </c>
      <c r="AJ374" s="5"/>
      <c r="AK374" s="11">
        <f t="shared" si="46"/>
        <v>0</v>
      </c>
      <c r="AL374" s="95"/>
      <c r="AM374" s="95"/>
      <c r="AN374" s="95"/>
      <c r="AO374" s="95"/>
      <c r="AP374" s="11">
        <f t="shared" si="47"/>
        <v>0</v>
      </c>
    </row>
    <row r="375" spans="1:42" x14ac:dyDescent="0.25">
      <c r="A375" s="1" t="s">
        <v>754</v>
      </c>
      <c r="B375" s="2" t="s">
        <v>755</v>
      </c>
      <c r="C375" s="5"/>
      <c r="D375" s="5"/>
      <c r="E375" s="5"/>
      <c r="F375" s="5"/>
      <c r="G375" s="4">
        <f t="shared" si="40"/>
        <v>0</v>
      </c>
      <c r="H375" s="5">
        <v>0</v>
      </c>
      <c r="I375" s="5">
        <v>0</v>
      </c>
      <c r="J375" s="5">
        <v>0</v>
      </c>
      <c r="K375" s="5">
        <v>0</v>
      </c>
      <c r="L375" s="11">
        <f t="shared" si="41"/>
        <v>0</v>
      </c>
      <c r="M375" s="5"/>
      <c r="N375" s="5"/>
      <c r="O375" s="5"/>
      <c r="P375" s="5"/>
      <c r="Q375" s="11">
        <f t="shared" si="42"/>
        <v>0</v>
      </c>
      <c r="R375" s="5">
        <v>0</v>
      </c>
      <c r="S375" s="5">
        <v>44</v>
      </c>
      <c r="T375" s="5">
        <v>0</v>
      </c>
      <c r="U375" s="5"/>
      <c r="V375" s="11">
        <f t="shared" si="43"/>
        <v>44</v>
      </c>
      <c r="W375" s="5"/>
      <c r="X375" s="5"/>
      <c r="Y375" s="5"/>
      <c r="Z375" s="5"/>
      <c r="AA375" s="11">
        <f t="shared" si="44"/>
        <v>0</v>
      </c>
      <c r="AB375" s="5"/>
      <c r="AC375" s="5"/>
      <c r="AD375" s="5"/>
      <c r="AE375" s="5"/>
      <c r="AF375" s="11">
        <f t="shared" si="45"/>
        <v>0</v>
      </c>
      <c r="AG375" s="5">
        <v>0</v>
      </c>
      <c r="AH375" s="5">
        <v>150</v>
      </c>
      <c r="AI375" s="5">
        <v>0</v>
      </c>
      <c r="AJ375" s="5"/>
      <c r="AK375" s="11">
        <f t="shared" si="46"/>
        <v>150</v>
      </c>
      <c r="AL375" s="95"/>
      <c r="AM375" s="95"/>
      <c r="AN375" s="95"/>
      <c r="AO375" s="95"/>
      <c r="AP375" s="11">
        <f t="shared" si="47"/>
        <v>0</v>
      </c>
    </row>
    <row r="376" spans="1:42" x14ac:dyDescent="0.25">
      <c r="A376" s="1" t="s">
        <v>756</v>
      </c>
      <c r="B376" s="2" t="s">
        <v>757</v>
      </c>
      <c r="C376" s="5"/>
      <c r="D376" s="5"/>
      <c r="E376" s="5"/>
      <c r="F376" s="5"/>
      <c r="G376" s="4">
        <f t="shared" si="40"/>
        <v>0</v>
      </c>
      <c r="H376" s="5">
        <v>0</v>
      </c>
      <c r="I376" s="5">
        <v>0</v>
      </c>
      <c r="J376" s="5">
        <v>0</v>
      </c>
      <c r="K376" s="5">
        <v>0</v>
      </c>
      <c r="L376" s="11">
        <f t="shared" si="41"/>
        <v>0</v>
      </c>
      <c r="M376" s="5"/>
      <c r="N376" s="5"/>
      <c r="O376" s="5"/>
      <c r="P376" s="5"/>
      <c r="Q376" s="11">
        <f t="shared" si="42"/>
        <v>0</v>
      </c>
      <c r="R376" s="5">
        <v>0</v>
      </c>
      <c r="S376" s="5">
        <v>0</v>
      </c>
      <c r="T376" s="5">
        <v>0</v>
      </c>
      <c r="U376" s="5"/>
      <c r="V376" s="11">
        <f t="shared" si="43"/>
        <v>0</v>
      </c>
      <c r="W376" s="5"/>
      <c r="X376" s="5"/>
      <c r="Y376" s="5"/>
      <c r="Z376" s="5"/>
      <c r="AA376" s="11">
        <f t="shared" si="44"/>
        <v>0</v>
      </c>
      <c r="AB376" s="5"/>
      <c r="AC376" s="5"/>
      <c r="AD376" s="5"/>
      <c r="AE376" s="5"/>
      <c r="AF376" s="11">
        <f t="shared" si="45"/>
        <v>0</v>
      </c>
      <c r="AG376" s="5">
        <v>0</v>
      </c>
      <c r="AH376" s="5">
        <v>0</v>
      </c>
      <c r="AI376" s="5">
        <v>0</v>
      </c>
      <c r="AJ376" s="5"/>
      <c r="AK376" s="11">
        <f t="shared" si="46"/>
        <v>0</v>
      </c>
      <c r="AL376" s="95"/>
      <c r="AM376" s="95"/>
      <c r="AN376" s="95"/>
      <c r="AO376" s="95"/>
      <c r="AP376" s="11">
        <f t="shared" si="47"/>
        <v>0</v>
      </c>
    </row>
    <row r="377" spans="1:42" x14ac:dyDescent="0.25">
      <c r="A377" s="1" t="s">
        <v>758</v>
      </c>
      <c r="B377" s="2" t="s">
        <v>759</v>
      </c>
      <c r="C377" s="5"/>
      <c r="D377" s="5"/>
      <c r="E377" s="5"/>
      <c r="F377" s="5"/>
      <c r="G377" s="4">
        <f t="shared" si="40"/>
        <v>0</v>
      </c>
      <c r="H377" s="5">
        <v>0</v>
      </c>
      <c r="I377" s="5">
        <v>0</v>
      </c>
      <c r="J377" s="5">
        <v>8509</v>
      </c>
      <c r="K377" s="5">
        <v>0</v>
      </c>
      <c r="L377" s="11">
        <f t="shared" si="41"/>
        <v>8509</v>
      </c>
      <c r="M377" s="5"/>
      <c r="N377" s="5"/>
      <c r="O377" s="5"/>
      <c r="P377" s="5"/>
      <c r="Q377" s="11">
        <f t="shared" si="42"/>
        <v>0</v>
      </c>
      <c r="R377" s="5">
        <v>0</v>
      </c>
      <c r="S377" s="5">
        <v>217.57</v>
      </c>
      <c r="T377" s="5">
        <v>0</v>
      </c>
      <c r="U377" s="5"/>
      <c r="V377" s="11">
        <f t="shared" si="43"/>
        <v>217.57</v>
      </c>
      <c r="W377" s="5"/>
      <c r="X377" s="5"/>
      <c r="Y377" s="5"/>
      <c r="Z377" s="5"/>
      <c r="AA377" s="11">
        <f t="shared" si="44"/>
        <v>0</v>
      </c>
      <c r="AB377" s="5"/>
      <c r="AC377" s="5"/>
      <c r="AD377" s="5"/>
      <c r="AE377" s="5"/>
      <c r="AF377" s="11">
        <f t="shared" si="45"/>
        <v>0</v>
      </c>
      <c r="AG377" s="5">
        <v>0</v>
      </c>
      <c r="AH377" s="5">
        <v>0</v>
      </c>
      <c r="AI377" s="5">
        <v>0</v>
      </c>
      <c r="AJ377" s="5"/>
      <c r="AK377" s="11">
        <f t="shared" si="46"/>
        <v>0</v>
      </c>
      <c r="AL377" s="95"/>
      <c r="AM377" s="95"/>
      <c r="AN377" s="95"/>
      <c r="AO377" s="95"/>
      <c r="AP377" s="11">
        <f t="shared" si="47"/>
        <v>0</v>
      </c>
    </row>
    <row r="378" spans="1:42" x14ac:dyDescent="0.25">
      <c r="A378" s="1" t="s">
        <v>760</v>
      </c>
      <c r="B378" s="2" t="s">
        <v>761</v>
      </c>
      <c r="C378" s="5"/>
      <c r="D378" s="5"/>
      <c r="E378" s="5"/>
      <c r="F378" s="5"/>
      <c r="G378" s="4">
        <f t="shared" si="40"/>
        <v>0</v>
      </c>
      <c r="H378" s="5">
        <v>0</v>
      </c>
      <c r="I378" s="5">
        <v>0</v>
      </c>
      <c r="J378" s="5">
        <v>0</v>
      </c>
      <c r="K378" s="5">
        <v>0</v>
      </c>
      <c r="L378" s="11">
        <f t="shared" si="41"/>
        <v>0</v>
      </c>
      <c r="M378" s="5"/>
      <c r="N378" s="5"/>
      <c r="O378" s="5"/>
      <c r="P378" s="5"/>
      <c r="Q378" s="11">
        <f t="shared" si="42"/>
        <v>0</v>
      </c>
      <c r="R378" s="5">
        <v>0</v>
      </c>
      <c r="S378" s="5">
        <v>0</v>
      </c>
      <c r="T378" s="5">
        <v>0</v>
      </c>
      <c r="U378" s="5"/>
      <c r="V378" s="11">
        <f t="shared" si="43"/>
        <v>0</v>
      </c>
      <c r="W378" s="5"/>
      <c r="X378" s="5"/>
      <c r="Y378" s="5"/>
      <c r="Z378" s="5"/>
      <c r="AA378" s="11">
        <f t="shared" si="44"/>
        <v>0</v>
      </c>
      <c r="AB378" s="5"/>
      <c r="AC378" s="5"/>
      <c r="AD378" s="5"/>
      <c r="AE378" s="5"/>
      <c r="AF378" s="11">
        <f t="shared" si="45"/>
        <v>0</v>
      </c>
      <c r="AG378" s="5">
        <v>0</v>
      </c>
      <c r="AH378" s="5">
        <v>0</v>
      </c>
      <c r="AI378" s="5">
        <v>0</v>
      </c>
      <c r="AJ378" s="5"/>
      <c r="AK378" s="11">
        <f t="shared" si="46"/>
        <v>0</v>
      </c>
      <c r="AL378" s="95"/>
      <c r="AM378" s="95"/>
      <c r="AN378" s="95"/>
      <c r="AO378" s="95"/>
      <c r="AP378" s="11">
        <f t="shared" si="47"/>
        <v>0</v>
      </c>
    </row>
    <row r="379" spans="1:42" x14ac:dyDescent="0.25">
      <c r="A379" s="1" t="s">
        <v>762</v>
      </c>
      <c r="B379" s="2" t="s">
        <v>763</v>
      </c>
      <c r="C379" s="5"/>
      <c r="D379" s="5"/>
      <c r="E379" s="5"/>
      <c r="F379" s="5"/>
      <c r="G379" s="4">
        <f t="shared" si="40"/>
        <v>0</v>
      </c>
      <c r="H379" s="5">
        <v>0</v>
      </c>
      <c r="I379" s="5">
        <v>0</v>
      </c>
      <c r="J379" s="5">
        <v>0</v>
      </c>
      <c r="K379" s="5">
        <v>0</v>
      </c>
      <c r="L379" s="11">
        <f t="shared" si="41"/>
        <v>0</v>
      </c>
      <c r="M379" s="5"/>
      <c r="N379" s="5"/>
      <c r="O379" s="5"/>
      <c r="P379" s="5"/>
      <c r="Q379" s="11">
        <f t="shared" si="42"/>
        <v>0</v>
      </c>
      <c r="R379" s="5">
        <v>0</v>
      </c>
      <c r="S379" s="5">
        <v>0</v>
      </c>
      <c r="T379" s="5">
        <v>0</v>
      </c>
      <c r="U379" s="5"/>
      <c r="V379" s="11">
        <f t="shared" si="43"/>
        <v>0</v>
      </c>
      <c r="W379" s="5"/>
      <c r="X379" s="5"/>
      <c r="Y379" s="5"/>
      <c r="Z379" s="5"/>
      <c r="AA379" s="11">
        <f t="shared" si="44"/>
        <v>0</v>
      </c>
      <c r="AB379" s="5"/>
      <c r="AC379" s="5"/>
      <c r="AD379" s="5"/>
      <c r="AE379" s="5"/>
      <c r="AF379" s="11">
        <f t="shared" si="45"/>
        <v>0</v>
      </c>
      <c r="AG379" s="5">
        <v>0</v>
      </c>
      <c r="AH379" s="5">
        <v>0</v>
      </c>
      <c r="AI379" s="5">
        <v>0</v>
      </c>
      <c r="AJ379" s="5"/>
      <c r="AK379" s="11">
        <f t="shared" si="46"/>
        <v>0</v>
      </c>
      <c r="AL379" s="95"/>
      <c r="AM379" s="95"/>
      <c r="AN379" s="95"/>
      <c r="AO379" s="95"/>
      <c r="AP379" s="11">
        <f t="shared" si="47"/>
        <v>0</v>
      </c>
    </row>
    <row r="380" spans="1:42" x14ac:dyDescent="0.25">
      <c r="A380" s="1" t="s">
        <v>764</v>
      </c>
      <c r="B380" s="2" t="s">
        <v>765</v>
      </c>
      <c r="C380" s="3"/>
      <c r="D380" s="5"/>
      <c r="E380" s="3"/>
      <c r="F380" s="5"/>
      <c r="G380" s="4">
        <f t="shared" si="40"/>
        <v>0</v>
      </c>
      <c r="H380" s="5">
        <v>0</v>
      </c>
      <c r="I380" s="5">
        <v>0</v>
      </c>
      <c r="J380" s="5">
        <v>0</v>
      </c>
      <c r="K380" s="5">
        <v>0</v>
      </c>
      <c r="L380" s="11">
        <f t="shared" si="41"/>
        <v>0</v>
      </c>
      <c r="M380" s="5"/>
      <c r="N380" s="5"/>
      <c r="O380" s="5"/>
      <c r="P380" s="5"/>
      <c r="Q380" s="11">
        <f t="shared" si="42"/>
        <v>0</v>
      </c>
      <c r="R380" s="5">
        <v>0</v>
      </c>
      <c r="S380" s="5">
        <v>0</v>
      </c>
      <c r="T380" s="5">
        <v>0</v>
      </c>
      <c r="U380" s="5"/>
      <c r="V380" s="11">
        <f t="shared" si="43"/>
        <v>0</v>
      </c>
      <c r="W380" s="5"/>
      <c r="X380" s="5"/>
      <c r="Y380" s="5"/>
      <c r="Z380" s="5"/>
      <c r="AA380" s="11">
        <f t="shared" si="44"/>
        <v>0</v>
      </c>
      <c r="AB380" s="5"/>
      <c r="AC380" s="5"/>
      <c r="AD380" s="5"/>
      <c r="AE380" s="5"/>
      <c r="AF380" s="11">
        <f t="shared" si="45"/>
        <v>0</v>
      </c>
      <c r="AG380" s="5">
        <v>0</v>
      </c>
      <c r="AH380" s="5">
        <v>0</v>
      </c>
      <c r="AI380" s="5">
        <v>0</v>
      </c>
      <c r="AJ380" s="5"/>
      <c r="AK380" s="11">
        <f t="shared" si="46"/>
        <v>0</v>
      </c>
      <c r="AL380" s="95"/>
      <c r="AM380" s="95"/>
      <c r="AN380" s="95"/>
      <c r="AO380" s="95"/>
      <c r="AP380" s="11">
        <f t="shared" si="47"/>
        <v>0</v>
      </c>
    </row>
    <row r="381" spans="1:42" x14ac:dyDescent="0.25">
      <c r="A381" s="1" t="s">
        <v>766</v>
      </c>
      <c r="B381" s="2" t="s">
        <v>767</v>
      </c>
      <c r="C381" s="5"/>
      <c r="D381" s="5"/>
      <c r="E381" s="5"/>
      <c r="F381" s="5"/>
      <c r="G381" s="4">
        <f t="shared" si="40"/>
        <v>0</v>
      </c>
      <c r="H381" s="5">
        <v>0</v>
      </c>
      <c r="I381" s="5">
        <v>0</v>
      </c>
      <c r="J381" s="5">
        <v>0</v>
      </c>
      <c r="K381" s="5">
        <v>0</v>
      </c>
      <c r="L381" s="11">
        <f t="shared" si="41"/>
        <v>0</v>
      </c>
      <c r="M381" s="5"/>
      <c r="N381" s="5"/>
      <c r="O381" s="5"/>
      <c r="P381" s="5"/>
      <c r="Q381" s="11">
        <f t="shared" si="42"/>
        <v>0</v>
      </c>
      <c r="R381" s="5">
        <v>0</v>
      </c>
      <c r="S381" s="5">
        <v>0</v>
      </c>
      <c r="T381" s="5">
        <v>0</v>
      </c>
      <c r="U381" s="5"/>
      <c r="V381" s="11">
        <f t="shared" si="43"/>
        <v>0</v>
      </c>
      <c r="W381" s="5"/>
      <c r="X381" s="5"/>
      <c r="Y381" s="5"/>
      <c r="Z381" s="5"/>
      <c r="AA381" s="11">
        <f t="shared" si="44"/>
        <v>0</v>
      </c>
      <c r="AB381" s="5"/>
      <c r="AC381" s="5"/>
      <c r="AD381" s="5"/>
      <c r="AE381" s="5"/>
      <c r="AF381" s="11">
        <f t="shared" si="45"/>
        <v>0</v>
      </c>
      <c r="AG381" s="5">
        <v>0</v>
      </c>
      <c r="AH381" s="5">
        <v>0</v>
      </c>
      <c r="AI381" s="5">
        <v>0</v>
      </c>
      <c r="AJ381" s="5"/>
      <c r="AK381" s="11">
        <f t="shared" si="46"/>
        <v>0</v>
      </c>
      <c r="AL381" s="95"/>
      <c r="AM381" s="95"/>
      <c r="AN381" s="95"/>
      <c r="AO381" s="95"/>
      <c r="AP381" s="11">
        <f t="shared" si="47"/>
        <v>0</v>
      </c>
    </row>
    <row r="382" spans="1:42" x14ac:dyDescent="0.25">
      <c r="A382" s="1" t="s">
        <v>768</v>
      </c>
      <c r="B382" s="2" t="s">
        <v>769</v>
      </c>
      <c r="C382" s="5"/>
      <c r="D382" s="5"/>
      <c r="E382" s="5"/>
      <c r="F382" s="5"/>
      <c r="G382" s="4">
        <f t="shared" si="40"/>
        <v>0</v>
      </c>
      <c r="H382" s="5">
        <v>0</v>
      </c>
      <c r="I382" s="5">
        <v>0</v>
      </c>
      <c r="J382" s="5">
        <v>0</v>
      </c>
      <c r="K382" s="5">
        <v>0</v>
      </c>
      <c r="L382" s="11">
        <f t="shared" si="41"/>
        <v>0</v>
      </c>
      <c r="M382" s="5"/>
      <c r="N382" s="5"/>
      <c r="O382" s="5"/>
      <c r="P382" s="5"/>
      <c r="Q382" s="11">
        <f t="shared" si="42"/>
        <v>0</v>
      </c>
      <c r="R382" s="5">
        <v>0</v>
      </c>
      <c r="S382" s="5">
        <v>0</v>
      </c>
      <c r="T382" s="5">
        <v>0</v>
      </c>
      <c r="U382" s="5"/>
      <c r="V382" s="11">
        <f t="shared" si="43"/>
        <v>0</v>
      </c>
      <c r="W382" s="5"/>
      <c r="X382" s="5"/>
      <c r="Y382" s="5"/>
      <c r="Z382" s="5"/>
      <c r="AA382" s="11">
        <f t="shared" si="44"/>
        <v>0</v>
      </c>
      <c r="AB382" s="5"/>
      <c r="AC382" s="5"/>
      <c r="AD382" s="5"/>
      <c r="AE382" s="5"/>
      <c r="AF382" s="11">
        <f t="shared" si="45"/>
        <v>0</v>
      </c>
      <c r="AG382" s="5">
        <v>0</v>
      </c>
      <c r="AH382" s="5">
        <v>0</v>
      </c>
      <c r="AI382" s="5">
        <v>0</v>
      </c>
      <c r="AJ382" s="5"/>
      <c r="AK382" s="11">
        <f t="shared" si="46"/>
        <v>0</v>
      </c>
      <c r="AL382" s="95"/>
      <c r="AM382" s="95"/>
      <c r="AN382" s="95"/>
      <c r="AO382" s="95"/>
      <c r="AP382" s="11">
        <f t="shared" si="47"/>
        <v>0</v>
      </c>
    </row>
    <row r="383" spans="1:42" x14ac:dyDescent="0.25">
      <c r="A383" s="1" t="s">
        <v>770</v>
      </c>
      <c r="B383" s="2" t="s">
        <v>771</v>
      </c>
      <c r="C383" s="3">
        <v>31763.05</v>
      </c>
      <c r="D383" s="3">
        <v>55561.63</v>
      </c>
      <c r="E383" s="3">
        <v>69000.009999999995</v>
      </c>
      <c r="F383" s="3">
        <v>44281.88</v>
      </c>
      <c r="G383" s="4">
        <f t="shared" si="40"/>
        <v>200606.57</v>
      </c>
      <c r="H383" s="5">
        <v>3137.6</v>
      </c>
      <c r="I383" s="5">
        <v>1338.94</v>
      </c>
      <c r="J383" s="5">
        <v>1040</v>
      </c>
      <c r="K383" s="5">
        <v>0</v>
      </c>
      <c r="L383" s="11">
        <f t="shared" si="41"/>
        <v>5516.54</v>
      </c>
      <c r="M383" s="5"/>
      <c r="N383" s="5"/>
      <c r="O383" s="5"/>
      <c r="P383" s="5"/>
      <c r="Q383" s="11">
        <f t="shared" si="42"/>
        <v>0</v>
      </c>
      <c r="R383" s="5">
        <v>2967</v>
      </c>
      <c r="S383" s="5">
        <v>1877.85</v>
      </c>
      <c r="T383" s="5">
        <v>3500</v>
      </c>
      <c r="U383" s="5"/>
      <c r="V383" s="11">
        <f t="shared" si="43"/>
        <v>8344.85</v>
      </c>
      <c r="W383" s="5">
        <v>8196.15</v>
      </c>
      <c r="X383" s="5">
        <v>7290.06</v>
      </c>
      <c r="Y383" s="5">
        <v>18000</v>
      </c>
      <c r="Z383" s="5"/>
      <c r="AA383" s="11">
        <f t="shared" si="44"/>
        <v>33486.21</v>
      </c>
      <c r="AB383" s="5">
        <v>12268</v>
      </c>
      <c r="AC383" s="5">
        <v>7180.03</v>
      </c>
      <c r="AD383" s="5">
        <v>12500</v>
      </c>
      <c r="AE383" s="5"/>
      <c r="AF383" s="11">
        <f t="shared" si="45"/>
        <v>31948.03</v>
      </c>
      <c r="AG383" s="5">
        <v>4080.2</v>
      </c>
      <c r="AH383" s="5">
        <v>6056.54</v>
      </c>
      <c r="AI383" s="5">
        <v>10200</v>
      </c>
      <c r="AJ383" s="5"/>
      <c r="AK383" s="11">
        <f t="shared" si="46"/>
        <v>20336.739999999998</v>
      </c>
      <c r="AL383" s="95">
        <v>47885</v>
      </c>
      <c r="AM383" s="95">
        <v>25086.303417557356</v>
      </c>
      <c r="AN383" s="95">
        <v>18204</v>
      </c>
      <c r="AO383" s="95">
        <v>0</v>
      </c>
      <c r="AP383" s="11">
        <f t="shared" si="47"/>
        <v>91175.303417557356</v>
      </c>
    </row>
    <row r="384" spans="1:42" x14ac:dyDescent="0.25">
      <c r="A384" s="1" t="s">
        <v>772</v>
      </c>
      <c r="B384" s="2" t="s">
        <v>773</v>
      </c>
      <c r="C384" s="3">
        <v>72225.5</v>
      </c>
      <c r="D384" s="3">
        <v>88621.030000000013</v>
      </c>
      <c r="E384" s="3">
        <v>285695</v>
      </c>
      <c r="F384" s="3">
        <v>23423.55</v>
      </c>
      <c r="G384" s="4">
        <f t="shared" si="40"/>
        <v>469965.08</v>
      </c>
      <c r="H384" s="5">
        <v>13611.1</v>
      </c>
      <c r="I384" s="5">
        <v>4906.57</v>
      </c>
      <c r="J384" s="5">
        <v>25972</v>
      </c>
      <c r="K384" s="5">
        <v>0</v>
      </c>
      <c r="L384" s="11">
        <f t="shared" si="41"/>
        <v>44489.67</v>
      </c>
      <c r="M384" s="5"/>
      <c r="N384" s="5"/>
      <c r="O384" s="5"/>
      <c r="P384" s="5"/>
      <c r="Q384" s="11">
        <f t="shared" si="42"/>
        <v>0</v>
      </c>
      <c r="R384" s="5">
        <v>15114.98</v>
      </c>
      <c r="S384" s="5">
        <v>6985.89</v>
      </c>
      <c r="T384" s="5">
        <v>36361</v>
      </c>
      <c r="U384" s="5"/>
      <c r="V384" s="11">
        <f t="shared" si="43"/>
        <v>58461.869999999995</v>
      </c>
      <c r="W384" s="5">
        <v>28669.85</v>
      </c>
      <c r="X384" s="5">
        <v>8968.5999999999985</v>
      </c>
      <c r="Y384" s="5">
        <v>57140</v>
      </c>
      <c r="Z384" s="5"/>
      <c r="AA384" s="11">
        <f t="shared" si="44"/>
        <v>94778.45</v>
      </c>
      <c r="AB384" s="5">
        <v>30771.39</v>
      </c>
      <c r="AC384" s="5">
        <v>5136.3999999999996</v>
      </c>
      <c r="AD384" s="5">
        <v>36361</v>
      </c>
      <c r="AE384" s="5"/>
      <c r="AF384" s="11">
        <f t="shared" si="45"/>
        <v>72268.790000000008</v>
      </c>
      <c r="AG384" s="5">
        <v>49003.73</v>
      </c>
      <c r="AH384" s="5">
        <v>7579.33</v>
      </c>
      <c r="AI384" s="5">
        <v>77916</v>
      </c>
      <c r="AJ384" s="5"/>
      <c r="AK384" s="11">
        <f t="shared" si="46"/>
        <v>134499.06</v>
      </c>
      <c r="AL384" s="95">
        <v>251457.66</v>
      </c>
      <c r="AM384" s="95">
        <v>37505.488503432178</v>
      </c>
      <c r="AN384" s="95">
        <v>123935</v>
      </c>
      <c r="AO384" s="95">
        <v>0</v>
      </c>
      <c r="AP384" s="11">
        <f t="shared" si="47"/>
        <v>412898.14850343217</v>
      </c>
    </row>
    <row r="385" spans="1:42" x14ac:dyDescent="0.25">
      <c r="A385" s="1" t="s">
        <v>774</v>
      </c>
      <c r="B385" s="2" t="s">
        <v>775</v>
      </c>
      <c r="C385" s="3">
        <v>16080.5</v>
      </c>
      <c r="D385" s="3">
        <v>22555.760000000002</v>
      </c>
      <c r="E385" s="3">
        <v>6318</v>
      </c>
      <c r="F385" s="3">
        <v>0</v>
      </c>
      <c r="G385" s="4">
        <f t="shared" si="40"/>
        <v>44954.26</v>
      </c>
      <c r="H385" s="5">
        <v>35390.800000000003</v>
      </c>
      <c r="I385" s="5">
        <v>12030.12</v>
      </c>
      <c r="J385" s="5">
        <v>7371</v>
      </c>
      <c r="K385" s="5">
        <v>0</v>
      </c>
      <c r="L385" s="11">
        <f t="shared" si="41"/>
        <v>54791.920000000006</v>
      </c>
      <c r="M385" s="5"/>
      <c r="N385" s="5"/>
      <c r="O385" s="5"/>
      <c r="P385" s="5"/>
      <c r="Q385" s="11">
        <f t="shared" si="42"/>
        <v>0</v>
      </c>
      <c r="R385" s="5">
        <v>3121.22</v>
      </c>
      <c r="S385" s="5">
        <v>2713.48</v>
      </c>
      <c r="T385" s="5">
        <v>1053</v>
      </c>
      <c r="U385" s="5"/>
      <c r="V385" s="11">
        <f t="shared" si="43"/>
        <v>6887.7</v>
      </c>
      <c r="W385" s="5">
        <v>34425.599999999999</v>
      </c>
      <c r="X385" s="5">
        <v>5091.51</v>
      </c>
      <c r="Y385" s="5">
        <v>3152</v>
      </c>
      <c r="Z385" s="5">
        <v>10000</v>
      </c>
      <c r="AA385" s="11">
        <f t="shared" si="44"/>
        <v>52669.11</v>
      </c>
      <c r="AB385" s="5">
        <v>10373.5</v>
      </c>
      <c r="AC385" s="5">
        <v>2072.4499999999998</v>
      </c>
      <c r="AD385" s="5">
        <v>1053</v>
      </c>
      <c r="AE385" s="5"/>
      <c r="AF385" s="11">
        <f t="shared" si="45"/>
        <v>13498.95</v>
      </c>
      <c r="AG385" s="5">
        <v>4198</v>
      </c>
      <c r="AH385" s="5">
        <v>3929.97</v>
      </c>
      <c r="AI385" s="5">
        <v>1053</v>
      </c>
      <c r="AJ385" s="5"/>
      <c r="AK385" s="11">
        <f t="shared" si="46"/>
        <v>9180.9699999999993</v>
      </c>
      <c r="AL385" s="95">
        <v>30391.49</v>
      </c>
      <c r="AM385" s="95">
        <v>13982.848761845948</v>
      </c>
      <c r="AN385" s="95">
        <v>0</v>
      </c>
      <c r="AO385" s="95">
        <v>0</v>
      </c>
      <c r="AP385" s="11">
        <f t="shared" si="47"/>
        <v>44374.338761845953</v>
      </c>
    </row>
    <row r="386" spans="1:42" x14ac:dyDescent="0.25">
      <c r="A386" s="1" t="s">
        <v>776</v>
      </c>
      <c r="B386" s="2" t="s">
        <v>777</v>
      </c>
      <c r="C386" s="3">
        <v>8594.4500000000007</v>
      </c>
      <c r="D386" s="3">
        <v>8799.32</v>
      </c>
      <c r="E386" s="3">
        <v>3500</v>
      </c>
      <c r="F386" s="3">
        <v>0</v>
      </c>
      <c r="G386" s="4">
        <f t="shared" ref="G386:G420" si="48">SUM(C386:F386)</f>
        <v>20893.77</v>
      </c>
      <c r="H386" s="5">
        <v>1575</v>
      </c>
      <c r="I386" s="5">
        <v>6878.2</v>
      </c>
      <c r="J386" s="5">
        <v>1500</v>
      </c>
      <c r="K386" s="5">
        <v>0</v>
      </c>
      <c r="L386" s="11">
        <f t="shared" ref="L386:L420" si="49">SUM(H386:K386)</f>
        <v>9953.2000000000007</v>
      </c>
      <c r="M386" s="5"/>
      <c r="N386" s="5"/>
      <c r="O386" s="5"/>
      <c r="P386" s="5"/>
      <c r="Q386" s="11">
        <f t="shared" ref="Q386:Q420" si="50">SUM(M386:P386)</f>
        <v>0</v>
      </c>
      <c r="R386" s="5">
        <v>1692</v>
      </c>
      <c r="S386" s="5">
        <v>749.05</v>
      </c>
      <c r="T386" s="5">
        <v>1350</v>
      </c>
      <c r="U386" s="5"/>
      <c r="V386" s="11">
        <f t="shared" ref="V386:V420" si="51">SUM(R386:U386)</f>
        <v>3791.05</v>
      </c>
      <c r="W386" s="5">
        <v>5200</v>
      </c>
      <c r="X386" s="5">
        <v>1486.8</v>
      </c>
      <c r="Y386" s="5">
        <v>1200</v>
      </c>
      <c r="Z386" s="5"/>
      <c r="AA386" s="11">
        <f t="shared" ref="AA386:AA420" si="52">SUM(W386:Z386)</f>
        <v>7886.8</v>
      </c>
      <c r="AB386" s="5">
        <v>3132.95</v>
      </c>
      <c r="AC386" s="5">
        <v>4324.28</v>
      </c>
      <c r="AD386" s="5">
        <v>5000</v>
      </c>
      <c r="AE386" s="5"/>
      <c r="AF386" s="11">
        <f t="shared" ref="AF386:AF420" si="53">SUM(AB386:AE386)</f>
        <v>12457.23</v>
      </c>
      <c r="AG386" s="5">
        <v>406</v>
      </c>
      <c r="AH386" s="5">
        <v>4945.95</v>
      </c>
      <c r="AI386" s="5">
        <v>8500</v>
      </c>
      <c r="AJ386" s="5"/>
      <c r="AK386" s="11">
        <f t="shared" ref="AK386:AK420" si="54">SUM(AG386:AJ386)</f>
        <v>13851.95</v>
      </c>
      <c r="AL386" s="95">
        <v>15413</v>
      </c>
      <c r="AM386" s="95">
        <v>4841.287632670038</v>
      </c>
      <c r="AN386" s="95">
        <v>1330</v>
      </c>
      <c r="AO386" s="95">
        <v>0</v>
      </c>
      <c r="AP386" s="11">
        <f t="shared" si="47"/>
        <v>21584.287632670039</v>
      </c>
    </row>
    <row r="387" spans="1:42" x14ac:dyDescent="0.25">
      <c r="A387" s="1" t="s">
        <v>778</v>
      </c>
      <c r="B387" s="2" t="s">
        <v>779</v>
      </c>
      <c r="C387" s="3">
        <v>25017.01</v>
      </c>
      <c r="D387" s="3">
        <v>16014.490000000002</v>
      </c>
      <c r="E387" s="3">
        <v>72393.240000000005</v>
      </c>
      <c r="F387" s="3">
        <v>0</v>
      </c>
      <c r="G387" s="4">
        <f t="shared" si="48"/>
        <v>113424.74</v>
      </c>
      <c r="H387" s="5">
        <v>0</v>
      </c>
      <c r="I387" s="5">
        <v>0</v>
      </c>
      <c r="J387" s="5">
        <v>0</v>
      </c>
      <c r="K387" s="5">
        <v>0</v>
      </c>
      <c r="L387" s="11">
        <f t="shared" si="49"/>
        <v>0</v>
      </c>
      <c r="M387" s="5">
        <v>4781.1000000000004</v>
      </c>
      <c r="N387" s="5">
        <v>549</v>
      </c>
      <c r="O387" s="5">
        <v>0</v>
      </c>
      <c r="P387" s="5">
        <v>0</v>
      </c>
      <c r="Q387" s="11">
        <f t="shared" si="50"/>
        <v>5330.1</v>
      </c>
      <c r="R387" s="5">
        <v>200</v>
      </c>
      <c r="S387" s="5">
        <v>3607.95</v>
      </c>
      <c r="T387" s="5">
        <v>6249.8</v>
      </c>
      <c r="U387" s="5"/>
      <c r="V387" s="11">
        <f t="shared" si="51"/>
        <v>10057.75</v>
      </c>
      <c r="W387" s="5"/>
      <c r="X387" s="5"/>
      <c r="Y387" s="5"/>
      <c r="Z387" s="5"/>
      <c r="AA387" s="11">
        <f t="shared" si="52"/>
        <v>0</v>
      </c>
      <c r="AB387" s="5"/>
      <c r="AC387" s="5"/>
      <c r="AD387" s="5"/>
      <c r="AE387" s="5"/>
      <c r="AF387" s="11">
        <f t="shared" si="53"/>
        <v>0</v>
      </c>
      <c r="AG387" s="5">
        <v>0</v>
      </c>
      <c r="AH387" s="5">
        <v>0</v>
      </c>
      <c r="AI387" s="5">
        <v>0</v>
      </c>
      <c r="AJ387" s="5"/>
      <c r="AK387" s="11">
        <f t="shared" si="54"/>
        <v>0</v>
      </c>
      <c r="AL387" s="95">
        <v>245185.68</v>
      </c>
      <c r="AM387" s="95">
        <v>15363.715686161871</v>
      </c>
      <c r="AN387" s="95">
        <v>23117.33</v>
      </c>
      <c r="AO387" s="95">
        <v>0</v>
      </c>
      <c r="AP387" s="11">
        <f t="shared" ref="AP387:AP420" si="55">SUM(AL387:AO387)</f>
        <v>283666.7256861619</v>
      </c>
    </row>
    <row r="388" spans="1:42" x14ac:dyDescent="0.25">
      <c r="A388" s="6" t="s">
        <v>780</v>
      </c>
      <c r="B388" s="2" t="s">
        <v>781</v>
      </c>
      <c r="C388" s="3">
        <v>8594.19</v>
      </c>
      <c r="D388" s="3">
        <v>7058.9500000000007</v>
      </c>
      <c r="E388" s="3">
        <v>10000</v>
      </c>
      <c r="F388" s="3">
        <v>0</v>
      </c>
      <c r="G388" s="4">
        <f t="shared" si="48"/>
        <v>25653.14</v>
      </c>
      <c r="H388" s="5">
        <v>0</v>
      </c>
      <c r="I388" s="5">
        <v>0</v>
      </c>
      <c r="J388" s="5">
        <v>0</v>
      </c>
      <c r="K388" s="5">
        <v>0</v>
      </c>
      <c r="L388" s="11">
        <f t="shared" si="49"/>
        <v>0</v>
      </c>
      <c r="M388" s="5">
        <v>80</v>
      </c>
      <c r="N388" s="5">
        <v>406.65</v>
      </c>
      <c r="O388" s="5">
        <v>0</v>
      </c>
      <c r="P388" s="5">
        <v>0</v>
      </c>
      <c r="Q388" s="11">
        <f t="shared" si="50"/>
        <v>486.65</v>
      </c>
      <c r="R388" s="5">
        <v>0</v>
      </c>
      <c r="S388" s="5">
        <v>412.8</v>
      </c>
      <c r="T388" s="5">
        <v>0</v>
      </c>
      <c r="U388" s="5"/>
      <c r="V388" s="11">
        <f t="shared" si="51"/>
        <v>412.8</v>
      </c>
      <c r="W388" s="5"/>
      <c r="X388" s="5"/>
      <c r="Y388" s="5"/>
      <c r="Z388" s="5"/>
      <c r="AA388" s="11">
        <f t="shared" si="52"/>
        <v>0</v>
      </c>
      <c r="AB388" s="5"/>
      <c r="AC388" s="5"/>
      <c r="AD388" s="5"/>
      <c r="AE388" s="5"/>
      <c r="AF388" s="11">
        <f t="shared" si="53"/>
        <v>0</v>
      </c>
      <c r="AG388" s="5">
        <v>0</v>
      </c>
      <c r="AH388" s="5">
        <v>0</v>
      </c>
      <c r="AI388" s="5">
        <v>0</v>
      </c>
      <c r="AJ388" s="5"/>
      <c r="AK388" s="11">
        <f t="shared" si="54"/>
        <v>0</v>
      </c>
      <c r="AL388" s="95">
        <v>8398</v>
      </c>
      <c r="AM388" s="95">
        <v>7157.4626726494653</v>
      </c>
      <c r="AN388" s="95">
        <v>1000</v>
      </c>
      <c r="AO388" s="95">
        <v>0</v>
      </c>
      <c r="AP388" s="11">
        <f t="shared" si="55"/>
        <v>16555.462672649464</v>
      </c>
    </row>
    <row r="389" spans="1:42" x14ac:dyDescent="0.25">
      <c r="A389" s="1" t="s">
        <v>782</v>
      </c>
      <c r="B389" s="2" t="s">
        <v>783</v>
      </c>
      <c r="C389" s="3">
        <v>12059.48</v>
      </c>
      <c r="D389" s="3">
        <v>1075.25</v>
      </c>
      <c r="E389" s="3">
        <v>34696.25</v>
      </c>
      <c r="F389" s="3">
        <v>0</v>
      </c>
      <c r="G389" s="4">
        <f t="shared" si="48"/>
        <v>47830.979999999996</v>
      </c>
      <c r="H389" s="5">
        <v>0</v>
      </c>
      <c r="I389" s="5">
        <v>0</v>
      </c>
      <c r="J389" s="5">
        <v>0</v>
      </c>
      <c r="K389" s="5">
        <v>0</v>
      </c>
      <c r="L389" s="11">
        <f t="shared" si="49"/>
        <v>0</v>
      </c>
      <c r="M389" s="5">
        <v>5067.5</v>
      </c>
      <c r="N389" s="5">
        <v>525.70000000000005</v>
      </c>
      <c r="O389" s="5">
        <v>10000</v>
      </c>
      <c r="P389" s="5">
        <v>0</v>
      </c>
      <c r="Q389" s="11">
        <f t="shared" si="50"/>
        <v>15593.2</v>
      </c>
      <c r="R389" s="5">
        <v>40</v>
      </c>
      <c r="S389" s="5">
        <v>1873.52</v>
      </c>
      <c r="T389" s="5">
        <v>3393.5</v>
      </c>
      <c r="U389" s="5"/>
      <c r="V389" s="11">
        <f t="shared" si="51"/>
        <v>5307.02</v>
      </c>
      <c r="W389" s="5"/>
      <c r="X389" s="5"/>
      <c r="Y389" s="5"/>
      <c r="Z389" s="5"/>
      <c r="AA389" s="11">
        <f t="shared" si="52"/>
        <v>0</v>
      </c>
      <c r="AB389" s="5"/>
      <c r="AC389" s="5"/>
      <c r="AD389" s="5"/>
      <c r="AE389" s="5"/>
      <c r="AF389" s="11">
        <f t="shared" si="53"/>
        <v>0</v>
      </c>
      <c r="AG389" s="5">
        <v>2830</v>
      </c>
      <c r="AH389" s="5">
        <v>0</v>
      </c>
      <c r="AI389" s="5">
        <v>5000</v>
      </c>
      <c r="AJ389" s="5"/>
      <c r="AK389" s="11">
        <f t="shared" si="54"/>
        <v>7830</v>
      </c>
      <c r="AL389" s="95">
        <v>23669.91</v>
      </c>
      <c r="AM389" s="95">
        <v>4775.3238497327984</v>
      </c>
      <c r="AN389" s="95">
        <v>13623.16</v>
      </c>
      <c r="AO389" s="95">
        <v>0</v>
      </c>
      <c r="AP389" s="11">
        <f t="shared" si="55"/>
        <v>42068.393849732798</v>
      </c>
    </row>
    <row r="390" spans="1:42" x14ac:dyDescent="0.25">
      <c r="A390" s="1" t="s">
        <v>784</v>
      </c>
      <c r="B390" s="2" t="s">
        <v>785</v>
      </c>
      <c r="C390" s="3">
        <v>9139.92</v>
      </c>
      <c r="D390" s="3">
        <v>26925.14</v>
      </c>
      <c r="E390" s="3">
        <v>4000</v>
      </c>
      <c r="F390" s="3">
        <v>0</v>
      </c>
      <c r="G390" s="4">
        <f t="shared" si="48"/>
        <v>40065.06</v>
      </c>
      <c r="H390" s="5">
        <v>0</v>
      </c>
      <c r="I390" s="5">
        <v>0</v>
      </c>
      <c r="J390" s="5">
        <v>0</v>
      </c>
      <c r="K390" s="5">
        <v>0</v>
      </c>
      <c r="L390" s="11">
        <f>SUM(H390:K390)</f>
        <v>0</v>
      </c>
      <c r="M390" s="5">
        <v>670</v>
      </c>
      <c r="N390" s="5">
        <v>1120.2</v>
      </c>
      <c r="O390" s="5">
        <v>8000</v>
      </c>
      <c r="P390" s="5">
        <v>0</v>
      </c>
      <c r="Q390" s="11">
        <f t="shared" si="50"/>
        <v>9790.2000000000007</v>
      </c>
      <c r="R390" s="5">
        <v>160</v>
      </c>
      <c r="S390" s="5">
        <v>370.85</v>
      </c>
      <c r="T390" s="5">
        <v>0</v>
      </c>
      <c r="U390" s="5"/>
      <c r="V390" s="11">
        <f t="shared" si="51"/>
        <v>530.85</v>
      </c>
      <c r="W390" s="5">
        <v>505</v>
      </c>
      <c r="X390" s="5"/>
      <c r="Y390" s="5"/>
      <c r="Z390" s="5"/>
      <c r="AA390" s="11">
        <f t="shared" si="52"/>
        <v>505</v>
      </c>
      <c r="AB390" s="5"/>
      <c r="AC390" s="5"/>
      <c r="AD390" s="5"/>
      <c r="AE390" s="5"/>
      <c r="AF390" s="11">
        <f t="shared" si="53"/>
        <v>0</v>
      </c>
      <c r="AG390" s="5">
        <v>0</v>
      </c>
      <c r="AH390" s="5">
        <v>0</v>
      </c>
      <c r="AI390" s="5">
        <v>0</v>
      </c>
      <c r="AJ390" s="5"/>
      <c r="AK390" s="11">
        <f t="shared" si="54"/>
        <v>0</v>
      </c>
      <c r="AL390" s="95">
        <v>15738.23</v>
      </c>
      <c r="AM390" s="95">
        <v>35405.391032456639</v>
      </c>
      <c r="AN390" s="95">
        <v>6000</v>
      </c>
      <c r="AO390" s="95">
        <v>0</v>
      </c>
      <c r="AP390" s="11">
        <f t="shared" si="55"/>
        <v>57143.621032456635</v>
      </c>
    </row>
    <row r="391" spans="1:42" x14ac:dyDescent="0.25">
      <c r="A391" s="1" t="s">
        <v>786</v>
      </c>
      <c r="B391" s="2" t="s">
        <v>787</v>
      </c>
      <c r="C391" s="3">
        <v>2269.6799999999998</v>
      </c>
      <c r="D391" s="3">
        <v>3171.5600000000004</v>
      </c>
      <c r="E391" s="3">
        <v>0</v>
      </c>
      <c r="F391" s="3">
        <v>0</v>
      </c>
      <c r="G391" s="4">
        <f t="shared" si="48"/>
        <v>5441.24</v>
      </c>
      <c r="H391" s="5">
        <v>25</v>
      </c>
      <c r="I391" s="5">
        <v>48.35</v>
      </c>
      <c r="J391" s="5">
        <v>0</v>
      </c>
      <c r="K391" s="5">
        <v>0</v>
      </c>
      <c r="L391" s="11">
        <f t="shared" si="49"/>
        <v>73.349999999999994</v>
      </c>
      <c r="M391" s="5"/>
      <c r="N391" s="5"/>
      <c r="O391" s="5"/>
      <c r="P391" s="5"/>
      <c r="Q391" s="11">
        <f t="shared" si="50"/>
        <v>0</v>
      </c>
      <c r="R391" s="5">
        <v>885</v>
      </c>
      <c r="S391" s="5">
        <v>282.05</v>
      </c>
      <c r="T391" s="5">
        <v>0</v>
      </c>
      <c r="U391" s="5"/>
      <c r="V391" s="11">
        <f t="shared" si="51"/>
        <v>1167.05</v>
      </c>
      <c r="W391" s="5">
        <v>250</v>
      </c>
      <c r="X391" s="5">
        <v>115.85</v>
      </c>
      <c r="Y391" s="5"/>
      <c r="Z391" s="5"/>
      <c r="AA391" s="11">
        <f t="shared" si="52"/>
        <v>365.85</v>
      </c>
      <c r="AB391" s="5">
        <v>808</v>
      </c>
      <c r="AC391" s="5">
        <v>73.81</v>
      </c>
      <c r="AD391" s="5"/>
      <c r="AE391" s="5"/>
      <c r="AF391" s="11">
        <f t="shared" si="53"/>
        <v>881.81</v>
      </c>
      <c r="AG391" s="5">
        <v>372</v>
      </c>
      <c r="AH391" s="5">
        <v>77.75</v>
      </c>
      <c r="AI391" s="5">
        <v>0</v>
      </c>
      <c r="AJ391" s="5"/>
      <c r="AK391" s="11">
        <f t="shared" si="54"/>
        <v>449.75</v>
      </c>
      <c r="AL391" s="95">
        <v>5917</v>
      </c>
      <c r="AM391" s="95">
        <v>2142.2130482622906</v>
      </c>
      <c r="AN391" s="95">
        <v>0</v>
      </c>
      <c r="AO391" s="95">
        <v>0</v>
      </c>
      <c r="AP391" s="11">
        <f t="shared" si="55"/>
        <v>8059.2130482622906</v>
      </c>
    </row>
    <row r="392" spans="1:42" x14ac:dyDescent="0.25">
      <c r="A392" s="1" t="s">
        <v>788</v>
      </c>
      <c r="B392" s="2" t="s">
        <v>789</v>
      </c>
      <c r="C392" s="3">
        <v>20769.46</v>
      </c>
      <c r="D392" s="3">
        <v>15724.23</v>
      </c>
      <c r="E392" s="3">
        <v>77908.479999999996</v>
      </c>
      <c r="F392" s="3">
        <v>0</v>
      </c>
      <c r="G392" s="4">
        <f t="shared" si="48"/>
        <v>114402.17</v>
      </c>
      <c r="H392" s="5">
        <v>9741.84</v>
      </c>
      <c r="I392" s="5">
        <v>309</v>
      </c>
      <c r="J392" s="5">
        <v>0</v>
      </c>
      <c r="K392" s="5">
        <v>0</v>
      </c>
      <c r="L392" s="11">
        <f t="shared" si="49"/>
        <v>10050.84</v>
      </c>
      <c r="M392" s="5"/>
      <c r="N392" s="5"/>
      <c r="O392" s="5"/>
      <c r="P392" s="5"/>
      <c r="Q392" s="11">
        <f t="shared" si="50"/>
        <v>0</v>
      </c>
      <c r="R392" s="5">
        <v>5936</v>
      </c>
      <c r="S392" s="5">
        <v>6034.2</v>
      </c>
      <c r="T392" s="5">
        <v>7615.02</v>
      </c>
      <c r="U392" s="5"/>
      <c r="V392" s="11">
        <f t="shared" si="51"/>
        <v>19585.22</v>
      </c>
      <c r="W392" s="5">
        <v>13327.5</v>
      </c>
      <c r="X392" s="5"/>
      <c r="Y392" s="5"/>
      <c r="Z392" s="5"/>
      <c r="AA392" s="11">
        <f t="shared" si="52"/>
        <v>13327.5</v>
      </c>
      <c r="AB392" s="5">
        <v>11096.1</v>
      </c>
      <c r="AC392" s="5">
        <v>348.9</v>
      </c>
      <c r="AD392" s="5"/>
      <c r="AE392" s="5"/>
      <c r="AF392" s="11">
        <f t="shared" si="53"/>
        <v>11445</v>
      </c>
      <c r="AG392" s="5">
        <v>8773</v>
      </c>
      <c r="AH392" s="5">
        <v>362.32</v>
      </c>
      <c r="AI392" s="5">
        <v>0</v>
      </c>
      <c r="AJ392" s="5"/>
      <c r="AK392" s="11">
        <f t="shared" si="54"/>
        <v>9135.32</v>
      </c>
      <c r="AL392" s="95">
        <v>93100.27</v>
      </c>
      <c r="AM392" s="95">
        <v>7597.9707466812506</v>
      </c>
      <c r="AN392" s="95">
        <v>29759.14</v>
      </c>
      <c r="AO392" s="95">
        <v>0</v>
      </c>
      <c r="AP392" s="11">
        <f t="shared" si="55"/>
        <v>130457.38074668126</v>
      </c>
    </row>
    <row r="393" spans="1:42" x14ac:dyDescent="0.25">
      <c r="A393" s="1" t="s">
        <v>790</v>
      </c>
      <c r="B393" s="2" t="s">
        <v>791</v>
      </c>
      <c r="C393" s="3">
        <v>10762.24</v>
      </c>
      <c r="D393" s="3">
        <v>21934.010000000002</v>
      </c>
      <c r="E393" s="3">
        <v>10087</v>
      </c>
      <c r="F393" s="3">
        <v>46394.02</v>
      </c>
      <c r="G393" s="4">
        <f t="shared" si="48"/>
        <v>89177.26999999999</v>
      </c>
      <c r="H393" s="5">
        <v>8830.4500000000007</v>
      </c>
      <c r="I393" s="5">
        <v>6329.19</v>
      </c>
      <c r="J393" s="5">
        <v>0</v>
      </c>
      <c r="K393" s="5">
        <v>0</v>
      </c>
      <c r="L393" s="11">
        <f t="shared" si="49"/>
        <v>15159.64</v>
      </c>
      <c r="M393" s="5"/>
      <c r="N393" s="5"/>
      <c r="O393" s="5"/>
      <c r="P393" s="5"/>
      <c r="Q393" s="11">
        <f t="shared" si="50"/>
        <v>0</v>
      </c>
      <c r="R393" s="5">
        <v>6350</v>
      </c>
      <c r="S393" s="5">
        <v>1859.25</v>
      </c>
      <c r="T393" s="5">
        <v>1559</v>
      </c>
      <c r="U393" s="5"/>
      <c r="V393" s="11">
        <f t="shared" si="51"/>
        <v>9768.25</v>
      </c>
      <c r="W393" s="5">
        <v>5980.4</v>
      </c>
      <c r="X393" s="5">
        <v>2939.9700000000003</v>
      </c>
      <c r="Y393" s="5">
        <v>7874.53</v>
      </c>
      <c r="Z393" s="5"/>
      <c r="AA393" s="11">
        <f t="shared" si="52"/>
        <v>16794.899999999998</v>
      </c>
      <c r="AB393" s="5">
        <v>4581</v>
      </c>
      <c r="AC393" s="5">
        <v>1808.95</v>
      </c>
      <c r="AD393" s="5">
        <v>2315</v>
      </c>
      <c r="AE393" s="5"/>
      <c r="AF393" s="11">
        <f t="shared" si="53"/>
        <v>8704.9500000000007</v>
      </c>
      <c r="AG393" s="5">
        <v>3564</v>
      </c>
      <c r="AH393" s="5">
        <v>3118.8</v>
      </c>
      <c r="AI393" s="5">
        <v>0</v>
      </c>
      <c r="AJ393" s="5"/>
      <c r="AK393" s="11">
        <f t="shared" si="54"/>
        <v>6682.8</v>
      </c>
      <c r="AL393" s="95">
        <v>28163.24</v>
      </c>
      <c r="AM393" s="95">
        <v>12169.052136899214</v>
      </c>
      <c r="AN393" s="95">
        <v>7500</v>
      </c>
      <c r="AO393" s="95">
        <v>0</v>
      </c>
      <c r="AP393" s="11">
        <f t="shared" si="55"/>
        <v>47832.292136899217</v>
      </c>
    </row>
    <row r="394" spans="1:42" x14ac:dyDescent="0.25">
      <c r="A394" s="1" t="s">
        <v>792</v>
      </c>
      <c r="B394" s="2" t="s">
        <v>793</v>
      </c>
      <c r="C394" s="3">
        <v>14925.51</v>
      </c>
      <c r="D394" s="3">
        <v>18594.420000000002</v>
      </c>
      <c r="E394" s="3">
        <v>43716.33</v>
      </c>
      <c r="F394" s="3">
        <v>0</v>
      </c>
      <c r="G394" s="4">
        <f t="shared" si="48"/>
        <v>77236.260000000009</v>
      </c>
      <c r="H394" s="5">
        <v>520</v>
      </c>
      <c r="I394" s="5">
        <v>1407.39</v>
      </c>
      <c r="J394" s="5">
        <v>820.91</v>
      </c>
      <c r="K394" s="5">
        <v>0</v>
      </c>
      <c r="L394" s="11">
        <f t="shared" si="49"/>
        <v>2748.3</v>
      </c>
      <c r="M394" s="5"/>
      <c r="N394" s="5"/>
      <c r="O394" s="5"/>
      <c r="P394" s="5"/>
      <c r="Q394" s="11">
        <f t="shared" si="50"/>
        <v>0</v>
      </c>
      <c r="R394" s="5">
        <v>1892</v>
      </c>
      <c r="S394" s="5">
        <v>1251.1099999999999</v>
      </c>
      <c r="T394" s="5">
        <v>0</v>
      </c>
      <c r="U394" s="5"/>
      <c r="V394" s="11">
        <f t="shared" si="51"/>
        <v>3143.1099999999997</v>
      </c>
      <c r="W394" s="5">
        <v>11500</v>
      </c>
      <c r="X394" s="5">
        <v>5301.7000000000007</v>
      </c>
      <c r="Y394" s="5">
        <v>13000</v>
      </c>
      <c r="Z394" s="5"/>
      <c r="AA394" s="11">
        <f t="shared" si="52"/>
        <v>29801.7</v>
      </c>
      <c r="AB394" s="5">
        <v>5507</v>
      </c>
      <c r="AC394" s="5">
        <v>4151.32</v>
      </c>
      <c r="AD394" s="5"/>
      <c r="AE394" s="5"/>
      <c r="AF394" s="11">
        <f t="shared" si="53"/>
        <v>9658.32</v>
      </c>
      <c r="AG394" s="5">
        <v>5482</v>
      </c>
      <c r="AH394" s="5">
        <v>1391</v>
      </c>
      <c r="AI394" s="5">
        <v>3282</v>
      </c>
      <c r="AJ394" s="5"/>
      <c r="AK394" s="11">
        <f t="shared" si="54"/>
        <v>10155</v>
      </c>
      <c r="AL394" s="95">
        <v>21749</v>
      </c>
      <c r="AM394" s="95">
        <v>10714.494721688105</v>
      </c>
      <c r="AN394" s="95">
        <v>16219.99</v>
      </c>
      <c r="AO394" s="95">
        <v>0</v>
      </c>
      <c r="AP394" s="11">
        <f t="shared" si="55"/>
        <v>48683.484721688103</v>
      </c>
    </row>
    <row r="395" spans="1:42" x14ac:dyDescent="0.25">
      <c r="A395" s="1" t="s">
        <v>794</v>
      </c>
      <c r="B395" s="2" t="s">
        <v>795</v>
      </c>
      <c r="C395" s="3">
        <v>18656.23</v>
      </c>
      <c r="D395" s="3">
        <v>38035.17</v>
      </c>
      <c r="E395" s="3">
        <v>27981.7</v>
      </c>
      <c r="F395" s="3">
        <v>42</v>
      </c>
      <c r="G395" s="4">
        <f t="shared" si="48"/>
        <v>84715.099999999991</v>
      </c>
      <c r="H395" s="5">
        <v>3500</v>
      </c>
      <c r="I395" s="5">
        <v>8481.7900000000009</v>
      </c>
      <c r="J395" s="5">
        <v>5400.16</v>
      </c>
      <c r="K395" s="5">
        <v>0</v>
      </c>
      <c r="L395" s="11">
        <f t="shared" si="49"/>
        <v>17381.95</v>
      </c>
      <c r="M395" s="5"/>
      <c r="N395" s="5"/>
      <c r="O395" s="5"/>
      <c r="P395" s="5"/>
      <c r="Q395" s="11">
        <f t="shared" si="50"/>
        <v>0</v>
      </c>
      <c r="R395" s="5">
        <v>4482</v>
      </c>
      <c r="S395" s="5">
        <v>7105.19</v>
      </c>
      <c r="T395" s="5">
        <v>6601.41</v>
      </c>
      <c r="U395" s="5"/>
      <c r="V395" s="11">
        <f t="shared" si="51"/>
        <v>18188.599999999999</v>
      </c>
      <c r="W395" s="5">
        <v>22062.400000000001</v>
      </c>
      <c r="X395" s="5">
        <v>18401.379999999997</v>
      </c>
      <c r="Y395" s="5">
        <v>55641.61</v>
      </c>
      <c r="Z395" s="5"/>
      <c r="AA395" s="11">
        <f t="shared" si="52"/>
        <v>96105.39</v>
      </c>
      <c r="AB395" s="5">
        <v>14428.76</v>
      </c>
      <c r="AC395" s="5">
        <v>12507.22</v>
      </c>
      <c r="AD395" s="5">
        <v>11559.46</v>
      </c>
      <c r="AE395" s="5"/>
      <c r="AF395" s="11">
        <f t="shared" si="53"/>
        <v>38495.440000000002</v>
      </c>
      <c r="AG395" s="5">
        <v>18843</v>
      </c>
      <c r="AH395" s="5">
        <v>11181.07</v>
      </c>
      <c r="AI395" s="5">
        <v>12815.66</v>
      </c>
      <c r="AJ395" s="5"/>
      <c r="AK395" s="11">
        <f t="shared" si="54"/>
        <v>42839.729999999996</v>
      </c>
      <c r="AL395" s="95">
        <v>47079.82</v>
      </c>
      <c r="AM395" s="95">
        <v>21090.448435277322</v>
      </c>
      <c r="AN395" s="95">
        <v>2900</v>
      </c>
      <c r="AO395" s="95">
        <v>0</v>
      </c>
      <c r="AP395" s="11">
        <f t="shared" si="55"/>
        <v>71070.268435277321</v>
      </c>
    </row>
    <row r="396" spans="1:42" x14ac:dyDescent="0.25">
      <c r="A396" s="1" t="s">
        <v>796</v>
      </c>
      <c r="B396" s="2" t="s">
        <v>797</v>
      </c>
      <c r="C396" s="3">
        <v>30157.65</v>
      </c>
      <c r="D396" s="3">
        <v>51358.11</v>
      </c>
      <c r="E396" s="3">
        <v>56007.25</v>
      </c>
      <c r="F396" s="3">
        <v>0</v>
      </c>
      <c r="G396" s="4">
        <f t="shared" si="48"/>
        <v>137523.01</v>
      </c>
      <c r="H396" s="5">
        <v>1020</v>
      </c>
      <c r="I396" s="5">
        <v>1467.07</v>
      </c>
      <c r="J396" s="5">
        <v>0</v>
      </c>
      <c r="K396" s="5">
        <v>0</v>
      </c>
      <c r="L396" s="11">
        <f t="shared" si="49"/>
        <v>2487.0699999999997</v>
      </c>
      <c r="M396" s="5"/>
      <c r="N396" s="5"/>
      <c r="O396" s="5"/>
      <c r="P396" s="5"/>
      <c r="Q396" s="11">
        <f t="shared" si="50"/>
        <v>0</v>
      </c>
      <c r="R396" s="5">
        <v>8217</v>
      </c>
      <c r="S396" s="5">
        <v>3369.27</v>
      </c>
      <c r="T396" s="5">
        <v>9975.25</v>
      </c>
      <c r="U396" s="5"/>
      <c r="V396" s="11">
        <f t="shared" si="51"/>
        <v>21561.52</v>
      </c>
      <c r="W396" s="5">
        <v>79572.299999999974</v>
      </c>
      <c r="X396" s="5">
        <v>19068.800000000003</v>
      </c>
      <c r="Y396" s="5">
        <v>42042.5</v>
      </c>
      <c r="Z396" s="5"/>
      <c r="AA396" s="11">
        <f t="shared" si="52"/>
        <v>140683.59999999998</v>
      </c>
      <c r="AB396" s="5">
        <v>21939.119999999999</v>
      </c>
      <c r="AC396" s="5">
        <v>6657.93</v>
      </c>
      <c r="AD396" s="5">
        <v>14112</v>
      </c>
      <c r="AE396" s="5"/>
      <c r="AF396" s="11">
        <f t="shared" si="53"/>
        <v>42709.05</v>
      </c>
      <c r="AG396" s="5">
        <v>16485</v>
      </c>
      <c r="AH396" s="5">
        <v>9011.84</v>
      </c>
      <c r="AI396" s="5">
        <v>21714.5</v>
      </c>
      <c r="AJ396" s="5"/>
      <c r="AK396" s="11">
        <f t="shared" si="54"/>
        <v>47211.34</v>
      </c>
      <c r="AL396" s="95">
        <v>83440.850000000006</v>
      </c>
      <c r="AM396" s="95">
        <v>34443.456006369328</v>
      </c>
      <c r="AN396" s="95">
        <v>67150.5</v>
      </c>
      <c r="AO396" s="95">
        <v>0</v>
      </c>
      <c r="AP396" s="11">
        <f t="shared" si="55"/>
        <v>185034.80600636933</v>
      </c>
    </row>
    <row r="397" spans="1:42" x14ac:dyDescent="0.25">
      <c r="A397" s="1" t="s">
        <v>798</v>
      </c>
      <c r="B397" s="2" t="s">
        <v>799</v>
      </c>
      <c r="C397" s="3">
        <v>94775.63</v>
      </c>
      <c r="D397" s="3">
        <v>75733.850000000006</v>
      </c>
      <c r="E397" s="3">
        <v>137256.04999999999</v>
      </c>
      <c r="F397" s="3">
        <v>0</v>
      </c>
      <c r="G397" s="4">
        <f t="shared" si="48"/>
        <v>307765.53000000003</v>
      </c>
      <c r="H397" s="5">
        <v>27105.360000000001</v>
      </c>
      <c r="I397" s="5">
        <v>983.08</v>
      </c>
      <c r="J397" s="5">
        <v>0</v>
      </c>
      <c r="K397" s="5">
        <v>0</v>
      </c>
      <c r="L397" s="11">
        <f t="shared" si="49"/>
        <v>28088.440000000002</v>
      </c>
      <c r="M397" s="5"/>
      <c r="N397" s="5"/>
      <c r="O397" s="5"/>
      <c r="P397" s="5"/>
      <c r="Q397" s="11">
        <f t="shared" si="50"/>
        <v>0</v>
      </c>
      <c r="R397" s="5">
        <v>8532.31</v>
      </c>
      <c r="S397" s="5">
        <v>5640.78</v>
      </c>
      <c r="T397" s="5">
        <v>15931.79</v>
      </c>
      <c r="U397" s="5"/>
      <c r="V397" s="11">
        <f t="shared" si="51"/>
        <v>30104.880000000001</v>
      </c>
      <c r="W397" s="5">
        <v>19376.830000000002</v>
      </c>
      <c r="X397" s="5">
        <v>7413.4</v>
      </c>
      <c r="Y397" s="5"/>
      <c r="Z397" s="5"/>
      <c r="AA397" s="11">
        <f t="shared" si="52"/>
        <v>26790.230000000003</v>
      </c>
      <c r="AB397" s="5">
        <v>32993</v>
      </c>
      <c r="AC397" s="5">
        <v>4257.59</v>
      </c>
      <c r="AD397" s="5">
        <v>8264.2000000000007</v>
      </c>
      <c r="AE397" s="5"/>
      <c r="AF397" s="11">
        <f t="shared" si="53"/>
        <v>45514.789999999994</v>
      </c>
      <c r="AG397" s="5">
        <v>16350.68</v>
      </c>
      <c r="AH397" s="5">
        <v>1311.87</v>
      </c>
      <c r="AI397" s="5">
        <v>0</v>
      </c>
      <c r="AJ397" s="5"/>
      <c r="AK397" s="11">
        <f t="shared" si="54"/>
        <v>17662.55</v>
      </c>
      <c r="AL397" s="95">
        <v>477219.59</v>
      </c>
      <c r="AM397" s="95">
        <v>38628.391154711942</v>
      </c>
      <c r="AN397" s="95">
        <v>78061.070000000007</v>
      </c>
      <c r="AO397" s="95">
        <v>55000</v>
      </c>
      <c r="AP397" s="11">
        <f t="shared" si="55"/>
        <v>648909.05115471198</v>
      </c>
    </row>
    <row r="398" spans="1:42" x14ac:dyDescent="0.25">
      <c r="A398" s="1" t="s">
        <v>800</v>
      </c>
      <c r="B398" s="2" t="s">
        <v>801</v>
      </c>
      <c r="C398" s="3">
        <v>15729.97</v>
      </c>
      <c r="D398" s="3">
        <v>15206.170000000002</v>
      </c>
      <c r="E398" s="3">
        <v>88805.6</v>
      </c>
      <c r="F398" s="3">
        <v>339.46</v>
      </c>
      <c r="G398" s="4">
        <f t="shared" si="48"/>
        <v>120081.20000000001</v>
      </c>
      <c r="H398" s="5">
        <v>6912.3</v>
      </c>
      <c r="I398" s="5">
        <v>4735.2299999999996</v>
      </c>
      <c r="J398" s="5">
        <v>23000</v>
      </c>
      <c r="K398" s="5">
        <v>0</v>
      </c>
      <c r="L398" s="11">
        <f t="shared" si="49"/>
        <v>34647.53</v>
      </c>
      <c r="M398" s="5"/>
      <c r="N398" s="5"/>
      <c r="O398" s="5"/>
      <c r="P398" s="5"/>
      <c r="Q398" s="11">
        <f t="shared" si="50"/>
        <v>0</v>
      </c>
      <c r="R398" s="5">
        <v>1670.92</v>
      </c>
      <c r="S398" s="5">
        <v>899.48</v>
      </c>
      <c r="T398" s="5">
        <v>5554</v>
      </c>
      <c r="U398" s="5"/>
      <c r="V398" s="11">
        <f t="shared" si="51"/>
        <v>8124.4</v>
      </c>
      <c r="W398" s="5">
        <v>15980.5</v>
      </c>
      <c r="X398" s="5">
        <v>1986.5900000000001</v>
      </c>
      <c r="Y398" s="5">
        <v>36000</v>
      </c>
      <c r="Z398" s="5"/>
      <c r="AA398" s="11">
        <f t="shared" si="52"/>
        <v>53967.09</v>
      </c>
      <c r="AB398" s="5">
        <v>5542</v>
      </c>
      <c r="AC398" s="5">
        <v>1769.2</v>
      </c>
      <c r="AD398" s="5">
        <v>13000</v>
      </c>
      <c r="AE398" s="5"/>
      <c r="AF398" s="11">
        <f t="shared" si="53"/>
        <v>20311.2</v>
      </c>
      <c r="AG398" s="5">
        <v>5072</v>
      </c>
      <c r="AH398" s="5">
        <v>5759.63</v>
      </c>
      <c r="AI398" s="5">
        <v>26000</v>
      </c>
      <c r="AJ398" s="5"/>
      <c r="AK398" s="11">
        <f t="shared" si="54"/>
        <v>36831.630000000005</v>
      </c>
      <c r="AL398" s="95">
        <v>74825.600000000006</v>
      </c>
      <c r="AM398" s="95">
        <v>13766.177224666535</v>
      </c>
      <c r="AN398" s="95">
        <v>26405</v>
      </c>
      <c r="AO398" s="95">
        <v>0</v>
      </c>
      <c r="AP398" s="11">
        <f t="shared" si="55"/>
        <v>114996.77722466654</v>
      </c>
    </row>
    <row r="399" spans="1:42" x14ac:dyDescent="0.25">
      <c r="A399" s="1" t="s">
        <v>802</v>
      </c>
      <c r="B399" s="2" t="s">
        <v>803</v>
      </c>
      <c r="C399" s="3">
        <v>27449.21</v>
      </c>
      <c r="D399" s="3">
        <v>30306.86</v>
      </c>
      <c r="E399" s="3">
        <v>119864.9</v>
      </c>
      <c r="F399" s="3">
        <v>0</v>
      </c>
      <c r="G399" s="4">
        <f t="shared" si="48"/>
        <v>177620.97</v>
      </c>
      <c r="H399" s="5">
        <v>5299.07</v>
      </c>
      <c r="I399" s="5">
        <v>742.65</v>
      </c>
      <c r="J399" s="5">
        <v>7005.69</v>
      </c>
      <c r="K399" s="5">
        <v>0</v>
      </c>
      <c r="L399" s="11">
        <f t="shared" si="49"/>
        <v>13047.41</v>
      </c>
      <c r="M399" s="5"/>
      <c r="N399" s="5"/>
      <c r="O399" s="5"/>
      <c r="P399" s="5"/>
      <c r="Q399" s="11">
        <f t="shared" si="50"/>
        <v>0</v>
      </c>
      <c r="R399" s="5">
        <v>4717</v>
      </c>
      <c r="S399" s="5">
        <v>1492.3</v>
      </c>
      <c r="T399" s="5">
        <v>11676.15</v>
      </c>
      <c r="U399" s="5"/>
      <c r="V399" s="11">
        <f t="shared" si="51"/>
        <v>17885.45</v>
      </c>
      <c r="W399" s="5">
        <v>7511</v>
      </c>
      <c r="X399" s="5">
        <v>455.88</v>
      </c>
      <c r="Y399" s="5">
        <v>7005.69</v>
      </c>
      <c r="Z399" s="5"/>
      <c r="AA399" s="11">
        <f t="shared" si="52"/>
        <v>14972.57</v>
      </c>
      <c r="AB399" s="5">
        <v>28660.400000000001</v>
      </c>
      <c r="AC399" s="5">
        <v>2371.0100000000002</v>
      </c>
      <c r="AD399" s="5">
        <v>16812.46</v>
      </c>
      <c r="AE399" s="5"/>
      <c r="AF399" s="11">
        <f t="shared" si="53"/>
        <v>47843.87</v>
      </c>
      <c r="AG399" s="5">
        <v>21512.880000000001</v>
      </c>
      <c r="AH399" s="5">
        <v>914.36</v>
      </c>
      <c r="AI399" s="5">
        <v>16346.61</v>
      </c>
      <c r="AJ399" s="5"/>
      <c r="AK399" s="11">
        <f t="shared" si="54"/>
        <v>38773.850000000006</v>
      </c>
      <c r="AL399" s="95">
        <v>104819</v>
      </c>
      <c r="AM399" s="95">
        <v>25555.917164418723</v>
      </c>
      <c r="AN399" s="95">
        <v>74366.399999999994</v>
      </c>
      <c r="AO399" s="95">
        <v>50173.05</v>
      </c>
      <c r="AP399" s="11">
        <f t="shared" si="55"/>
        <v>254914.36716441874</v>
      </c>
    </row>
    <row r="400" spans="1:42" x14ac:dyDescent="0.25">
      <c r="A400" s="1" t="s">
        <v>804</v>
      </c>
      <c r="B400" s="2" t="s">
        <v>805</v>
      </c>
      <c r="C400" s="3">
        <v>2065.5300000000002</v>
      </c>
      <c r="D400" s="3">
        <v>5952.02</v>
      </c>
      <c r="E400" s="3">
        <v>8595.61</v>
      </c>
      <c r="F400" s="3">
        <v>0</v>
      </c>
      <c r="G400" s="4">
        <f t="shared" si="48"/>
        <v>16613.160000000003</v>
      </c>
      <c r="H400" s="5">
        <v>600</v>
      </c>
      <c r="I400" s="5">
        <v>161.55000000000001</v>
      </c>
      <c r="J400" s="5">
        <v>3884.02</v>
      </c>
      <c r="K400" s="5">
        <v>0</v>
      </c>
      <c r="L400" s="11">
        <f t="shared" si="49"/>
        <v>4645.57</v>
      </c>
      <c r="M400" s="5"/>
      <c r="N400" s="5"/>
      <c r="O400" s="5"/>
      <c r="P400" s="5"/>
      <c r="Q400" s="11">
        <f t="shared" si="50"/>
        <v>0</v>
      </c>
      <c r="R400" s="5">
        <v>645.91999999999996</v>
      </c>
      <c r="S400" s="5">
        <v>260.89999999999998</v>
      </c>
      <c r="T400" s="5">
        <v>1305.8900000000001</v>
      </c>
      <c r="U400" s="5"/>
      <c r="V400" s="11">
        <f t="shared" si="51"/>
        <v>2212.71</v>
      </c>
      <c r="W400" s="5">
        <v>2402.1999999999998</v>
      </c>
      <c r="X400" s="5">
        <v>202.3</v>
      </c>
      <c r="Y400" s="5">
        <v>7934.75</v>
      </c>
      <c r="Z400" s="5"/>
      <c r="AA400" s="11">
        <f t="shared" si="52"/>
        <v>10539.25</v>
      </c>
      <c r="AB400" s="5">
        <v>148.35</v>
      </c>
      <c r="AC400" s="5"/>
      <c r="AD400" s="5">
        <v>1884.16</v>
      </c>
      <c r="AE400" s="5"/>
      <c r="AF400" s="11">
        <f t="shared" si="53"/>
        <v>2032.51</v>
      </c>
      <c r="AG400" s="5">
        <v>920</v>
      </c>
      <c r="AH400" s="5">
        <v>184.9</v>
      </c>
      <c r="AI400" s="5">
        <v>5097.91</v>
      </c>
      <c r="AJ400" s="5"/>
      <c r="AK400" s="11">
        <f t="shared" si="54"/>
        <v>6202.8099999999995</v>
      </c>
      <c r="AL400" s="95">
        <v>10552.72</v>
      </c>
      <c r="AM400" s="95">
        <v>4605.1390190709762</v>
      </c>
      <c r="AN400" s="95">
        <v>3059.05</v>
      </c>
      <c r="AO400" s="95">
        <v>0</v>
      </c>
      <c r="AP400" s="11">
        <f t="shared" si="55"/>
        <v>18216.909019070976</v>
      </c>
    </row>
    <row r="401" spans="1:42" x14ac:dyDescent="0.25">
      <c r="A401" s="1" t="s">
        <v>806</v>
      </c>
      <c r="B401" s="2" t="s">
        <v>807</v>
      </c>
      <c r="C401" s="3">
        <v>7873.38</v>
      </c>
      <c r="D401" s="3">
        <v>12436.59</v>
      </c>
      <c r="E401" s="3">
        <v>10500</v>
      </c>
      <c r="F401" s="3">
        <v>0</v>
      </c>
      <c r="G401" s="4">
        <f t="shared" si="48"/>
        <v>30809.97</v>
      </c>
      <c r="H401" s="5">
        <v>0</v>
      </c>
      <c r="I401" s="5">
        <v>0</v>
      </c>
      <c r="J401" s="5">
        <v>0</v>
      </c>
      <c r="K401" s="5">
        <v>0</v>
      </c>
      <c r="L401" s="11">
        <f t="shared" si="49"/>
        <v>0</v>
      </c>
      <c r="M401" s="5">
        <v>0</v>
      </c>
      <c r="N401" s="5">
        <v>326.10000000000002</v>
      </c>
      <c r="O401" s="5">
        <v>0</v>
      </c>
      <c r="P401" s="5">
        <v>0</v>
      </c>
      <c r="Q401" s="11">
        <f t="shared" si="50"/>
        <v>326.10000000000002</v>
      </c>
      <c r="R401" s="5">
        <v>0</v>
      </c>
      <c r="S401" s="5">
        <v>349.27</v>
      </c>
      <c r="T401" s="5">
        <v>0</v>
      </c>
      <c r="U401" s="5"/>
      <c r="V401" s="11">
        <f t="shared" si="51"/>
        <v>349.27</v>
      </c>
      <c r="W401" s="5"/>
      <c r="X401" s="5"/>
      <c r="Y401" s="5"/>
      <c r="Z401" s="5"/>
      <c r="AA401" s="11">
        <f t="shared" si="52"/>
        <v>0</v>
      </c>
      <c r="AB401" s="5"/>
      <c r="AC401" s="5"/>
      <c r="AD401" s="5"/>
      <c r="AE401" s="5"/>
      <c r="AF401" s="11">
        <f t="shared" si="53"/>
        <v>0</v>
      </c>
      <c r="AG401" s="5">
        <v>0</v>
      </c>
      <c r="AH401" s="5">
        <v>0</v>
      </c>
      <c r="AI401" s="5">
        <v>0</v>
      </c>
      <c r="AJ401" s="5"/>
      <c r="AK401" s="11">
        <f t="shared" si="54"/>
        <v>0</v>
      </c>
      <c r="AL401" s="95">
        <v>8362</v>
      </c>
      <c r="AM401" s="95">
        <v>6371.5189579152648</v>
      </c>
      <c r="AN401" s="95">
        <v>1900</v>
      </c>
      <c r="AO401" s="95">
        <v>0</v>
      </c>
      <c r="AP401" s="11">
        <f t="shared" si="55"/>
        <v>16633.518957915265</v>
      </c>
    </row>
    <row r="402" spans="1:42" x14ac:dyDescent="0.25">
      <c r="A402" s="1" t="s">
        <v>808</v>
      </c>
      <c r="B402" s="2" t="s">
        <v>809</v>
      </c>
      <c r="C402" s="3">
        <v>16827.52</v>
      </c>
      <c r="D402" s="3">
        <v>19280.27</v>
      </c>
      <c r="E402" s="3">
        <v>6000</v>
      </c>
      <c r="F402" s="3">
        <v>0</v>
      </c>
      <c r="G402" s="4">
        <f t="shared" si="48"/>
        <v>42107.79</v>
      </c>
      <c r="H402" s="5">
        <v>0</v>
      </c>
      <c r="I402" s="5">
        <v>0</v>
      </c>
      <c r="J402" s="5">
        <v>0</v>
      </c>
      <c r="K402" s="5">
        <v>0</v>
      </c>
      <c r="L402" s="11">
        <f t="shared" si="49"/>
        <v>0</v>
      </c>
      <c r="M402" s="5">
        <v>1736.1</v>
      </c>
      <c r="N402" s="5">
        <v>479.34000000000003</v>
      </c>
      <c r="O402" s="5">
        <v>500</v>
      </c>
      <c r="P402" s="5">
        <v>2304.15</v>
      </c>
      <c r="Q402" s="11">
        <f t="shared" si="50"/>
        <v>5019.59</v>
      </c>
      <c r="R402" s="5">
        <v>510</v>
      </c>
      <c r="S402" s="5">
        <v>740.73</v>
      </c>
      <c r="T402" s="5">
        <v>0</v>
      </c>
      <c r="U402" s="5"/>
      <c r="V402" s="11">
        <f t="shared" si="51"/>
        <v>1250.73</v>
      </c>
      <c r="W402" s="5"/>
      <c r="X402" s="5"/>
      <c r="Y402" s="5"/>
      <c r="Z402" s="5"/>
      <c r="AA402" s="11">
        <f t="shared" si="52"/>
        <v>0</v>
      </c>
      <c r="AB402" s="5"/>
      <c r="AC402" s="5">
        <v>73</v>
      </c>
      <c r="AD402" s="5"/>
      <c r="AE402" s="5"/>
      <c r="AF402" s="11">
        <f t="shared" si="53"/>
        <v>73</v>
      </c>
      <c r="AG402" s="5">
        <v>25</v>
      </c>
      <c r="AH402" s="5">
        <v>0</v>
      </c>
      <c r="AI402" s="5">
        <v>0</v>
      </c>
      <c r="AJ402" s="5"/>
      <c r="AK402" s="11">
        <f t="shared" si="54"/>
        <v>25</v>
      </c>
      <c r="AL402" s="95">
        <v>18784</v>
      </c>
      <c r="AM402" s="95">
        <v>12805.435354943029</v>
      </c>
      <c r="AN402" s="95">
        <v>6888.44</v>
      </c>
      <c r="AO402" s="95">
        <v>0</v>
      </c>
      <c r="AP402" s="11">
        <f t="shared" si="55"/>
        <v>38477.875354943033</v>
      </c>
    </row>
    <row r="403" spans="1:42" x14ac:dyDescent="0.25">
      <c r="A403" s="1" t="s">
        <v>810</v>
      </c>
      <c r="B403" s="2" t="s">
        <v>811</v>
      </c>
      <c r="C403" s="3">
        <v>713.5</v>
      </c>
      <c r="D403" s="3">
        <v>8611.1</v>
      </c>
      <c r="E403" s="3">
        <v>1600</v>
      </c>
      <c r="F403" s="3">
        <v>0</v>
      </c>
      <c r="G403" s="4">
        <f t="shared" si="48"/>
        <v>10924.6</v>
      </c>
      <c r="H403" s="5">
        <v>0</v>
      </c>
      <c r="I403" s="5">
        <v>34.15</v>
      </c>
      <c r="J403" s="5">
        <v>0</v>
      </c>
      <c r="K403" s="5">
        <v>0</v>
      </c>
      <c r="L403" s="11">
        <f t="shared" si="49"/>
        <v>34.15</v>
      </c>
      <c r="M403" s="5"/>
      <c r="N403" s="5"/>
      <c r="O403" s="5"/>
      <c r="P403" s="5"/>
      <c r="Q403" s="11">
        <f t="shared" si="50"/>
        <v>0</v>
      </c>
      <c r="R403" s="5">
        <v>0</v>
      </c>
      <c r="S403" s="5">
        <v>249.58</v>
      </c>
      <c r="T403" s="5">
        <v>0</v>
      </c>
      <c r="U403" s="5"/>
      <c r="V403" s="11">
        <f t="shared" si="51"/>
        <v>249.58</v>
      </c>
      <c r="W403" s="5"/>
      <c r="X403" s="5"/>
      <c r="Y403" s="5"/>
      <c r="Z403" s="5"/>
      <c r="AA403" s="11">
        <f t="shared" si="52"/>
        <v>0</v>
      </c>
      <c r="AB403" s="5">
        <v>3200</v>
      </c>
      <c r="AC403" s="5"/>
      <c r="AD403" s="5"/>
      <c r="AE403" s="5"/>
      <c r="AF403" s="11">
        <f t="shared" si="53"/>
        <v>3200</v>
      </c>
      <c r="AG403" s="5">
        <v>420</v>
      </c>
      <c r="AH403" s="5">
        <v>91.05</v>
      </c>
      <c r="AI403" s="5">
        <v>0</v>
      </c>
      <c r="AJ403" s="5"/>
      <c r="AK403" s="11">
        <f t="shared" si="54"/>
        <v>511.05</v>
      </c>
      <c r="AL403" s="95">
        <v>7637</v>
      </c>
      <c r="AM403" s="95">
        <v>3138.5165858570294</v>
      </c>
      <c r="AN403" s="95">
        <v>600</v>
      </c>
      <c r="AO403" s="95">
        <v>0</v>
      </c>
      <c r="AP403" s="11">
        <f t="shared" si="55"/>
        <v>11375.516585857029</v>
      </c>
    </row>
    <row r="404" spans="1:42" x14ac:dyDescent="0.25">
      <c r="A404" s="1" t="s">
        <v>812</v>
      </c>
      <c r="B404" s="2" t="s">
        <v>813</v>
      </c>
      <c r="C404" s="3">
        <v>3758.52</v>
      </c>
      <c r="D404" s="3">
        <v>2848.48</v>
      </c>
      <c r="E404" s="3">
        <v>8628.2999999999993</v>
      </c>
      <c r="F404" s="3">
        <v>0</v>
      </c>
      <c r="G404" s="4">
        <f t="shared" si="48"/>
        <v>15235.3</v>
      </c>
      <c r="H404" s="5">
        <v>3150</v>
      </c>
      <c r="I404" s="5">
        <v>4880.96</v>
      </c>
      <c r="J404" s="5">
        <v>11017.53</v>
      </c>
      <c r="K404" s="5">
        <v>0</v>
      </c>
      <c r="L404" s="11">
        <f t="shared" si="49"/>
        <v>19048.490000000002</v>
      </c>
      <c r="M404" s="5"/>
      <c r="N404" s="5"/>
      <c r="O404" s="5"/>
      <c r="P404" s="5"/>
      <c r="Q404" s="11">
        <f t="shared" si="50"/>
        <v>0</v>
      </c>
      <c r="R404" s="5">
        <v>270</v>
      </c>
      <c r="S404" s="5">
        <v>1226.55</v>
      </c>
      <c r="T404" s="5">
        <v>3227</v>
      </c>
      <c r="U404" s="5"/>
      <c r="V404" s="11">
        <f t="shared" si="51"/>
        <v>4723.55</v>
      </c>
      <c r="W404" s="5">
        <v>35</v>
      </c>
      <c r="X404" s="5">
        <v>127.95</v>
      </c>
      <c r="Y404" s="5"/>
      <c r="Z404" s="5"/>
      <c r="AA404" s="11">
        <f t="shared" si="52"/>
        <v>162.94999999999999</v>
      </c>
      <c r="AB404" s="5">
        <v>1906.88</v>
      </c>
      <c r="AC404" s="5">
        <v>646</v>
      </c>
      <c r="AD404" s="5">
        <v>3500</v>
      </c>
      <c r="AE404" s="5"/>
      <c r="AF404" s="11">
        <f t="shared" si="53"/>
        <v>6052.88</v>
      </c>
      <c r="AG404" s="5">
        <v>32</v>
      </c>
      <c r="AH404" s="5">
        <v>126.25</v>
      </c>
      <c r="AI404" s="5">
        <v>0</v>
      </c>
      <c r="AJ404" s="5"/>
      <c r="AK404" s="11">
        <f t="shared" si="54"/>
        <v>158.25</v>
      </c>
      <c r="AL404" s="95">
        <v>4816</v>
      </c>
      <c r="AM404" s="95">
        <v>3260.0977607159475</v>
      </c>
      <c r="AN404" s="95">
        <v>2000</v>
      </c>
      <c r="AO404" s="95">
        <v>0</v>
      </c>
      <c r="AP404" s="11">
        <f t="shared" si="55"/>
        <v>10076.097760715948</v>
      </c>
    </row>
    <row r="405" spans="1:42" x14ac:dyDescent="0.25">
      <c r="A405" s="1" t="s">
        <v>814</v>
      </c>
      <c r="B405" s="2" t="s">
        <v>815</v>
      </c>
      <c r="C405" s="3">
        <v>12452.75</v>
      </c>
      <c r="D405" s="3">
        <v>18389.22</v>
      </c>
      <c r="E405" s="3">
        <v>35800</v>
      </c>
      <c r="F405" s="3">
        <v>0</v>
      </c>
      <c r="G405" s="4">
        <f t="shared" si="48"/>
        <v>66641.97</v>
      </c>
      <c r="H405" s="5">
        <v>240</v>
      </c>
      <c r="I405" s="5">
        <v>1031.6500000000001</v>
      </c>
      <c r="J405" s="5">
        <v>0</v>
      </c>
      <c r="K405" s="5">
        <v>0</v>
      </c>
      <c r="L405" s="11">
        <f t="shared" si="49"/>
        <v>1271.6500000000001</v>
      </c>
      <c r="M405" s="5"/>
      <c r="N405" s="5"/>
      <c r="O405" s="5"/>
      <c r="P405" s="5"/>
      <c r="Q405" s="11">
        <f t="shared" si="50"/>
        <v>0</v>
      </c>
      <c r="R405" s="5">
        <v>1527</v>
      </c>
      <c r="S405" s="5">
        <v>1479.74</v>
      </c>
      <c r="T405" s="5">
        <v>23000</v>
      </c>
      <c r="U405" s="5"/>
      <c r="V405" s="11">
        <f t="shared" si="51"/>
        <v>26006.739999999998</v>
      </c>
      <c r="W405" s="5">
        <v>2374</v>
      </c>
      <c r="X405" s="5">
        <v>11137.960000000001</v>
      </c>
      <c r="Y405" s="5">
        <v>22437.870000000003</v>
      </c>
      <c r="Z405" s="5"/>
      <c r="AA405" s="11">
        <f t="shared" si="52"/>
        <v>35949.83</v>
      </c>
      <c r="AB405" s="5">
        <v>4728.8999999999996</v>
      </c>
      <c r="AC405" s="5">
        <v>3247.57</v>
      </c>
      <c r="AD405" s="5">
        <v>12850</v>
      </c>
      <c r="AE405" s="5"/>
      <c r="AF405" s="11">
        <f t="shared" si="53"/>
        <v>20826.47</v>
      </c>
      <c r="AG405" s="5">
        <v>2696.6</v>
      </c>
      <c r="AH405" s="5">
        <v>5594.34</v>
      </c>
      <c r="AI405" s="5">
        <v>7400</v>
      </c>
      <c r="AJ405" s="5"/>
      <c r="AK405" s="11">
        <f t="shared" si="54"/>
        <v>15690.94</v>
      </c>
      <c r="AL405" s="95">
        <v>48906.77</v>
      </c>
      <c r="AM405" s="95">
        <v>20774.743634225462</v>
      </c>
      <c r="AN405" s="95">
        <v>25000</v>
      </c>
      <c r="AO405" s="95">
        <v>0</v>
      </c>
      <c r="AP405" s="11">
        <f t="shared" si="55"/>
        <v>94681.513634225455</v>
      </c>
    </row>
    <row r="406" spans="1:42" x14ac:dyDescent="0.25">
      <c r="A406" s="1" t="s">
        <v>816</v>
      </c>
      <c r="B406" s="2" t="s">
        <v>817</v>
      </c>
      <c r="C406" s="3">
        <v>3739.78</v>
      </c>
      <c r="D406" s="3">
        <v>7210.13</v>
      </c>
      <c r="E406" s="3">
        <v>3500</v>
      </c>
      <c r="F406" s="3">
        <v>0</v>
      </c>
      <c r="G406" s="4">
        <f t="shared" si="48"/>
        <v>14449.91</v>
      </c>
      <c r="H406" s="5">
        <v>2560</v>
      </c>
      <c r="I406" s="5">
        <v>3129.06</v>
      </c>
      <c r="J406" s="5">
        <v>0</v>
      </c>
      <c r="K406" s="5">
        <v>0</v>
      </c>
      <c r="L406" s="11">
        <f t="shared" si="49"/>
        <v>5689.0599999999995</v>
      </c>
      <c r="M406" s="5"/>
      <c r="N406" s="5"/>
      <c r="O406" s="5"/>
      <c r="P406" s="5"/>
      <c r="Q406" s="11">
        <f t="shared" si="50"/>
        <v>0</v>
      </c>
      <c r="R406" s="5">
        <v>90</v>
      </c>
      <c r="S406" s="5">
        <v>594.54999999999995</v>
      </c>
      <c r="T406" s="5">
        <v>0</v>
      </c>
      <c r="U406" s="5"/>
      <c r="V406" s="11">
        <f t="shared" si="51"/>
        <v>684.55</v>
      </c>
      <c r="W406" s="5">
        <v>1365</v>
      </c>
      <c r="X406" s="5">
        <v>5616.3499999999995</v>
      </c>
      <c r="Y406" s="5"/>
      <c r="Z406" s="5"/>
      <c r="AA406" s="11">
        <f t="shared" si="52"/>
        <v>6981.3499999999995</v>
      </c>
      <c r="AB406" s="5">
        <v>1648</v>
      </c>
      <c r="AC406" s="5">
        <v>193.45</v>
      </c>
      <c r="AD406" s="5"/>
      <c r="AE406" s="5"/>
      <c r="AF406" s="11">
        <f t="shared" si="53"/>
        <v>1841.45</v>
      </c>
      <c r="AG406" s="5">
        <v>40</v>
      </c>
      <c r="AH406" s="5">
        <v>357.01</v>
      </c>
      <c r="AI406" s="5">
        <v>0</v>
      </c>
      <c r="AJ406" s="5"/>
      <c r="AK406" s="11">
        <f t="shared" si="54"/>
        <v>397.01</v>
      </c>
      <c r="AL406" s="95">
        <v>9415.32</v>
      </c>
      <c r="AM406" s="95">
        <v>5259.8481690688532</v>
      </c>
      <c r="AN406" s="95">
        <v>0</v>
      </c>
      <c r="AO406" s="95">
        <v>0</v>
      </c>
      <c r="AP406" s="11">
        <f t="shared" si="55"/>
        <v>14675.168169068853</v>
      </c>
    </row>
    <row r="407" spans="1:42" x14ac:dyDescent="0.25">
      <c r="A407" s="1" t="s">
        <v>818</v>
      </c>
      <c r="B407" s="2" t="s">
        <v>819</v>
      </c>
      <c r="C407" s="3">
        <v>4323.32</v>
      </c>
      <c r="D407" s="3">
        <v>6284.68</v>
      </c>
      <c r="E407" s="3">
        <v>0</v>
      </c>
      <c r="F407" s="3">
        <v>0</v>
      </c>
      <c r="G407" s="4">
        <f t="shared" si="48"/>
        <v>10608</v>
      </c>
      <c r="H407" s="5">
        <v>0</v>
      </c>
      <c r="I407" s="5">
        <v>0</v>
      </c>
      <c r="J407" s="5">
        <v>0</v>
      </c>
      <c r="K407" s="5">
        <v>0</v>
      </c>
      <c r="L407" s="11">
        <f t="shared" si="49"/>
        <v>0</v>
      </c>
      <c r="M407" s="5">
        <v>875</v>
      </c>
      <c r="N407" s="5">
        <v>481.55</v>
      </c>
      <c r="O407" s="5">
        <v>147.15</v>
      </c>
      <c r="P407" s="5">
        <v>0</v>
      </c>
      <c r="Q407" s="11">
        <f t="shared" si="50"/>
        <v>1503.7</v>
      </c>
      <c r="R407" s="5">
        <v>175</v>
      </c>
      <c r="S407" s="5">
        <v>520.29999999999995</v>
      </c>
      <c r="T407" s="5">
        <v>0</v>
      </c>
      <c r="U407" s="5"/>
      <c r="V407" s="11">
        <f t="shared" si="51"/>
        <v>695.3</v>
      </c>
      <c r="W407" s="5"/>
      <c r="X407" s="5"/>
      <c r="Y407" s="5"/>
      <c r="Z407" s="5"/>
      <c r="AA407" s="11">
        <f t="shared" si="52"/>
        <v>0</v>
      </c>
      <c r="AB407" s="5"/>
      <c r="AC407" s="5"/>
      <c r="AD407" s="5"/>
      <c r="AE407" s="5"/>
      <c r="AF407" s="11">
        <f t="shared" si="53"/>
        <v>0</v>
      </c>
      <c r="AG407" s="5">
        <v>0</v>
      </c>
      <c r="AH407" s="5">
        <v>0</v>
      </c>
      <c r="AI407" s="5">
        <v>0</v>
      </c>
      <c r="AJ407" s="5"/>
      <c r="AK407" s="11">
        <f t="shared" si="54"/>
        <v>0</v>
      </c>
      <c r="AL407" s="95">
        <v>7562.01</v>
      </c>
      <c r="AM407" s="95">
        <v>4396.2030759148183</v>
      </c>
      <c r="AN407" s="95">
        <v>0</v>
      </c>
      <c r="AO407" s="95">
        <v>0</v>
      </c>
      <c r="AP407" s="11">
        <f t="shared" si="55"/>
        <v>11958.213075914819</v>
      </c>
    </row>
    <row r="408" spans="1:42" x14ac:dyDescent="0.25">
      <c r="A408" s="1" t="s">
        <v>820</v>
      </c>
      <c r="B408" s="2" t="s">
        <v>821</v>
      </c>
      <c r="C408" s="3">
        <v>3375.79</v>
      </c>
      <c r="D408" s="3">
        <v>4046.8599999999997</v>
      </c>
      <c r="E408" s="3">
        <v>6382</v>
      </c>
      <c r="F408" s="3">
        <v>0</v>
      </c>
      <c r="G408" s="4">
        <f t="shared" si="48"/>
        <v>13804.65</v>
      </c>
      <c r="H408" s="5">
        <v>316.64999999999998</v>
      </c>
      <c r="I408" s="5">
        <v>210.8</v>
      </c>
      <c r="J408" s="5">
        <v>0</v>
      </c>
      <c r="K408" s="5">
        <v>0</v>
      </c>
      <c r="L408" s="11">
        <f t="shared" si="49"/>
        <v>527.45000000000005</v>
      </c>
      <c r="M408" s="5"/>
      <c r="N408" s="5"/>
      <c r="O408" s="5"/>
      <c r="P408" s="5"/>
      <c r="Q408" s="11">
        <f t="shared" si="50"/>
        <v>0</v>
      </c>
      <c r="R408" s="5">
        <v>850</v>
      </c>
      <c r="S408" s="5">
        <v>587.85</v>
      </c>
      <c r="T408" s="5">
        <v>1000</v>
      </c>
      <c r="U408" s="5"/>
      <c r="V408" s="11">
        <f t="shared" si="51"/>
        <v>2437.85</v>
      </c>
      <c r="W408" s="5">
        <v>7720</v>
      </c>
      <c r="X408" s="5">
        <v>4672.45</v>
      </c>
      <c r="Y408" s="5">
        <v>5400</v>
      </c>
      <c r="Z408" s="5"/>
      <c r="AA408" s="11">
        <f t="shared" si="52"/>
        <v>17792.45</v>
      </c>
      <c r="AB408" s="5">
        <v>605</v>
      </c>
      <c r="AC408" s="5">
        <v>1758.3</v>
      </c>
      <c r="AD408" s="5">
        <v>5000</v>
      </c>
      <c r="AE408" s="5"/>
      <c r="AF408" s="11">
        <f t="shared" si="53"/>
        <v>7363.3</v>
      </c>
      <c r="AG408" s="5">
        <v>2143</v>
      </c>
      <c r="AH408" s="5">
        <v>2075.7199999999998</v>
      </c>
      <c r="AI408" s="5">
        <v>4000</v>
      </c>
      <c r="AJ408" s="5"/>
      <c r="AK408" s="11">
        <f t="shared" si="54"/>
        <v>8218.7199999999993</v>
      </c>
      <c r="AL408" s="95">
        <v>9614</v>
      </c>
      <c r="AM408" s="95">
        <v>4492.1566669901003</v>
      </c>
      <c r="AN408" s="95">
        <v>5100</v>
      </c>
      <c r="AO408" s="95">
        <v>0</v>
      </c>
      <c r="AP408" s="11">
        <f t="shared" si="55"/>
        <v>19206.1566669901</v>
      </c>
    </row>
    <row r="409" spans="1:42" x14ac:dyDescent="0.25">
      <c r="A409" s="1" t="s">
        <v>822</v>
      </c>
      <c r="B409" s="2" t="s">
        <v>823</v>
      </c>
      <c r="C409" s="3">
        <v>8770.82</v>
      </c>
      <c r="D409" s="3">
        <v>15985.7</v>
      </c>
      <c r="E409" s="3">
        <v>14560</v>
      </c>
      <c r="F409" s="3">
        <v>100</v>
      </c>
      <c r="G409" s="4">
        <f t="shared" si="48"/>
        <v>39416.520000000004</v>
      </c>
      <c r="H409" s="5">
        <v>110</v>
      </c>
      <c r="I409" s="5">
        <v>1567.78</v>
      </c>
      <c r="J409" s="5">
        <v>1820</v>
      </c>
      <c r="K409" s="5">
        <v>0</v>
      </c>
      <c r="L409" s="11">
        <f t="shared" si="49"/>
        <v>3497.7799999999997</v>
      </c>
      <c r="M409" s="5"/>
      <c r="N409" s="5"/>
      <c r="O409" s="5"/>
      <c r="P409" s="5"/>
      <c r="Q409" s="11">
        <f t="shared" si="50"/>
        <v>0</v>
      </c>
      <c r="R409" s="5">
        <v>1080.92</v>
      </c>
      <c r="S409" s="5">
        <v>3582</v>
      </c>
      <c r="T409" s="5">
        <v>0</v>
      </c>
      <c r="U409" s="5"/>
      <c r="V409" s="11">
        <f t="shared" si="51"/>
        <v>4662.92</v>
      </c>
      <c r="W409" s="5">
        <v>3490</v>
      </c>
      <c r="X409" s="5">
        <v>5574.55</v>
      </c>
      <c r="Y409" s="5">
        <v>5980</v>
      </c>
      <c r="Z409" s="5"/>
      <c r="AA409" s="11">
        <f t="shared" si="52"/>
        <v>15044.55</v>
      </c>
      <c r="AB409" s="5">
        <v>5071</v>
      </c>
      <c r="AC409" s="5">
        <v>831.24</v>
      </c>
      <c r="AD409" s="5"/>
      <c r="AE409" s="5"/>
      <c r="AF409" s="11">
        <f t="shared" si="53"/>
        <v>5902.24</v>
      </c>
      <c r="AG409" s="5">
        <v>4387</v>
      </c>
      <c r="AH409" s="5">
        <v>5024.05</v>
      </c>
      <c r="AI409" s="5">
        <v>0</v>
      </c>
      <c r="AJ409" s="5"/>
      <c r="AK409" s="11">
        <f t="shared" si="54"/>
        <v>9411.0499999999993</v>
      </c>
      <c r="AL409" s="95">
        <v>13350</v>
      </c>
      <c r="AM409" s="95">
        <v>9119.5171115367448</v>
      </c>
      <c r="AN409" s="95">
        <v>4800</v>
      </c>
      <c r="AO409" s="95">
        <v>0</v>
      </c>
      <c r="AP409" s="11">
        <f t="shared" si="55"/>
        <v>27269.517111536745</v>
      </c>
    </row>
    <row r="410" spans="1:42" x14ac:dyDescent="0.25">
      <c r="A410" s="1" t="s">
        <v>824</v>
      </c>
      <c r="B410" s="2" t="s">
        <v>825</v>
      </c>
      <c r="C410" s="3">
        <v>2230.42</v>
      </c>
      <c r="D410" s="3">
        <v>5354.89</v>
      </c>
      <c r="E410" s="3">
        <v>4315</v>
      </c>
      <c r="F410" s="3">
        <v>0</v>
      </c>
      <c r="G410" s="4">
        <f t="shared" si="48"/>
        <v>11900.310000000001</v>
      </c>
      <c r="H410" s="5">
        <v>2207.0500000000002</v>
      </c>
      <c r="I410" s="5">
        <v>2903.75</v>
      </c>
      <c r="J410" s="5">
        <v>2325</v>
      </c>
      <c r="K410" s="5">
        <v>0</v>
      </c>
      <c r="L410" s="11">
        <f t="shared" si="49"/>
        <v>7435.8</v>
      </c>
      <c r="M410" s="5"/>
      <c r="N410" s="5"/>
      <c r="O410" s="5"/>
      <c r="P410" s="5"/>
      <c r="Q410" s="11">
        <f t="shared" si="50"/>
        <v>0</v>
      </c>
      <c r="R410" s="5">
        <v>290</v>
      </c>
      <c r="S410" s="5">
        <v>451.73</v>
      </c>
      <c r="T410" s="5">
        <v>1870</v>
      </c>
      <c r="U410" s="5"/>
      <c r="V410" s="11">
        <f t="shared" si="51"/>
        <v>2611.73</v>
      </c>
      <c r="W410" s="5">
        <v>410</v>
      </c>
      <c r="X410" s="5">
        <v>701.72</v>
      </c>
      <c r="Y410" s="5"/>
      <c r="Z410" s="5"/>
      <c r="AA410" s="11">
        <f t="shared" si="52"/>
        <v>1111.72</v>
      </c>
      <c r="AB410" s="5">
        <v>50</v>
      </c>
      <c r="AC410" s="5">
        <v>113.95</v>
      </c>
      <c r="AD410" s="5"/>
      <c r="AE410" s="5"/>
      <c r="AF410" s="11">
        <f t="shared" si="53"/>
        <v>163.95</v>
      </c>
      <c r="AG410" s="5">
        <v>3122</v>
      </c>
      <c r="AH410" s="5">
        <v>128.75</v>
      </c>
      <c r="AI410" s="5">
        <v>0</v>
      </c>
      <c r="AJ410" s="5"/>
      <c r="AK410" s="11">
        <f t="shared" si="54"/>
        <v>3250.75</v>
      </c>
      <c r="AL410" s="95">
        <v>4430</v>
      </c>
      <c r="AM410" s="95">
        <v>1421.6017338807114</v>
      </c>
      <c r="AN410" s="95">
        <v>500</v>
      </c>
      <c r="AO410" s="95">
        <v>0</v>
      </c>
      <c r="AP410" s="11">
        <f t="shared" si="55"/>
        <v>6351.6017338807114</v>
      </c>
    </row>
    <row r="411" spans="1:42" x14ac:dyDescent="0.25">
      <c r="A411" s="1" t="s">
        <v>826</v>
      </c>
      <c r="B411" s="2" t="s">
        <v>827</v>
      </c>
      <c r="C411" s="5"/>
      <c r="D411" s="5"/>
      <c r="E411" s="5"/>
      <c r="F411" s="5"/>
      <c r="G411" s="4">
        <f t="shared" si="48"/>
        <v>0</v>
      </c>
      <c r="H411" s="5">
        <v>0</v>
      </c>
      <c r="I411" s="5">
        <v>0</v>
      </c>
      <c r="J411" s="5">
        <v>0</v>
      </c>
      <c r="K411" s="5">
        <v>0</v>
      </c>
      <c r="L411" s="11">
        <f t="shared" si="49"/>
        <v>0</v>
      </c>
      <c r="M411" s="5"/>
      <c r="N411" s="5"/>
      <c r="O411" s="5"/>
      <c r="P411" s="5"/>
      <c r="Q411" s="11">
        <f t="shared" si="50"/>
        <v>0</v>
      </c>
      <c r="R411" s="5"/>
      <c r="S411" s="5"/>
      <c r="T411" s="5"/>
      <c r="U411" s="5"/>
      <c r="V411" s="11">
        <f t="shared" si="51"/>
        <v>0</v>
      </c>
      <c r="W411" s="5"/>
      <c r="X411" s="5"/>
      <c r="Y411" s="5"/>
      <c r="Z411" s="5"/>
      <c r="AA411" s="11">
        <f t="shared" si="52"/>
        <v>0</v>
      </c>
      <c r="AB411" s="5"/>
      <c r="AC411" s="5"/>
      <c r="AD411" s="5"/>
      <c r="AE411" s="5"/>
      <c r="AF411" s="11">
        <f t="shared" si="53"/>
        <v>0</v>
      </c>
      <c r="AG411" s="5">
        <v>0</v>
      </c>
      <c r="AH411" s="5">
        <v>0</v>
      </c>
      <c r="AI411" s="5">
        <v>0</v>
      </c>
      <c r="AJ411" s="5"/>
      <c r="AK411" s="11">
        <f t="shared" si="54"/>
        <v>0</v>
      </c>
      <c r="AL411" s="95"/>
      <c r="AM411" s="95"/>
      <c r="AN411" s="95"/>
      <c r="AO411" s="95"/>
      <c r="AP411" s="11">
        <f t="shared" si="55"/>
        <v>0</v>
      </c>
    </row>
    <row r="412" spans="1:42" x14ac:dyDescent="0.25">
      <c r="A412" s="1" t="s">
        <v>828</v>
      </c>
      <c r="B412" s="2" t="s">
        <v>829</v>
      </c>
      <c r="C412" s="5"/>
      <c r="D412" s="5"/>
      <c r="E412" s="5"/>
      <c r="F412" s="5"/>
      <c r="G412" s="4">
        <f t="shared" si="48"/>
        <v>0</v>
      </c>
      <c r="H412" s="5">
        <v>0</v>
      </c>
      <c r="I412" s="5">
        <v>0</v>
      </c>
      <c r="J412" s="5">
        <v>0</v>
      </c>
      <c r="K412" s="5">
        <v>0</v>
      </c>
      <c r="L412" s="11">
        <f t="shared" si="49"/>
        <v>0</v>
      </c>
      <c r="M412" s="5"/>
      <c r="N412" s="5"/>
      <c r="O412" s="5"/>
      <c r="P412" s="5"/>
      <c r="Q412" s="11">
        <f t="shared" si="50"/>
        <v>0</v>
      </c>
      <c r="R412" s="5"/>
      <c r="S412" s="5"/>
      <c r="T412" s="5"/>
      <c r="U412" s="5"/>
      <c r="V412" s="11">
        <f t="shared" si="51"/>
        <v>0</v>
      </c>
      <c r="W412" s="5"/>
      <c r="X412" s="5"/>
      <c r="Y412" s="5"/>
      <c r="Z412" s="5"/>
      <c r="AA412" s="11">
        <f t="shared" si="52"/>
        <v>0</v>
      </c>
      <c r="AB412" s="5"/>
      <c r="AC412" s="5"/>
      <c r="AD412" s="5"/>
      <c r="AE412" s="5"/>
      <c r="AF412" s="11">
        <f t="shared" si="53"/>
        <v>0</v>
      </c>
      <c r="AG412" s="5">
        <v>0</v>
      </c>
      <c r="AH412" s="5">
        <v>0</v>
      </c>
      <c r="AI412" s="5">
        <v>0</v>
      </c>
      <c r="AJ412" s="5"/>
      <c r="AK412" s="11">
        <f t="shared" si="54"/>
        <v>0</v>
      </c>
      <c r="AL412" s="95"/>
      <c r="AM412" s="95"/>
      <c r="AN412" s="95"/>
      <c r="AO412" s="95"/>
      <c r="AP412" s="11">
        <f t="shared" si="55"/>
        <v>0</v>
      </c>
    </row>
    <row r="413" spans="1:42" x14ac:dyDescent="0.25">
      <c r="A413" s="1" t="s">
        <v>830</v>
      </c>
      <c r="B413" s="2" t="s">
        <v>831</v>
      </c>
      <c r="C413" s="5"/>
      <c r="D413" s="5"/>
      <c r="E413" s="5"/>
      <c r="F413" s="5"/>
      <c r="G413" s="4">
        <f t="shared" si="48"/>
        <v>0</v>
      </c>
      <c r="H413" s="5">
        <v>0</v>
      </c>
      <c r="I413" s="5">
        <v>0</v>
      </c>
      <c r="J413" s="5">
        <v>0</v>
      </c>
      <c r="K413" s="5">
        <v>0</v>
      </c>
      <c r="L413" s="11">
        <f t="shared" si="49"/>
        <v>0</v>
      </c>
      <c r="M413" s="5"/>
      <c r="N413" s="5"/>
      <c r="O413" s="5"/>
      <c r="P413" s="5"/>
      <c r="Q413" s="11">
        <f t="shared" si="50"/>
        <v>0</v>
      </c>
      <c r="R413" s="5"/>
      <c r="S413" s="5"/>
      <c r="T413" s="5"/>
      <c r="U413" s="5"/>
      <c r="V413" s="11">
        <f t="shared" si="51"/>
        <v>0</v>
      </c>
      <c r="W413" s="5"/>
      <c r="X413" s="5"/>
      <c r="Y413" s="5"/>
      <c r="Z413" s="5"/>
      <c r="AA413" s="11">
        <f t="shared" si="52"/>
        <v>0</v>
      </c>
      <c r="AB413" s="5"/>
      <c r="AC413" s="5"/>
      <c r="AD413" s="5"/>
      <c r="AE413" s="5"/>
      <c r="AF413" s="11">
        <f t="shared" si="53"/>
        <v>0</v>
      </c>
      <c r="AG413" s="5">
        <v>0</v>
      </c>
      <c r="AH413" s="5">
        <v>0</v>
      </c>
      <c r="AI413" s="5">
        <v>0</v>
      </c>
      <c r="AJ413" s="5"/>
      <c r="AK413" s="11">
        <f t="shared" si="54"/>
        <v>0</v>
      </c>
      <c r="AL413" s="95"/>
      <c r="AM413" s="95"/>
      <c r="AN413" s="95"/>
      <c r="AO413" s="95"/>
      <c r="AP413" s="11">
        <f t="shared" si="55"/>
        <v>0</v>
      </c>
    </row>
    <row r="414" spans="1:42" x14ac:dyDescent="0.25">
      <c r="A414" s="1" t="s">
        <v>832</v>
      </c>
      <c r="B414" s="2" t="s">
        <v>833</v>
      </c>
      <c r="C414" s="5"/>
      <c r="D414" s="5"/>
      <c r="E414" s="5"/>
      <c r="F414" s="5"/>
      <c r="G414" s="4">
        <f t="shared" si="48"/>
        <v>0</v>
      </c>
      <c r="H414" s="5">
        <v>0</v>
      </c>
      <c r="I414" s="5">
        <v>0</v>
      </c>
      <c r="J414" s="5">
        <v>0</v>
      </c>
      <c r="K414" s="5">
        <v>0</v>
      </c>
      <c r="L414" s="11">
        <f t="shared" si="49"/>
        <v>0</v>
      </c>
      <c r="M414" s="5"/>
      <c r="N414" s="5"/>
      <c r="O414" s="5"/>
      <c r="P414" s="5"/>
      <c r="Q414" s="11">
        <f t="shared" si="50"/>
        <v>0</v>
      </c>
      <c r="R414" s="5"/>
      <c r="S414" s="5"/>
      <c r="T414" s="5"/>
      <c r="U414" s="5"/>
      <c r="V414" s="11">
        <f t="shared" si="51"/>
        <v>0</v>
      </c>
      <c r="W414" s="5"/>
      <c r="X414" s="5"/>
      <c r="Y414" s="5"/>
      <c r="Z414" s="5"/>
      <c r="AA414" s="11">
        <f t="shared" si="52"/>
        <v>0</v>
      </c>
      <c r="AB414" s="5"/>
      <c r="AC414" s="5"/>
      <c r="AD414" s="5"/>
      <c r="AE414" s="5"/>
      <c r="AF414" s="11">
        <f t="shared" si="53"/>
        <v>0</v>
      </c>
      <c r="AG414" s="5">
        <v>0</v>
      </c>
      <c r="AH414" s="5">
        <v>0</v>
      </c>
      <c r="AI414" s="5">
        <v>0</v>
      </c>
      <c r="AJ414" s="5"/>
      <c r="AK414" s="11">
        <f t="shared" si="54"/>
        <v>0</v>
      </c>
      <c r="AL414" s="95"/>
      <c r="AM414" s="95"/>
      <c r="AN414" s="95"/>
      <c r="AO414" s="95"/>
      <c r="AP414" s="11">
        <f t="shared" si="55"/>
        <v>0</v>
      </c>
    </row>
    <row r="415" spans="1:42" x14ac:dyDescent="0.25">
      <c r="A415" s="1" t="s">
        <v>834</v>
      </c>
      <c r="B415" s="2" t="s">
        <v>835</v>
      </c>
      <c r="C415" s="5"/>
      <c r="D415" s="5"/>
      <c r="E415" s="5"/>
      <c r="F415" s="5"/>
      <c r="G415" s="4">
        <f t="shared" si="48"/>
        <v>0</v>
      </c>
      <c r="H415" s="5">
        <v>0</v>
      </c>
      <c r="I415" s="5">
        <v>0</v>
      </c>
      <c r="J415" s="5">
        <v>0</v>
      </c>
      <c r="K415" s="5">
        <v>0</v>
      </c>
      <c r="L415" s="11">
        <f t="shared" si="49"/>
        <v>0</v>
      </c>
      <c r="M415" s="5"/>
      <c r="N415" s="5"/>
      <c r="O415" s="5"/>
      <c r="P415" s="5"/>
      <c r="Q415" s="11">
        <f t="shared" si="50"/>
        <v>0</v>
      </c>
      <c r="R415" s="5"/>
      <c r="S415" s="5"/>
      <c r="T415" s="5"/>
      <c r="U415" s="5"/>
      <c r="V415" s="11">
        <f t="shared" si="51"/>
        <v>0</v>
      </c>
      <c r="W415" s="5"/>
      <c r="X415" s="5"/>
      <c r="Y415" s="5"/>
      <c r="Z415" s="5"/>
      <c r="AA415" s="11">
        <f t="shared" si="52"/>
        <v>0</v>
      </c>
      <c r="AB415" s="5"/>
      <c r="AC415" s="5"/>
      <c r="AD415" s="5"/>
      <c r="AE415" s="5"/>
      <c r="AF415" s="11">
        <f t="shared" si="53"/>
        <v>0</v>
      </c>
      <c r="AG415" s="5">
        <v>0</v>
      </c>
      <c r="AH415" s="5">
        <v>0</v>
      </c>
      <c r="AI415" s="5">
        <v>0</v>
      </c>
      <c r="AJ415" s="5"/>
      <c r="AK415" s="11">
        <f t="shared" si="54"/>
        <v>0</v>
      </c>
      <c r="AL415" s="95"/>
      <c r="AM415" s="95"/>
      <c r="AN415" s="95"/>
      <c r="AO415" s="95"/>
      <c r="AP415" s="11">
        <f t="shared" si="55"/>
        <v>0</v>
      </c>
    </row>
    <row r="416" spans="1:42" x14ac:dyDescent="0.25">
      <c r="A416" s="1" t="s">
        <v>836</v>
      </c>
      <c r="B416" s="2" t="s">
        <v>837</v>
      </c>
      <c r="C416" s="5"/>
      <c r="D416" s="5"/>
      <c r="E416" s="5"/>
      <c r="F416" s="5"/>
      <c r="G416" s="4">
        <f t="shared" si="48"/>
        <v>0</v>
      </c>
      <c r="H416" s="5">
        <v>0</v>
      </c>
      <c r="I416" s="5">
        <v>0</v>
      </c>
      <c r="J416" s="5">
        <v>0</v>
      </c>
      <c r="K416" s="5">
        <v>0</v>
      </c>
      <c r="L416" s="11">
        <f t="shared" si="49"/>
        <v>0</v>
      </c>
      <c r="M416" s="5"/>
      <c r="N416" s="5"/>
      <c r="O416" s="5"/>
      <c r="P416" s="5"/>
      <c r="Q416" s="11">
        <f t="shared" si="50"/>
        <v>0</v>
      </c>
      <c r="R416" s="5"/>
      <c r="S416" s="5"/>
      <c r="T416" s="5"/>
      <c r="U416" s="5"/>
      <c r="V416" s="11">
        <f t="shared" si="51"/>
        <v>0</v>
      </c>
      <c r="W416" s="5"/>
      <c r="X416" s="5"/>
      <c r="Y416" s="5"/>
      <c r="Z416" s="5"/>
      <c r="AA416" s="11">
        <f t="shared" si="52"/>
        <v>0</v>
      </c>
      <c r="AB416" s="5"/>
      <c r="AC416" s="5"/>
      <c r="AD416" s="5"/>
      <c r="AE416" s="5"/>
      <c r="AF416" s="11">
        <f t="shared" si="53"/>
        <v>0</v>
      </c>
      <c r="AG416" s="5">
        <v>0</v>
      </c>
      <c r="AH416" s="5">
        <v>0</v>
      </c>
      <c r="AI416" s="5">
        <v>0</v>
      </c>
      <c r="AJ416" s="5"/>
      <c r="AK416" s="11">
        <f t="shared" si="54"/>
        <v>0</v>
      </c>
      <c r="AL416" s="95"/>
      <c r="AM416" s="95"/>
      <c r="AN416" s="95"/>
      <c r="AO416" s="95"/>
      <c r="AP416" s="11">
        <f t="shared" si="55"/>
        <v>0</v>
      </c>
    </row>
    <row r="417" spans="1:42" x14ac:dyDescent="0.25">
      <c r="A417" s="7">
        <v>916</v>
      </c>
      <c r="B417" s="8" t="s">
        <v>838</v>
      </c>
      <c r="C417" s="5">
        <v>83738.13</v>
      </c>
      <c r="D417" s="3">
        <v>0</v>
      </c>
      <c r="E417" s="3">
        <v>0</v>
      </c>
      <c r="F417" s="3">
        <v>0</v>
      </c>
      <c r="G417" s="4">
        <f t="shared" si="48"/>
        <v>83738.13</v>
      </c>
      <c r="H417" s="5">
        <v>18575.96</v>
      </c>
      <c r="I417" s="5">
        <v>0</v>
      </c>
      <c r="J417" s="5">
        <v>0</v>
      </c>
      <c r="K417" s="5">
        <v>0</v>
      </c>
      <c r="L417" s="11">
        <f t="shared" si="49"/>
        <v>18575.96</v>
      </c>
      <c r="M417" s="5">
        <v>2653.94</v>
      </c>
      <c r="N417" s="5"/>
      <c r="O417" s="5"/>
      <c r="P417" s="5"/>
      <c r="Q417" s="11">
        <f t="shared" si="50"/>
        <v>2653.94</v>
      </c>
      <c r="R417" s="5"/>
      <c r="S417" s="5"/>
      <c r="T417" s="5"/>
      <c r="U417" s="5"/>
      <c r="V417" s="11">
        <f t="shared" si="51"/>
        <v>0</v>
      </c>
      <c r="W417" s="5">
        <v>64152.950000000004</v>
      </c>
      <c r="X417" s="5"/>
      <c r="Y417" s="5"/>
      <c r="Z417" s="5"/>
      <c r="AA417" s="11">
        <f t="shared" si="52"/>
        <v>64152.950000000004</v>
      </c>
      <c r="AB417" s="5"/>
      <c r="AC417" s="5"/>
      <c r="AD417" s="5"/>
      <c r="AE417" s="5"/>
      <c r="AF417" s="11">
        <f t="shared" si="53"/>
        <v>0</v>
      </c>
      <c r="AG417" s="5">
        <v>18324.63</v>
      </c>
      <c r="AH417" s="5"/>
      <c r="AI417" s="5"/>
      <c r="AJ417" s="5"/>
      <c r="AK417" s="11">
        <f t="shared" si="54"/>
        <v>18324.63</v>
      </c>
      <c r="AL417" s="95"/>
      <c r="AM417" s="95"/>
      <c r="AN417" s="95"/>
      <c r="AO417" s="95"/>
      <c r="AP417" s="11">
        <f t="shared" si="55"/>
        <v>0</v>
      </c>
    </row>
    <row r="418" spans="1:42" x14ac:dyDescent="0.25">
      <c r="A418" s="7" t="s">
        <v>839</v>
      </c>
      <c r="B418" s="8" t="s">
        <v>840</v>
      </c>
      <c r="C418" s="5"/>
      <c r="D418" s="5"/>
      <c r="E418" s="5"/>
      <c r="F418" s="5"/>
      <c r="G418" s="4">
        <f t="shared" si="48"/>
        <v>0</v>
      </c>
      <c r="H418" s="5">
        <v>0</v>
      </c>
      <c r="I418" s="5">
        <v>0</v>
      </c>
      <c r="J418" s="5">
        <v>0</v>
      </c>
      <c r="K418" s="5">
        <v>0</v>
      </c>
      <c r="L418" s="11">
        <f t="shared" si="49"/>
        <v>0</v>
      </c>
      <c r="M418" s="5"/>
      <c r="N418" s="5"/>
      <c r="O418" s="5"/>
      <c r="P418" s="5"/>
      <c r="Q418" s="11">
        <f t="shared" si="50"/>
        <v>0</v>
      </c>
      <c r="R418" s="5"/>
      <c r="S418" s="5"/>
      <c r="T418" s="5"/>
      <c r="U418" s="5"/>
      <c r="V418" s="11">
        <f t="shared" si="51"/>
        <v>0</v>
      </c>
      <c r="W418" s="5"/>
      <c r="X418" s="5"/>
      <c r="Y418" s="5"/>
      <c r="Z418" s="5"/>
      <c r="AA418" s="11">
        <f t="shared" si="52"/>
        <v>0</v>
      </c>
      <c r="AB418" s="5"/>
      <c r="AC418" s="5"/>
      <c r="AD418" s="5"/>
      <c r="AE418" s="5"/>
      <c r="AF418" s="11">
        <f t="shared" si="53"/>
        <v>0</v>
      </c>
      <c r="AG418" s="5">
        <v>100</v>
      </c>
      <c r="AH418" s="5">
        <v>0</v>
      </c>
      <c r="AI418" s="5">
        <v>0</v>
      </c>
      <c r="AJ418" s="5"/>
      <c r="AK418" s="11">
        <f t="shared" si="54"/>
        <v>100</v>
      </c>
      <c r="AL418" s="95"/>
      <c r="AM418" s="95"/>
      <c r="AN418" s="95"/>
      <c r="AO418" s="95"/>
      <c r="AP418" s="11">
        <f t="shared" si="55"/>
        <v>0</v>
      </c>
    </row>
    <row r="419" spans="1:42" x14ac:dyDescent="0.25">
      <c r="A419" s="7" t="s">
        <v>841</v>
      </c>
      <c r="B419" s="8" t="s">
        <v>842</v>
      </c>
      <c r="C419" s="5"/>
      <c r="D419" s="5"/>
      <c r="E419" s="5"/>
      <c r="F419" s="5"/>
      <c r="G419" s="4">
        <f t="shared" si="48"/>
        <v>0</v>
      </c>
      <c r="H419" s="5">
        <v>0</v>
      </c>
      <c r="I419" s="5">
        <v>0</v>
      </c>
      <c r="J419" s="5">
        <v>0</v>
      </c>
      <c r="K419" s="5">
        <v>0</v>
      </c>
      <c r="L419" s="11">
        <f t="shared" si="49"/>
        <v>0</v>
      </c>
      <c r="M419" s="5"/>
      <c r="N419" s="5"/>
      <c r="O419" s="5"/>
      <c r="P419" s="5"/>
      <c r="Q419" s="11">
        <f t="shared" si="50"/>
        <v>0</v>
      </c>
      <c r="R419" s="5"/>
      <c r="S419" s="5"/>
      <c r="T419" s="5"/>
      <c r="U419" s="5"/>
      <c r="V419" s="11">
        <f t="shared" si="51"/>
        <v>0</v>
      </c>
      <c r="W419" s="5"/>
      <c r="X419" s="5"/>
      <c r="Y419" s="5"/>
      <c r="Z419" s="5"/>
      <c r="AA419" s="11">
        <f t="shared" si="52"/>
        <v>0</v>
      </c>
      <c r="AB419" s="5"/>
      <c r="AC419" s="5"/>
      <c r="AD419" s="5"/>
      <c r="AE419" s="5"/>
      <c r="AF419" s="11">
        <f t="shared" si="53"/>
        <v>0</v>
      </c>
      <c r="AG419" s="5"/>
      <c r="AH419" s="5"/>
      <c r="AI419" s="5"/>
      <c r="AJ419" s="5"/>
      <c r="AK419" s="11">
        <f t="shared" si="54"/>
        <v>0</v>
      </c>
      <c r="AL419" s="95"/>
      <c r="AM419" s="95"/>
      <c r="AN419" s="95"/>
      <c r="AO419" s="95"/>
      <c r="AP419" s="11">
        <f t="shared" si="55"/>
        <v>0</v>
      </c>
    </row>
    <row r="420" spans="1:42" x14ac:dyDescent="0.25">
      <c r="A420" s="7" t="s">
        <v>843</v>
      </c>
      <c r="B420" s="8" t="s">
        <v>844</v>
      </c>
      <c r="C420" s="5"/>
      <c r="D420" s="5"/>
      <c r="E420" s="5"/>
      <c r="F420" s="5"/>
      <c r="G420" s="4">
        <f t="shared" si="48"/>
        <v>0</v>
      </c>
      <c r="H420" s="5">
        <v>85585.88</v>
      </c>
      <c r="I420" s="5"/>
      <c r="J420" s="5"/>
      <c r="K420" s="5"/>
      <c r="L420" s="11">
        <f t="shared" si="49"/>
        <v>85585.88</v>
      </c>
      <c r="M420" s="5">
        <v>10525.14</v>
      </c>
      <c r="N420" s="5"/>
      <c r="O420" s="5"/>
      <c r="P420" s="5"/>
      <c r="Q420" s="11">
        <f t="shared" si="50"/>
        <v>10525.14</v>
      </c>
      <c r="R420" s="5"/>
      <c r="S420" s="5"/>
      <c r="T420" s="5"/>
      <c r="U420" s="5"/>
      <c r="V420" s="11">
        <f t="shared" si="51"/>
        <v>0</v>
      </c>
      <c r="W420" s="5">
        <v>84130.099999999991</v>
      </c>
      <c r="X420" s="5">
        <v>349.35</v>
      </c>
      <c r="Y420" s="5"/>
      <c r="Z420" s="5"/>
      <c r="AA420" s="11">
        <f t="shared" si="52"/>
        <v>84479.45</v>
      </c>
      <c r="AB420" s="5">
        <v>139196.32999999999</v>
      </c>
      <c r="AC420" s="5">
        <v>1632.55</v>
      </c>
      <c r="AD420" s="5"/>
      <c r="AE420" s="5"/>
      <c r="AF420" s="11">
        <f t="shared" si="53"/>
        <v>140828.87999999998</v>
      </c>
      <c r="AG420" s="5">
        <v>18803.099999999999</v>
      </c>
      <c r="AH420" s="5"/>
      <c r="AI420" s="5"/>
      <c r="AJ420" s="5"/>
      <c r="AK420" s="11">
        <f t="shared" si="54"/>
        <v>18803.099999999999</v>
      </c>
      <c r="AL420" s="95">
        <v>1535372.4300000016</v>
      </c>
      <c r="AM420" s="95">
        <v>1086893.3297445551</v>
      </c>
      <c r="AN420" s="95">
        <v>0</v>
      </c>
      <c r="AO420" s="95">
        <v>0</v>
      </c>
      <c r="AP420" s="11">
        <f t="shared" si="55"/>
        <v>2622265.7597445566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AA91-B6C8-4BF5-A3FB-517BAC465D8D}">
  <dimension ref="A1:C434"/>
  <sheetViews>
    <sheetView workbookViewId="0">
      <selection activeCell="A2" sqref="A2"/>
    </sheetView>
  </sheetViews>
  <sheetFormatPr defaultRowHeight="15" x14ac:dyDescent="0.25"/>
  <cols>
    <col min="1" max="1" width="11.7109375" style="21" customWidth="1"/>
    <col min="2" max="2" width="30.140625" style="21" customWidth="1"/>
    <col min="3" max="3" width="11.7109375" style="41" customWidth="1"/>
    <col min="4" max="16384" width="9.140625" style="21"/>
  </cols>
  <sheetData>
    <row r="1" spans="1:3" x14ac:dyDescent="0.25">
      <c r="A1" s="19" t="s">
        <v>889</v>
      </c>
      <c r="B1" s="19" t="s">
        <v>890</v>
      </c>
      <c r="C1" s="20" t="s">
        <v>891</v>
      </c>
    </row>
    <row r="2" spans="1:3" x14ac:dyDescent="0.25">
      <c r="A2" s="22" t="s">
        <v>136</v>
      </c>
      <c r="B2" s="22" t="s">
        <v>137</v>
      </c>
      <c r="C2" s="23">
        <v>12165</v>
      </c>
    </row>
    <row r="3" spans="1:3" x14ac:dyDescent="0.25">
      <c r="A3" s="22" t="s">
        <v>460</v>
      </c>
      <c r="B3" s="22" t="s">
        <v>461</v>
      </c>
      <c r="C3" s="23">
        <v>8357</v>
      </c>
    </row>
    <row r="4" spans="1:3" x14ac:dyDescent="0.25">
      <c r="A4" s="22" t="s">
        <v>210</v>
      </c>
      <c r="B4" s="22" t="s">
        <v>211</v>
      </c>
      <c r="C4" s="23">
        <v>2305</v>
      </c>
    </row>
    <row r="5" spans="1:3" x14ac:dyDescent="0.25">
      <c r="A5" s="22" t="s">
        <v>462</v>
      </c>
      <c r="B5" s="22" t="s">
        <v>463</v>
      </c>
      <c r="C5" s="23">
        <v>9922</v>
      </c>
    </row>
    <row r="6" spans="1:3" x14ac:dyDescent="0.25">
      <c r="A6" s="22" t="s">
        <v>320</v>
      </c>
      <c r="B6" s="22" t="s">
        <v>321</v>
      </c>
      <c r="C6" s="23">
        <v>10860</v>
      </c>
    </row>
    <row r="7" spans="1:3" x14ac:dyDescent="0.25">
      <c r="A7" s="22" t="s">
        <v>138</v>
      </c>
      <c r="B7" s="22" t="s">
        <v>139</v>
      </c>
      <c r="C7" s="23">
        <v>5911</v>
      </c>
    </row>
    <row r="8" spans="1:3" x14ac:dyDescent="0.25">
      <c r="A8" s="22" t="s">
        <v>5</v>
      </c>
      <c r="B8" s="22" t="s">
        <v>6</v>
      </c>
      <c r="C8" s="23">
        <v>3760</v>
      </c>
    </row>
    <row r="9" spans="1:3" x14ac:dyDescent="0.25">
      <c r="A9" s="22" t="s">
        <v>50</v>
      </c>
      <c r="B9" s="22" t="s">
        <v>51</v>
      </c>
      <c r="C9" s="23">
        <v>3007</v>
      </c>
    </row>
    <row r="10" spans="1:3" x14ac:dyDescent="0.25">
      <c r="A10" s="22" t="s">
        <v>540</v>
      </c>
      <c r="B10" s="22" t="s">
        <v>541</v>
      </c>
      <c r="C10" s="23">
        <v>392</v>
      </c>
    </row>
    <row r="11" spans="1:3" x14ac:dyDescent="0.25">
      <c r="A11" s="22" t="s">
        <v>542</v>
      </c>
      <c r="B11" s="22" t="s">
        <v>543</v>
      </c>
      <c r="C11" s="23">
        <v>12550</v>
      </c>
    </row>
    <row r="12" spans="1:3" x14ac:dyDescent="0.25">
      <c r="A12" s="22" t="s">
        <v>660</v>
      </c>
      <c r="B12" s="22" t="s">
        <v>661</v>
      </c>
      <c r="C12" s="23">
        <v>580</v>
      </c>
    </row>
    <row r="13" spans="1:3" x14ac:dyDescent="0.25">
      <c r="A13" s="22" t="s">
        <v>544</v>
      </c>
      <c r="B13" s="22" t="s">
        <v>545</v>
      </c>
      <c r="C13" s="23">
        <v>710</v>
      </c>
    </row>
    <row r="14" spans="1:3" x14ac:dyDescent="0.25">
      <c r="A14" s="22" t="s">
        <v>322</v>
      </c>
      <c r="B14" s="22" t="s">
        <v>323</v>
      </c>
      <c r="C14" s="23">
        <v>6108</v>
      </c>
    </row>
    <row r="15" spans="1:3" x14ac:dyDescent="0.25">
      <c r="A15" s="22" t="s">
        <v>368</v>
      </c>
      <c r="B15" s="22" t="s">
        <v>369</v>
      </c>
      <c r="C15" s="23">
        <v>4315</v>
      </c>
    </row>
    <row r="16" spans="1:3" x14ac:dyDescent="0.25">
      <c r="A16" s="22" t="s">
        <v>212</v>
      </c>
      <c r="B16" s="22" t="s">
        <v>213</v>
      </c>
      <c r="C16" s="23">
        <v>1528</v>
      </c>
    </row>
    <row r="17" spans="1:3" x14ac:dyDescent="0.25">
      <c r="A17" s="22" t="s">
        <v>546</v>
      </c>
      <c r="B17" s="22" t="s">
        <v>547</v>
      </c>
      <c r="C17" s="23">
        <v>14902</v>
      </c>
    </row>
    <row r="18" spans="1:3" x14ac:dyDescent="0.25">
      <c r="A18" s="24" t="s">
        <v>720</v>
      </c>
      <c r="B18" s="24" t="s">
        <v>721</v>
      </c>
      <c r="C18" s="23">
        <v>166494</v>
      </c>
    </row>
    <row r="19" spans="1:3" x14ac:dyDescent="0.25">
      <c r="A19" s="22" t="s">
        <v>8</v>
      </c>
      <c r="B19" s="22" t="s">
        <v>9</v>
      </c>
      <c r="C19" s="23">
        <v>46608</v>
      </c>
    </row>
    <row r="20" spans="1:3" x14ac:dyDescent="0.25">
      <c r="A20" s="22" t="s">
        <v>632</v>
      </c>
      <c r="B20" s="22" t="s">
        <v>633</v>
      </c>
      <c r="C20" s="23">
        <v>30672</v>
      </c>
    </row>
    <row r="21" spans="1:3" x14ac:dyDescent="0.25">
      <c r="A21" s="22" t="s">
        <v>548</v>
      </c>
      <c r="B21" s="22" t="s">
        <v>549</v>
      </c>
      <c r="C21" s="23">
        <v>2882</v>
      </c>
    </row>
    <row r="22" spans="1:3" x14ac:dyDescent="0.25">
      <c r="A22" s="22" t="s">
        <v>52</v>
      </c>
      <c r="B22" s="22" t="s">
        <v>53</v>
      </c>
      <c r="C22" s="23">
        <v>9697</v>
      </c>
    </row>
    <row r="23" spans="1:3" x14ac:dyDescent="0.25">
      <c r="A23" s="22" t="s">
        <v>54</v>
      </c>
      <c r="B23" s="22" t="s">
        <v>55</v>
      </c>
      <c r="C23" s="23">
        <v>7672</v>
      </c>
    </row>
    <row r="24" spans="1:3" x14ac:dyDescent="0.25">
      <c r="A24" s="22" t="s">
        <v>464</v>
      </c>
      <c r="B24" s="22" t="s">
        <v>465</v>
      </c>
      <c r="C24" s="23">
        <v>2072</v>
      </c>
    </row>
    <row r="25" spans="1:3" x14ac:dyDescent="0.25">
      <c r="A25" s="22" t="s">
        <v>550</v>
      </c>
      <c r="B25" s="22" t="s">
        <v>551</v>
      </c>
      <c r="C25" s="23">
        <v>2383</v>
      </c>
    </row>
    <row r="26" spans="1:3" x14ac:dyDescent="0.25">
      <c r="A26" s="22" t="s">
        <v>140</v>
      </c>
      <c r="B26" s="22" t="s">
        <v>141</v>
      </c>
      <c r="C26" s="23">
        <v>12954</v>
      </c>
    </row>
    <row r="27" spans="1:3" x14ac:dyDescent="0.25">
      <c r="A27" s="22" t="s">
        <v>636</v>
      </c>
      <c r="B27" s="22" t="s">
        <v>637</v>
      </c>
      <c r="C27" s="23">
        <v>2459</v>
      </c>
    </row>
    <row r="28" spans="1:3" x14ac:dyDescent="0.25">
      <c r="A28" s="22" t="s">
        <v>214</v>
      </c>
      <c r="B28" s="22" t="s">
        <v>215</v>
      </c>
      <c r="C28" s="23">
        <v>6299</v>
      </c>
    </row>
    <row r="29" spans="1:3" x14ac:dyDescent="0.25">
      <c r="A29" s="22" t="s">
        <v>216</v>
      </c>
      <c r="B29" s="22" t="s">
        <v>217</v>
      </c>
      <c r="C29" s="23">
        <v>5782</v>
      </c>
    </row>
    <row r="30" spans="1:3" x14ac:dyDescent="0.25">
      <c r="A30" s="22" t="s">
        <v>218</v>
      </c>
      <c r="B30" s="22" t="s">
        <v>219</v>
      </c>
      <c r="C30" s="23">
        <v>746</v>
      </c>
    </row>
    <row r="31" spans="1:3" x14ac:dyDescent="0.25">
      <c r="A31" s="22" t="s">
        <v>650</v>
      </c>
      <c r="B31" s="22" t="s">
        <v>651</v>
      </c>
      <c r="C31" s="23">
        <v>14534</v>
      </c>
    </row>
    <row r="32" spans="1:3" x14ac:dyDescent="0.25">
      <c r="A32" s="22" t="s">
        <v>220</v>
      </c>
      <c r="B32" s="22" t="s">
        <v>221</v>
      </c>
      <c r="C32" s="23">
        <v>1008</v>
      </c>
    </row>
    <row r="33" spans="1:3" x14ac:dyDescent="0.25">
      <c r="A33" s="22" t="s">
        <v>552</v>
      </c>
      <c r="B33" s="22" t="s">
        <v>553</v>
      </c>
      <c r="C33" s="23">
        <v>1217</v>
      </c>
    </row>
    <row r="34" spans="1:3" x14ac:dyDescent="0.25">
      <c r="A34" s="22" t="s">
        <v>16</v>
      </c>
      <c r="B34" s="22" t="s">
        <v>17</v>
      </c>
      <c r="C34" s="23">
        <v>2809</v>
      </c>
    </row>
    <row r="35" spans="1:3" x14ac:dyDescent="0.25">
      <c r="A35" s="24" t="s">
        <v>722</v>
      </c>
      <c r="B35" s="24" t="s">
        <v>723</v>
      </c>
      <c r="C35" s="23">
        <v>5771</v>
      </c>
    </row>
    <row r="36" spans="1:3" x14ac:dyDescent="0.25">
      <c r="A36" s="22" t="s">
        <v>556</v>
      </c>
      <c r="B36" s="22" t="s">
        <v>557</v>
      </c>
      <c r="C36" s="23">
        <v>2962</v>
      </c>
    </row>
    <row r="37" spans="1:3" x14ac:dyDescent="0.25">
      <c r="A37" s="22" t="s">
        <v>370</v>
      </c>
      <c r="B37" s="22" t="s">
        <v>371</v>
      </c>
      <c r="C37" s="23">
        <v>3924</v>
      </c>
    </row>
    <row r="38" spans="1:3" x14ac:dyDescent="0.25">
      <c r="A38" s="22" t="s">
        <v>56</v>
      </c>
      <c r="B38" s="22" t="s">
        <v>57</v>
      </c>
      <c r="C38" s="23">
        <v>5352</v>
      </c>
    </row>
    <row r="39" spans="1:3" x14ac:dyDescent="0.25">
      <c r="A39" s="22" t="s">
        <v>892</v>
      </c>
      <c r="B39" s="22" t="s">
        <v>893</v>
      </c>
      <c r="C39" s="23">
        <v>2125</v>
      </c>
    </row>
    <row r="40" spans="1:3" x14ac:dyDescent="0.25">
      <c r="A40" s="22" t="s">
        <v>142</v>
      </c>
      <c r="B40" s="22" t="s">
        <v>143</v>
      </c>
      <c r="C40" s="23">
        <v>7492</v>
      </c>
    </row>
    <row r="41" spans="1:3" x14ac:dyDescent="0.25">
      <c r="A41" s="22" t="s">
        <v>144</v>
      </c>
      <c r="B41" s="22" t="s">
        <v>145</v>
      </c>
      <c r="C41" s="23">
        <v>2919</v>
      </c>
    </row>
    <row r="42" spans="1:3" x14ac:dyDescent="0.25">
      <c r="A42" s="22" t="s">
        <v>222</v>
      </c>
      <c r="B42" s="22" t="s">
        <v>223</v>
      </c>
      <c r="C42" s="23">
        <v>15312</v>
      </c>
    </row>
    <row r="43" spans="1:3" x14ac:dyDescent="0.25">
      <c r="A43" s="22" t="s">
        <v>146</v>
      </c>
      <c r="B43" s="22" t="s">
        <v>147</v>
      </c>
      <c r="C43" s="23">
        <v>6118</v>
      </c>
    </row>
    <row r="44" spans="1:3" x14ac:dyDescent="0.25">
      <c r="A44" s="22" t="s">
        <v>268</v>
      </c>
      <c r="B44" s="22" t="s">
        <v>269</v>
      </c>
      <c r="C44" s="23">
        <v>13714</v>
      </c>
    </row>
    <row r="45" spans="1:3" x14ac:dyDescent="0.25">
      <c r="A45" s="22" t="s">
        <v>372</v>
      </c>
      <c r="B45" s="22" t="s">
        <v>373</v>
      </c>
      <c r="C45" s="23">
        <v>2567</v>
      </c>
    </row>
    <row r="46" spans="1:3" x14ac:dyDescent="0.25">
      <c r="A46" s="22" t="s">
        <v>706</v>
      </c>
      <c r="B46" s="22" t="s">
        <v>707</v>
      </c>
      <c r="C46" s="23">
        <v>17730</v>
      </c>
    </row>
    <row r="47" spans="1:3" x14ac:dyDescent="0.25">
      <c r="A47" s="24" t="s">
        <v>724</v>
      </c>
      <c r="B47" s="24" t="s">
        <v>725</v>
      </c>
      <c r="C47" s="23">
        <v>337955</v>
      </c>
    </row>
    <row r="48" spans="1:3" x14ac:dyDescent="0.25">
      <c r="A48" s="22" t="s">
        <v>698</v>
      </c>
      <c r="B48" s="22" t="s">
        <v>699</v>
      </c>
      <c r="C48" s="23">
        <v>29926</v>
      </c>
    </row>
    <row r="49" spans="1:3" x14ac:dyDescent="0.25">
      <c r="A49" s="22" t="s">
        <v>676</v>
      </c>
      <c r="B49" s="22" t="s">
        <v>677</v>
      </c>
      <c r="C49" s="23">
        <v>16751</v>
      </c>
    </row>
    <row r="50" spans="1:3" x14ac:dyDescent="0.25">
      <c r="A50" s="22" t="s">
        <v>324</v>
      </c>
      <c r="B50" s="22" t="s">
        <v>325</v>
      </c>
      <c r="C50" s="23">
        <v>1809</v>
      </c>
    </row>
    <row r="51" spans="1:3" x14ac:dyDescent="0.25">
      <c r="A51" s="22" t="s">
        <v>148</v>
      </c>
      <c r="B51" s="22" t="s">
        <v>149</v>
      </c>
      <c r="C51" s="23">
        <v>24824</v>
      </c>
    </row>
    <row r="52" spans="1:3" x14ac:dyDescent="0.25">
      <c r="A52" s="22" t="s">
        <v>894</v>
      </c>
      <c r="B52" s="22" t="s">
        <v>895</v>
      </c>
      <c r="C52" s="23">
        <v>1328</v>
      </c>
    </row>
    <row r="53" spans="1:3" x14ac:dyDescent="0.25">
      <c r="A53" s="22" t="s">
        <v>58</v>
      </c>
      <c r="B53" s="22" t="s">
        <v>59</v>
      </c>
      <c r="C53" s="23">
        <v>8388</v>
      </c>
    </row>
    <row r="54" spans="1:3" x14ac:dyDescent="0.25">
      <c r="A54" s="22" t="s">
        <v>150</v>
      </c>
      <c r="B54" s="22" t="s">
        <v>151</v>
      </c>
      <c r="C54" s="23">
        <v>1860</v>
      </c>
    </row>
    <row r="55" spans="1:3" x14ac:dyDescent="0.25">
      <c r="A55" s="22" t="s">
        <v>374</v>
      </c>
      <c r="B55" s="22" t="s">
        <v>375</v>
      </c>
      <c r="C55" s="23">
        <v>1976</v>
      </c>
    </row>
    <row r="56" spans="1:3" x14ac:dyDescent="0.25">
      <c r="A56" s="22" t="s">
        <v>20</v>
      </c>
      <c r="B56" s="22" t="s">
        <v>21</v>
      </c>
      <c r="C56" s="23">
        <v>31605</v>
      </c>
    </row>
    <row r="57" spans="1:3" x14ac:dyDescent="0.25">
      <c r="A57" s="22" t="s">
        <v>646</v>
      </c>
      <c r="B57" s="22" t="s">
        <v>647</v>
      </c>
      <c r="C57" s="23">
        <v>11437</v>
      </c>
    </row>
    <row r="58" spans="1:3" x14ac:dyDescent="0.25">
      <c r="A58" s="22" t="s">
        <v>152</v>
      </c>
      <c r="B58" s="22" t="s">
        <v>153</v>
      </c>
      <c r="C58" s="23">
        <v>7902</v>
      </c>
    </row>
    <row r="59" spans="1:3" x14ac:dyDescent="0.25">
      <c r="A59" s="22" t="s">
        <v>714</v>
      </c>
      <c r="B59" s="22" t="s">
        <v>715</v>
      </c>
      <c r="C59" s="23">
        <v>38697</v>
      </c>
    </row>
    <row r="60" spans="1:3" x14ac:dyDescent="0.25">
      <c r="A60" s="22" t="s">
        <v>224</v>
      </c>
      <c r="B60" s="22" t="s">
        <v>225</v>
      </c>
      <c r="C60" s="23">
        <v>8293</v>
      </c>
    </row>
    <row r="61" spans="1:3" x14ac:dyDescent="0.25">
      <c r="A61" s="22" t="s">
        <v>376</v>
      </c>
      <c r="B61" s="22" t="s">
        <v>377</v>
      </c>
      <c r="C61" s="23">
        <v>16764</v>
      </c>
    </row>
    <row r="62" spans="1:3" x14ac:dyDescent="0.25">
      <c r="A62" s="22" t="s">
        <v>326</v>
      </c>
      <c r="B62" s="22" t="s">
        <v>327</v>
      </c>
      <c r="C62" s="23">
        <v>5406</v>
      </c>
    </row>
    <row r="63" spans="1:3" x14ac:dyDescent="0.25">
      <c r="A63" s="22" t="s">
        <v>154</v>
      </c>
      <c r="B63" s="22" t="s">
        <v>155</v>
      </c>
      <c r="C63" s="23">
        <v>5485</v>
      </c>
    </row>
    <row r="64" spans="1:3" x14ac:dyDescent="0.25">
      <c r="A64" s="22" t="s">
        <v>466</v>
      </c>
      <c r="B64" s="22" t="s">
        <v>467</v>
      </c>
      <c r="C64" s="23">
        <v>10676</v>
      </c>
    </row>
    <row r="65" spans="1:3" x14ac:dyDescent="0.25">
      <c r="A65" s="22" t="s">
        <v>378</v>
      </c>
      <c r="B65" s="22" t="s">
        <v>379</v>
      </c>
      <c r="C65" s="23">
        <v>3422</v>
      </c>
    </row>
    <row r="66" spans="1:3" x14ac:dyDescent="0.25">
      <c r="A66" s="22" t="s">
        <v>328</v>
      </c>
      <c r="B66" s="22" t="s">
        <v>329</v>
      </c>
      <c r="C66" s="23">
        <v>19344</v>
      </c>
    </row>
    <row r="67" spans="1:3" x14ac:dyDescent="0.25">
      <c r="A67" s="22" t="s">
        <v>226</v>
      </c>
      <c r="B67" s="22" t="s">
        <v>227</v>
      </c>
      <c r="C67" s="23">
        <v>4523</v>
      </c>
    </row>
    <row r="68" spans="1:3" x14ac:dyDescent="0.25">
      <c r="A68" s="22" t="s">
        <v>560</v>
      </c>
      <c r="B68" s="22" t="s">
        <v>561</v>
      </c>
      <c r="C68" s="23">
        <v>3832</v>
      </c>
    </row>
    <row r="69" spans="1:3" x14ac:dyDescent="0.25">
      <c r="A69" s="22" t="s">
        <v>468</v>
      </c>
      <c r="B69" s="22" t="s">
        <v>469</v>
      </c>
      <c r="C69" s="23">
        <v>1768</v>
      </c>
    </row>
    <row r="70" spans="1:3" x14ac:dyDescent="0.25">
      <c r="A70" s="22" t="s">
        <v>470</v>
      </c>
      <c r="B70" s="22" t="s">
        <v>471</v>
      </c>
      <c r="C70" s="23">
        <v>4005</v>
      </c>
    </row>
    <row r="71" spans="1:3" x14ac:dyDescent="0.25">
      <c r="A71" s="22" t="s">
        <v>562</v>
      </c>
      <c r="B71" s="22" t="s">
        <v>563</v>
      </c>
      <c r="C71" s="23">
        <v>8953</v>
      </c>
    </row>
    <row r="72" spans="1:3" x14ac:dyDescent="0.25">
      <c r="A72" s="22" t="s">
        <v>156</v>
      </c>
      <c r="B72" s="22" t="s">
        <v>157</v>
      </c>
      <c r="C72" s="23">
        <v>12536</v>
      </c>
    </row>
    <row r="73" spans="1:3" x14ac:dyDescent="0.25">
      <c r="A73" s="22" t="s">
        <v>380</v>
      </c>
      <c r="B73" s="22" t="s">
        <v>381</v>
      </c>
      <c r="C73" s="23">
        <v>15423</v>
      </c>
    </row>
    <row r="74" spans="1:3" x14ac:dyDescent="0.25">
      <c r="A74" s="24" t="s">
        <v>726</v>
      </c>
      <c r="B74" s="24" t="s">
        <v>727</v>
      </c>
      <c r="C74" s="23">
        <v>52130</v>
      </c>
    </row>
    <row r="75" spans="1:3" x14ac:dyDescent="0.25">
      <c r="A75" s="22" t="s">
        <v>158</v>
      </c>
      <c r="B75" s="22" t="s">
        <v>159</v>
      </c>
      <c r="C75" s="23">
        <v>4288</v>
      </c>
    </row>
    <row r="76" spans="1:3" x14ac:dyDescent="0.25">
      <c r="A76" s="22" t="s">
        <v>564</v>
      </c>
      <c r="B76" s="22" t="s">
        <v>565</v>
      </c>
      <c r="C76" s="23">
        <v>3799</v>
      </c>
    </row>
    <row r="77" spans="1:3" x14ac:dyDescent="0.25">
      <c r="A77" s="22" t="s">
        <v>382</v>
      </c>
      <c r="B77" s="22" t="s">
        <v>383</v>
      </c>
      <c r="C77" s="23">
        <v>3771</v>
      </c>
    </row>
    <row r="78" spans="1:3" x14ac:dyDescent="0.25">
      <c r="A78" s="22" t="s">
        <v>170</v>
      </c>
      <c r="B78" s="22" t="s">
        <v>171</v>
      </c>
      <c r="C78" s="23">
        <v>14846</v>
      </c>
    </row>
    <row r="79" spans="1:3" x14ac:dyDescent="0.25">
      <c r="A79" s="22" t="s">
        <v>330</v>
      </c>
      <c r="B79" s="22" t="s">
        <v>331</v>
      </c>
      <c r="C79" s="23">
        <v>4023</v>
      </c>
    </row>
    <row r="80" spans="1:3" x14ac:dyDescent="0.25">
      <c r="A80" s="22" t="s">
        <v>332</v>
      </c>
      <c r="B80" s="22" t="s">
        <v>333</v>
      </c>
      <c r="C80" s="23">
        <v>7512</v>
      </c>
    </row>
    <row r="81" spans="1:3" x14ac:dyDescent="0.25">
      <c r="A81" s="22" t="s">
        <v>384</v>
      </c>
      <c r="B81" s="22" t="s">
        <v>385</v>
      </c>
      <c r="C81" s="23">
        <v>3642</v>
      </c>
    </row>
    <row r="82" spans="1:3" x14ac:dyDescent="0.25">
      <c r="A82" s="22" t="s">
        <v>334</v>
      </c>
      <c r="B82" s="22" t="s">
        <v>335</v>
      </c>
      <c r="C82" s="23">
        <v>5354</v>
      </c>
    </row>
    <row r="83" spans="1:3" x14ac:dyDescent="0.25">
      <c r="A83" s="22" t="s">
        <v>896</v>
      </c>
      <c r="B83" s="22" t="s">
        <v>897</v>
      </c>
      <c r="C83" s="23">
        <v>1584</v>
      </c>
    </row>
    <row r="84" spans="1:3" x14ac:dyDescent="0.25">
      <c r="A84" s="22" t="s">
        <v>160</v>
      </c>
      <c r="B84" s="22" t="s">
        <v>161</v>
      </c>
      <c r="C84" s="23">
        <v>15471</v>
      </c>
    </row>
    <row r="85" spans="1:3" x14ac:dyDescent="0.25">
      <c r="A85" s="22" t="s">
        <v>22</v>
      </c>
      <c r="B85" s="22" t="s">
        <v>23</v>
      </c>
      <c r="C85" s="23">
        <v>28629</v>
      </c>
    </row>
    <row r="86" spans="1:3" x14ac:dyDescent="0.25">
      <c r="A86" s="22" t="s">
        <v>654</v>
      </c>
      <c r="B86" s="22" t="s">
        <v>655</v>
      </c>
      <c r="C86" s="23">
        <v>17259</v>
      </c>
    </row>
    <row r="87" spans="1:3" x14ac:dyDescent="0.25">
      <c r="A87" s="22" t="s">
        <v>386</v>
      </c>
      <c r="B87" s="22" t="s">
        <v>387</v>
      </c>
      <c r="C87" s="23">
        <v>27235</v>
      </c>
    </row>
    <row r="88" spans="1:3" x14ac:dyDescent="0.25">
      <c r="A88" s="22" t="s">
        <v>228</v>
      </c>
      <c r="B88" s="22" t="s">
        <v>229</v>
      </c>
      <c r="C88" s="23">
        <v>10661</v>
      </c>
    </row>
    <row r="89" spans="1:3" x14ac:dyDescent="0.25">
      <c r="A89" s="22" t="s">
        <v>678</v>
      </c>
      <c r="B89" s="22" t="s">
        <v>679</v>
      </c>
      <c r="C89" s="23">
        <v>19777</v>
      </c>
    </row>
    <row r="90" spans="1:3" x14ac:dyDescent="0.25">
      <c r="A90" s="22" t="s">
        <v>162</v>
      </c>
      <c r="B90" s="22" t="s">
        <v>163</v>
      </c>
      <c r="C90" s="23">
        <v>2701</v>
      </c>
    </row>
    <row r="91" spans="1:3" x14ac:dyDescent="0.25">
      <c r="A91" s="22" t="s">
        <v>164</v>
      </c>
      <c r="B91" s="22" t="s">
        <v>165</v>
      </c>
      <c r="C91" s="23">
        <v>23621</v>
      </c>
    </row>
    <row r="92" spans="1:3" x14ac:dyDescent="0.25">
      <c r="A92" s="22" t="s">
        <v>336</v>
      </c>
      <c r="B92" s="22" t="s">
        <v>337</v>
      </c>
      <c r="C92" s="23">
        <v>4434</v>
      </c>
    </row>
    <row r="93" spans="1:3" x14ac:dyDescent="0.25">
      <c r="A93" s="22" t="s">
        <v>60</v>
      </c>
      <c r="B93" s="22" t="s">
        <v>61</v>
      </c>
      <c r="C93" s="23">
        <v>9304</v>
      </c>
    </row>
    <row r="94" spans="1:3" x14ac:dyDescent="0.25">
      <c r="A94" s="22" t="s">
        <v>680</v>
      </c>
      <c r="B94" s="22" t="s">
        <v>681</v>
      </c>
      <c r="C94" s="23">
        <v>13869</v>
      </c>
    </row>
    <row r="95" spans="1:3" x14ac:dyDescent="0.25">
      <c r="A95" s="22" t="s">
        <v>230</v>
      </c>
      <c r="B95" s="22" t="s">
        <v>231</v>
      </c>
      <c r="C95" s="23">
        <v>4811</v>
      </c>
    </row>
    <row r="96" spans="1:3" x14ac:dyDescent="0.25">
      <c r="A96" s="22" t="s">
        <v>472</v>
      </c>
      <c r="B96" s="22" t="s">
        <v>473</v>
      </c>
      <c r="C96" s="23">
        <v>1139</v>
      </c>
    </row>
    <row r="97" spans="1:3" x14ac:dyDescent="0.25">
      <c r="A97" s="22" t="s">
        <v>664</v>
      </c>
      <c r="B97" s="22" t="s">
        <v>665</v>
      </c>
      <c r="C97" s="23">
        <v>33597</v>
      </c>
    </row>
    <row r="98" spans="1:3" x14ac:dyDescent="0.25">
      <c r="A98" s="22" t="s">
        <v>44</v>
      </c>
      <c r="B98" s="22" t="s">
        <v>45</v>
      </c>
      <c r="C98" s="23">
        <v>6012</v>
      </c>
    </row>
    <row r="99" spans="1:3" x14ac:dyDescent="0.25">
      <c r="A99" s="22" t="s">
        <v>566</v>
      </c>
      <c r="B99" s="22" t="s">
        <v>567</v>
      </c>
      <c r="C99" s="23">
        <v>5795</v>
      </c>
    </row>
    <row r="100" spans="1:3" x14ac:dyDescent="0.25">
      <c r="A100" s="22" t="s">
        <v>474</v>
      </c>
      <c r="B100" s="22" t="s">
        <v>475</v>
      </c>
      <c r="C100" s="23">
        <v>3484</v>
      </c>
    </row>
    <row r="101" spans="1:3" x14ac:dyDescent="0.25">
      <c r="A101" s="22" t="s">
        <v>476</v>
      </c>
      <c r="B101" s="22" t="s">
        <v>477</v>
      </c>
      <c r="C101" s="23">
        <v>2079</v>
      </c>
    </row>
    <row r="102" spans="1:3" x14ac:dyDescent="0.25">
      <c r="A102" s="22" t="s">
        <v>568</v>
      </c>
      <c r="B102" s="22" t="s">
        <v>569</v>
      </c>
      <c r="C102" s="23">
        <v>793</v>
      </c>
    </row>
    <row r="103" spans="1:3" x14ac:dyDescent="0.25">
      <c r="A103" s="22" t="s">
        <v>478</v>
      </c>
      <c r="B103" s="22" t="s">
        <v>479</v>
      </c>
      <c r="C103" s="23">
        <v>11437</v>
      </c>
    </row>
    <row r="104" spans="1:3" x14ac:dyDescent="0.25">
      <c r="A104" s="22" t="s">
        <v>480</v>
      </c>
      <c r="B104" s="22" t="s">
        <v>481</v>
      </c>
      <c r="C104" s="23">
        <v>13704</v>
      </c>
    </row>
    <row r="105" spans="1:3" x14ac:dyDescent="0.25">
      <c r="A105" s="24" t="s">
        <v>760</v>
      </c>
      <c r="B105" s="24" t="s">
        <v>761</v>
      </c>
      <c r="C105" s="23">
        <v>6700</v>
      </c>
    </row>
    <row r="106" spans="1:3" x14ac:dyDescent="0.25">
      <c r="A106" s="22" t="s">
        <v>638</v>
      </c>
      <c r="B106" s="22" t="s">
        <v>639</v>
      </c>
      <c r="C106" s="23">
        <v>4241</v>
      </c>
    </row>
    <row r="107" spans="1:3" x14ac:dyDescent="0.25">
      <c r="A107" s="22" t="s">
        <v>710</v>
      </c>
      <c r="B107" s="22" t="s">
        <v>711</v>
      </c>
      <c r="C107" s="23">
        <v>4460</v>
      </c>
    </row>
    <row r="108" spans="1:3" x14ac:dyDescent="0.25">
      <c r="A108" s="22" t="s">
        <v>388</v>
      </c>
      <c r="B108" s="22" t="s">
        <v>389</v>
      </c>
      <c r="C108" s="23">
        <v>1785</v>
      </c>
    </row>
    <row r="109" spans="1:3" x14ac:dyDescent="0.25">
      <c r="A109" s="22" t="s">
        <v>232</v>
      </c>
      <c r="B109" s="22" t="s">
        <v>233</v>
      </c>
      <c r="C109" s="23">
        <v>14279</v>
      </c>
    </row>
    <row r="110" spans="1:3" x14ac:dyDescent="0.25">
      <c r="A110" s="22" t="s">
        <v>236</v>
      </c>
      <c r="B110" s="22" t="s">
        <v>237</v>
      </c>
      <c r="C110" s="23">
        <v>5627</v>
      </c>
    </row>
    <row r="111" spans="1:3" x14ac:dyDescent="0.25">
      <c r="A111" s="22" t="s">
        <v>234</v>
      </c>
      <c r="B111" s="22" t="s">
        <v>235</v>
      </c>
      <c r="C111" s="23">
        <v>6490</v>
      </c>
    </row>
    <row r="112" spans="1:3" x14ac:dyDescent="0.25">
      <c r="A112" s="22" t="s">
        <v>238</v>
      </c>
      <c r="B112" s="22" t="s">
        <v>239</v>
      </c>
      <c r="C112" s="23">
        <v>14422</v>
      </c>
    </row>
    <row r="113" spans="1:3" x14ac:dyDescent="0.25">
      <c r="A113" s="22" t="s">
        <v>24</v>
      </c>
      <c r="B113" s="22" t="s">
        <v>25</v>
      </c>
      <c r="C113" s="23">
        <v>22211</v>
      </c>
    </row>
    <row r="114" spans="1:3" x14ac:dyDescent="0.25">
      <c r="A114" s="22" t="s">
        <v>166</v>
      </c>
      <c r="B114" s="22" t="s">
        <v>167</v>
      </c>
      <c r="C114" s="23">
        <v>24950</v>
      </c>
    </row>
    <row r="115" spans="1:3" x14ac:dyDescent="0.25">
      <c r="A115" s="22" t="s">
        <v>94</v>
      </c>
      <c r="B115" s="22" t="s">
        <v>95</v>
      </c>
      <c r="C115" s="23">
        <v>19141</v>
      </c>
    </row>
    <row r="116" spans="1:3" x14ac:dyDescent="0.25">
      <c r="A116" s="22" t="s">
        <v>482</v>
      </c>
      <c r="B116" s="22" t="s">
        <v>483</v>
      </c>
      <c r="C116" s="23">
        <v>7584</v>
      </c>
    </row>
    <row r="117" spans="1:3" x14ac:dyDescent="0.25">
      <c r="A117" s="22" t="s">
        <v>484</v>
      </c>
      <c r="B117" s="22" t="s">
        <v>485</v>
      </c>
      <c r="C117" s="23">
        <v>1424</v>
      </c>
    </row>
    <row r="118" spans="1:3" x14ac:dyDescent="0.25">
      <c r="A118" s="22" t="s">
        <v>240</v>
      </c>
      <c r="B118" s="22" t="s">
        <v>241</v>
      </c>
      <c r="C118" s="23">
        <v>11100</v>
      </c>
    </row>
    <row r="119" spans="1:3" x14ac:dyDescent="0.25">
      <c r="A119" s="22" t="s">
        <v>486</v>
      </c>
      <c r="B119" s="22" t="s">
        <v>487</v>
      </c>
      <c r="C119" s="23">
        <v>1500</v>
      </c>
    </row>
    <row r="120" spans="1:3" x14ac:dyDescent="0.25">
      <c r="A120" s="24" t="s">
        <v>728</v>
      </c>
      <c r="B120" s="24" t="s">
        <v>729</v>
      </c>
      <c r="C120" s="23">
        <v>26453</v>
      </c>
    </row>
    <row r="121" spans="1:3" x14ac:dyDescent="0.25">
      <c r="A121" s="22" t="s">
        <v>26</v>
      </c>
      <c r="B121" s="22" t="s">
        <v>27</v>
      </c>
      <c r="C121" s="23">
        <v>20998</v>
      </c>
    </row>
    <row r="122" spans="1:3" x14ac:dyDescent="0.25">
      <c r="A122" s="22" t="s">
        <v>338</v>
      </c>
      <c r="B122" s="22" t="s">
        <v>339</v>
      </c>
      <c r="C122" s="23">
        <v>9799</v>
      </c>
    </row>
    <row r="123" spans="1:3" x14ac:dyDescent="0.25">
      <c r="A123" s="22" t="s">
        <v>242</v>
      </c>
      <c r="B123" s="22" t="s">
        <v>243</v>
      </c>
      <c r="C123" s="23">
        <v>4849</v>
      </c>
    </row>
    <row r="124" spans="1:3" x14ac:dyDescent="0.25">
      <c r="A124" s="22" t="s">
        <v>390</v>
      </c>
      <c r="B124" s="22" t="s">
        <v>391</v>
      </c>
      <c r="C124" s="23">
        <v>6932</v>
      </c>
    </row>
    <row r="125" spans="1:3" x14ac:dyDescent="0.25">
      <c r="A125" s="22" t="s">
        <v>62</v>
      </c>
      <c r="B125" s="22" t="s">
        <v>63</v>
      </c>
      <c r="C125" s="23">
        <v>5751</v>
      </c>
    </row>
    <row r="126" spans="1:3" x14ac:dyDescent="0.25">
      <c r="A126" s="24" t="s">
        <v>730</v>
      </c>
      <c r="B126" s="24" t="s">
        <v>731</v>
      </c>
      <c r="C126" s="23">
        <v>40961</v>
      </c>
    </row>
    <row r="127" spans="1:3" x14ac:dyDescent="0.25">
      <c r="A127" s="22" t="s">
        <v>244</v>
      </c>
      <c r="B127" s="22" t="s">
        <v>245</v>
      </c>
      <c r="C127" s="23">
        <v>24702</v>
      </c>
    </row>
    <row r="128" spans="1:3" x14ac:dyDescent="0.25">
      <c r="A128" s="22" t="s">
        <v>246</v>
      </c>
      <c r="B128" s="22" t="s">
        <v>247</v>
      </c>
      <c r="C128" s="23">
        <v>2904</v>
      </c>
    </row>
    <row r="129" spans="1:3" x14ac:dyDescent="0.25">
      <c r="A129" s="22" t="s">
        <v>392</v>
      </c>
      <c r="B129" s="22" t="s">
        <v>393</v>
      </c>
      <c r="C129" s="23">
        <v>2026</v>
      </c>
    </row>
    <row r="130" spans="1:3" x14ac:dyDescent="0.25">
      <c r="A130" s="22" t="s">
        <v>394</v>
      </c>
      <c r="B130" s="22" t="s">
        <v>395</v>
      </c>
      <c r="C130" s="23">
        <v>11122</v>
      </c>
    </row>
    <row r="131" spans="1:3" x14ac:dyDescent="0.25">
      <c r="A131" s="24" t="s">
        <v>764</v>
      </c>
      <c r="B131" s="24" t="s">
        <v>765</v>
      </c>
      <c r="C131" s="23">
        <v>15596</v>
      </c>
    </row>
    <row r="132" spans="1:3" x14ac:dyDescent="0.25">
      <c r="A132" s="22" t="s">
        <v>570</v>
      </c>
      <c r="B132" s="22" t="s">
        <v>571</v>
      </c>
      <c r="C132" s="23">
        <v>5808</v>
      </c>
    </row>
    <row r="133" spans="1:3" x14ac:dyDescent="0.25">
      <c r="A133" s="22" t="s">
        <v>572</v>
      </c>
      <c r="B133" s="22" t="s">
        <v>573</v>
      </c>
      <c r="C133" s="23">
        <v>1725</v>
      </c>
    </row>
    <row r="134" spans="1:3" x14ac:dyDescent="0.25">
      <c r="A134" s="22" t="s">
        <v>624</v>
      </c>
      <c r="B134" s="22" t="s">
        <v>625</v>
      </c>
      <c r="C134" s="23">
        <v>17267</v>
      </c>
    </row>
    <row r="135" spans="1:3" x14ac:dyDescent="0.25">
      <c r="A135" s="22" t="s">
        <v>898</v>
      </c>
      <c r="B135" s="22" t="s">
        <v>899</v>
      </c>
      <c r="C135" s="23">
        <v>1961</v>
      </c>
    </row>
    <row r="136" spans="1:3" x14ac:dyDescent="0.25">
      <c r="A136" s="22" t="s">
        <v>340</v>
      </c>
      <c r="B136" s="22" t="s">
        <v>341</v>
      </c>
      <c r="C136" s="23">
        <v>20820</v>
      </c>
    </row>
    <row r="137" spans="1:3" x14ac:dyDescent="0.25">
      <c r="A137" s="22" t="s">
        <v>640</v>
      </c>
      <c r="B137" s="22" t="s">
        <v>641</v>
      </c>
      <c r="C137" s="23">
        <v>2047</v>
      </c>
    </row>
    <row r="138" spans="1:3" x14ac:dyDescent="0.25">
      <c r="A138" s="24" t="s">
        <v>762</v>
      </c>
      <c r="B138" s="24" t="s">
        <v>763</v>
      </c>
      <c r="C138" s="23">
        <v>5445</v>
      </c>
    </row>
    <row r="139" spans="1:3" x14ac:dyDescent="0.25">
      <c r="A139" s="22" t="s">
        <v>670</v>
      </c>
      <c r="B139" s="22" t="s">
        <v>671</v>
      </c>
      <c r="C139" s="23">
        <v>3398</v>
      </c>
    </row>
    <row r="140" spans="1:3" x14ac:dyDescent="0.25">
      <c r="A140" s="24" t="s">
        <v>732</v>
      </c>
      <c r="B140" s="24" t="s">
        <v>733</v>
      </c>
      <c r="C140" s="23">
        <v>5663</v>
      </c>
    </row>
    <row r="141" spans="1:3" x14ac:dyDescent="0.25">
      <c r="A141" s="22" t="s">
        <v>574</v>
      </c>
      <c r="B141" s="22" t="s">
        <v>575</v>
      </c>
      <c r="C141" s="23">
        <v>2376</v>
      </c>
    </row>
    <row r="142" spans="1:3" x14ac:dyDescent="0.25">
      <c r="A142" s="22" t="s">
        <v>396</v>
      </c>
      <c r="B142" s="22" t="s">
        <v>397</v>
      </c>
      <c r="C142" s="23">
        <v>6927</v>
      </c>
    </row>
    <row r="143" spans="1:3" x14ac:dyDescent="0.25">
      <c r="A143" s="22" t="s">
        <v>630</v>
      </c>
      <c r="B143" s="22" t="s">
        <v>631</v>
      </c>
      <c r="C143" s="23">
        <v>13281</v>
      </c>
    </row>
    <row r="144" spans="1:3" x14ac:dyDescent="0.25">
      <c r="A144" s="24" t="s">
        <v>734</v>
      </c>
      <c r="B144" s="24" t="s">
        <v>735</v>
      </c>
      <c r="C144" s="23">
        <v>88421</v>
      </c>
    </row>
    <row r="145" spans="1:3" x14ac:dyDescent="0.25">
      <c r="A145" s="22" t="s">
        <v>402</v>
      </c>
      <c r="B145" s="22" t="s">
        <v>403</v>
      </c>
      <c r="C145" s="23">
        <v>26811</v>
      </c>
    </row>
    <row r="146" spans="1:3" x14ac:dyDescent="0.25">
      <c r="A146" s="22" t="s">
        <v>400</v>
      </c>
      <c r="B146" s="22" t="s">
        <v>401</v>
      </c>
      <c r="C146" s="23">
        <v>8624</v>
      </c>
    </row>
    <row r="147" spans="1:3" x14ac:dyDescent="0.25">
      <c r="A147" s="22" t="s">
        <v>642</v>
      </c>
      <c r="B147" s="22" t="s">
        <v>643</v>
      </c>
      <c r="C147" s="23">
        <v>11041</v>
      </c>
    </row>
    <row r="148" spans="1:3" x14ac:dyDescent="0.25">
      <c r="A148" s="22" t="s">
        <v>398</v>
      </c>
      <c r="B148" s="22" t="s">
        <v>399</v>
      </c>
      <c r="C148" s="23">
        <v>12361</v>
      </c>
    </row>
    <row r="149" spans="1:3" x14ac:dyDescent="0.25">
      <c r="A149" s="22" t="s">
        <v>488</v>
      </c>
      <c r="B149" s="22" t="s">
        <v>489</v>
      </c>
      <c r="C149" s="23">
        <v>3171</v>
      </c>
    </row>
    <row r="150" spans="1:3" x14ac:dyDescent="0.25">
      <c r="A150" s="22" t="s">
        <v>490</v>
      </c>
      <c r="B150" s="22" t="s">
        <v>491</v>
      </c>
      <c r="C150" s="23">
        <v>18260</v>
      </c>
    </row>
    <row r="151" spans="1:3" x14ac:dyDescent="0.25">
      <c r="A151" s="22" t="s">
        <v>64</v>
      </c>
      <c r="B151" s="22" t="s">
        <v>65</v>
      </c>
      <c r="C151" s="23">
        <v>711</v>
      </c>
    </row>
    <row r="152" spans="1:3" x14ac:dyDescent="0.25">
      <c r="A152" s="22" t="s">
        <v>248</v>
      </c>
      <c r="B152" s="22" t="s">
        <v>249</v>
      </c>
      <c r="C152" s="23">
        <v>12965</v>
      </c>
    </row>
    <row r="153" spans="1:3" x14ac:dyDescent="0.25">
      <c r="A153" s="22" t="s">
        <v>342</v>
      </c>
      <c r="B153" s="22" t="s">
        <v>343</v>
      </c>
      <c r="C153" s="23">
        <v>15034</v>
      </c>
    </row>
    <row r="154" spans="1:3" x14ac:dyDescent="0.25">
      <c r="A154" s="22" t="s">
        <v>576</v>
      </c>
      <c r="B154" s="22" t="s">
        <v>577</v>
      </c>
      <c r="C154" s="23">
        <v>2611</v>
      </c>
    </row>
    <row r="155" spans="1:3" x14ac:dyDescent="0.25">
      <c r="A155" s="22" t="s">
        <v>578</v>
      </c>
      <c r="B155" s="22" t="s">
        <v>579</v>
      </c>
      <c r="C155" s="23">
        <v>5455</v>
      </c>
    </row>
    <row r="156" spans="1:3" x14ac:dyDescent="0.25">
      <c r="A156" s="22" t="s">
        <v>492</v>
      </c>
      <c r="B156" s="22" t="s">
        <v>493</v>
      </c>
      <c r="C156" s="23">
        <v>1161</v>
      </c>
    </row>
    <row r="157" spans="1:3" x14ac:dyDescent="0.25">
      <c r="A157" s="22" t="s">
        <v>250</v>
      </c>
      <c r="B157" s="22" t="s">
        <v>251</v>
      </c>
      <c r="C157" s="23">
        <v>3751</v>
      </c>
    </row>
    <row r="158" spans="1:3" x14ac:dyDescent="0.25">
      <c r="A158" s="22" t="s">
        <v>252</v>
      </c>
      <c r="B158" s="22" t="s">
        <v>253</v>
      </c>
      <c r="C158" s="23">
        <v>2274</v>
      </c>
    </row>
    <row r="159" spans="1:3" x14ac:dyDescent="0.25">
      <c r="A159" s="24" t="s">
        <v>736</v>
      </c>
      <c r="B159" s="24" t="s">
        <v>737</v>
      </c>
      <c r="C159" s="23">
        <v>79503</v>
      </c>
    </row>
    <row r="160" spans="1:3" x14ac:dyDescent="0.25">
      <c r="A160" s="22" t="s">
        <v>494</v>
      </c>
      <c r="B160" s="22" t="s">
        <v>495</v>
      </c>
      <c r="C160" s="23">
        <v>6722</v>
      </c>
    </row>
    <row r="161" spans="1:3" x14ac:dyDescent="0.25">
      <c r="A161" s="22" t="s">
        <v>66</v>
      </c>
      <c r="B161" s="22" t="s">
        <v>67</v>
      </c>
      <c r="C161" s="23">
        <v>6979</v>
      </c>
    </row>
    <row r="162" spans="1:3" x14ac:dyDescent="0.25">
      <c r="A162" s="22" t="s">
        <v>174</v>
      </c>
      <c r="B162" s="22" t="s">
        <v>175</v>
      </c>
      <c r="C162" s="23">
        <v>4004</v>
      </c>
    </row>
    <row r="163" spans="1:3" x14ac:dyDescent="0.25">
      <c r="A163" s="22" t="s">
        <v>900</v>
      </c>
      <c r="B163" s="22" t="s">
        <v>901</v>
      </c>
      <c r="C163" s="23">
        <v>1254</v>
      </c>
    </row>
    <row r="164" spans="1:3" x14ac:dyDescent="0.25">
      <c r="A164" s="22" t="s">
        <v>406</v>
      </c>
      <c r="B164" s="22" t="s">
        <v>407</v>
      </c>
      <c r="C164" s="23">
        <v>5229</v>
      </c>
    </row>
    <row r="165" spans="1:3" x14ac:dyDescent="0.25">
      <c r="A165" s="22" t="s">
        <v>496</v>
      </c>
      <c r="B165" s="22" t="s">
        <v>497</v>
      </c>
      <c r="C165" s="23">
        <v>2671</v>
      </c>
    </row>
    <row r="166" spans="1:3" x14ac:dyDescent="0.25">
      <c r="A166" s="22" t="s">
        <v>344</v>
      </c>
      <c r="B166" s="22" t="s">
        <v>345</v>
      </c>
      <c r="C166" s="23">
        <v>9664</v>
      </c>
    </row>
    <row r="167" spans="1:3" x14ac:dyDescent="0.25">
      <c r="A167" s="24" t="s">
        <v>738</v>
      </c>
      <c r="B167" s="24" t="s">
        <v>739</v>
      </c>
      <c r="C167" s="23">
        <v>52902</v>
      </c>
    </row>
    <row r="168" spans="1:3" x14ac:dyDescent="0.25">
      <c r="A168" s="22" t="s">
        <v>346</v>
      </c>
      <c r="B168" s="22" t="s">
        <v>347</v>
      </c>
      <c r="C168" s="23">
        <v>18019</v>
      </c>
    </row>
    <row r="169" spans="1:3" x14ac:dyDescent="0.25">
      <c r="A169" s="22" t="s">
        <v>902</v>
      </c>
      <c r="B169" s="22" t="s">
        <v>903</v>
      </c>
      <c r="C169" s="23">
        <v>778</v>
      </c>
    </row>
    <row r="170" spans="1:3" x14ac:dyDescent="0.25">
      <c r="A170" s="22" t="s">
        <v>498</v>
      </c>
      <c r="B170" s="22" t="s">
        <v>499</v>
      </c>
      <c r="C170" s="23">
        <v>12472</v>
      </c>
    </row>
    <row r="171" spans="1:3" x14ac:dyDescent="0.25">
      <c r="A171" s="22" t="s">
        <v>580</v>
      </c>
      <c r="B171" s="22" t="s">
        <v>581</v>
      </c>
      <c r="C171" s="23">
        <v>4808</v>
      </c>
    </row>
    <row r="172" spans="1:3" x14ac:dyDescent="0.25">
      <c r="A172" s="22" t="s">
        <v>500</v>
      </c>
      <c r="B172" s="22" t="s">
        <v>501</v>
      </c>
      <c r="C172" s="23">
        <v>14575</v>
      </c>
    </row>
    <row r="173" spans="1:3" x14ac:dyDescent="0.25">
      <c r="A173" s="22" t="s">
        <v>168</v>
      </c>
      <c r="B173" s="22" t="s">
        <v>169</v>
      </c>
      <c r="C173" s="23">
        <v>17618</v>
      </c>
    </row>
    <row r="174" spans="1:3" x14ac:dyDescent="0.25">
      <c r="A174" s="22" t="s">
        <v>348</v>
      </c>
      <c r="B174" s="22" t="s">
        <v>349</v>
      </c>
      <c r="C174" s="23">
        <v>8930</v>
      </c>
    </row>
    <row r="175" spans="1:3" x14ac:dyDescent="0.25">
      <c r="A175" s="22" t="s">
        <v>682</v>
      </c>
      <c r="B175" s="22" t="s">
        <v>683</v>
      </c>
      <c r="C175" s="23">
        <v>13106</v>
      </c>
    </row>
    <row r="176" spans="1:3" x14ac:dyDescent="0.25">
      <c r="A176" s="22" t="s">
        <v>68</v>
      </c>
      <c r="B176" s="22" t="s">
        <v>69</v>
      </c>
      <c r="C176" s="23">
        <v>1512</v>
      </c>
    </row>
    <row r="177" spans="1:3" x14ac:dyDescent="0.25">
      <c r="A177" s="22" t="s">
        <v>904</v>
      </c>
      <c r="B177" s="22" t="s">
        <v>905</v>
      </c>
      <c r="C177" s="23">
        <v>2376</v>
      </c>
    </row>
    <row r="178" spans="1:3" x14ac:dyDescent="0.25">
      <c r="A178" s="22" t="s">
        <v>582</v>
      </c>
      <c r="B178" s="22" t="s">
        <v>583</v>
      </c>
      <c r="C178" s="23">
        <v>1833</v>
      </c>
    </row>
    <row r="179" spans="1:3" x14ac:dyDescent="0.25">
      <c r="A179" s="22" t="s">
        <v>176</v>
      </c>
      <c r="B179" s="22" t="s">
        <v>177</v>
      </c>
      <c r="C179" s="23">
        <v>17162</v>
      </c>
    </row>
    <row r="180" spans="1:3" x14ac:dyDescent="0.25">
      <c r="A180" s="22" t="s">
        <v>11</v>
      </c>
      <c r="B180" s="22" t="s">
        <v>12</v>
      </c>
      <c r="C180" s="23">
        <v>24289</v>
      </c>
    </row>
    <row r="181" spans="1:3" x14ac:dyDescent="0.25">
      <c r="A181" s="22" t="s">
        <v>408</v>
      </c>
      <c r="B181" s="22" t="s">
        <v>409</v>
      </c>
      <c r="C181" s="23">
        <v>7634</v>
      </c>
    </row>
    <row r="182" spans="1:3" x14ac:dyDescent="0.25">
      <c r="A182" s="22" t="s">
        <v>420</v>
      </c>
      <c r="B182" s="22" t="s">
        <v>421</v>
      </c>
      <c r="C182" s="23">
        <v>8145</v>
      </c>
    </row>
    <row r="183" spans="1:3" x14ac:dyDescent="0.25">
      <c r="A183" s="22" t="s">
        <v>70</v>
      </c>
      <c r="B183" s="22" t="s">
        <v>71</v>
      </c>
      <c r="C183" s="23">
        <v>15239</v>
      </c>
    </row>
    <row r="184" spans="1:3" x14ac:dyDescent="0.25">
      <c r="A184" s="22" t="s">
        <v>906</v>
      </c>
      <c r="B184" s="22" t="s">
        <v>907</v>
      </c>
      <c r="C184" s="23">
        <v>1136</v>
      </c>
    </row>
    <row r="185" spans="1:3" x14ac:dyDescent="0.25">
      <c r="A185" s="22" t="s">
        <v>254</v>
      </c>
      <c r="B185" s="22" t="s">
        <v>255</v>
      </c>
      <c r="C185" s="23">
        <v>8564</v>
      </c>
    </row>
    <row r="186" spans="1:3" x14ac:dyDescent="0.25">
      <c r="A186" s="22" t="s">
        <v>410</v>
      </c>
      <c r="B186" s="22" t="s">
        <v>411</v>
      </c>
      <c r="C186" s="23">
        <v>8939</v>
      </c>
    </row>
    <row r="187" spans="1:3" x14ac:dyDescent="0.25">
      <c r="A187" s="22" t="s">
        <v>28</v>
      </c>
      <c r="B187" s="22" t="s">
        <v>29</v>
      </c>
      <c r="C187" s="23">
        <v>33022</v>
      </c>
    </row>
    <row r="188" spans="1:3" x14ac:dyDescent="0.25">
      <c r="A188" s="22" t="s">
        <v>256</v>
      </c>
      <c r="B188" s="22" t="s">
        <v>257</v>
      </c>
      <c r="C188" s="23">
        <v>2253</v>
      </c>
    </row>
    <row r="189" spans="1:3" x14ac:dyDescent="0.25">
      <c r="A189" s="22" t="s">
        <v>674</v>
      </c>
      <c r="B189" s="22" t="s">
        <v>675</v>
      </c>
      <c r="C189" s="23">
        <v>13199</v>
      </c>
    </row>
    <row r="190" spans="1:3" x14ac:dyDescent="0.25">
      <c r="A190" s="22" t="s">
        <v>178</v>
      </c>
      <c r="B190" s="22" t="s">
        <v>179</v>
      </c>
      <c r="C190" s="23">
        <v>6083</v>
      </c>
    </row>
    <row r="191" spans="1:3" x14ac:dyDescent="0.25">
      <c r="A191" s="22" t="s">
        <v>908</v>
      </c>
      <c r="B191" s="22" t="s">
        <v>909</v>
      </c>
      <c r="C191" s="23">
        <v>2865</v>
      </c>
    </row>
    <row r="192" spans="1:3" x14ac:dyDescent="0.25">
      <c r="A192" s="22" t="s">
        <v>910</v>
      </c>
      <c r="B192" s="22" t="s">
        <v>911</v>
      </c>
      <c r="C192" s="23">
        <v>2371</v>
      </c>
    </row>
    <row r="193" spans="1:3" x14ac:dyDescent="0.25">
      <c r="A193" s="22" t="s">
        <v>258</v>
      </c>
      <c r="B193" s="22" t="s">
        <v>259</v>
      </c>
      <c r="C193" s="23">
        <v>1838</v>
      </c>
    </row>
    <row r="194" spans="1:3" x14ac:dyDescent="0.25">
      <c r="A194" s="22" t="s">
        <v>350</v>
      </c>
      <c r="B194" s="22" t="s">
        <v>351</v>
      </c>
      <c r="C194" s="23">
        <v>3878</v>
      </c>
    </row>
    <row r="195" spans="1:3" x14ac:dyDescent="0.25">
      <c r="A195" s="22" t="s">
        <v>96</v>
      </c>
      <c r="B195" s="22" t="s">
        <v>97</v>
      </c>
      <c r="C195" s="23">
        <v>11930</v>
      </c>
    </row>
    <row r="196" spans="1:3" x14ac:dyDescent="0.25">
      <c r="A196" s="22" t="s">
        <v>128</v>
      </c>
      <c r="B196" s="22" t="s">
        <v>129</v>
      </c>
      <c r="C196" s="23">
        <v>26517</v>
      </c>
    </row>
    <row r="197" spans="1:3" x14ac:dyDescent="0.25">
      <c r="A197" s="24" t="s">
        <v>766</v>
      </c>
      <c r="B197" s="24" t="s">
        <v>767</v>
      </c>
      <c r="C197" s="23">
        <v>4556</v>
      </c>
    </row>
    <row r="198" spans="1:3" x14ac:dyDescent="0.25">
      <c r="A198" s="22" t="s">
        <v>584</v>
      </c>
      <c r="B198" s="22" t="s">
        <v>585</v>
      </c>
      <c r="C198" s="23">
        <v>3298</v>
      </c>
    </row>
    <row r="199" spans="1:3" x14ac:dyDescent="0.25">
      <c r="A199" s="22" t="s">
        <v>684</v>
      </c>
      <c r="B199" s="22" t="s">
        <v>685</v>
      </c>
      <c r="C199" s="23">
        <v>52435</v>
      </c>
    </row>
    <row r="200" spans="1:3" x14ac:dyDescent="0.25">
      <c r="A200" s="22" t="s">
        <v>586</v>
      </c>
      <c r="B200" s="22" t="s">
        <v>587</v>
      </c>
      <c r="C200" s="23">
        <v>7947</v>
      </c>
    </row>
    <row r="201" spans="1:3" x14ac:dyDescent="0.25">
      <c r="A201" s="22" t="s">
        <v>912</v>
      </c>
      <c r="B201" s="22" t="s">
        <v>913</v>
      </c>
      <c r="C201" s="23">
        <v>1599</v>
      </c>
    </row>
    <row r="202" spans="1:3" x14ac:dyDescent="0.25">
      <c r="A202" s="22" t="s">
        <v>72</v>
      </c>
      <c r="B202" s="22" t="s">
        <v>73</v>
      </c>
      <c r="C202" s="23">
        <v>7403</v>
      </c>
    </row>
    <row r="203" spans="1:3" x14ac:dyDescent="0.25">
      <c r="A203" s="22" t="s">
        <v>658</v>
      </c>
      <c r="B203" s="22" t="s">
        <v>659</v>
      </c>
      <c r="C203" s="23">
        <v>5424</v>
      </c>
    </row>
    <row r="204" spans="1:3" x14ac:dyDescent="0.25">
      <c r="A204" s="22" t="s">
        <v>914</v>
      </c>
      <c r="B204" s="22" t="s">
        <v>915</v>
      </c>
      <c r="C204" s="23">
        <v>11414</v>
      </c>
    </row>
    <row r="205" spans="1:3" x14ac:dyDescent="0.25">
      <c r="A205" s="22" t="s">
        <v>74</v>
      </c>
      <c r="B205" s="22" t="s">
        <v>75</v>
      </c>
      <c r="C205" s="23">
        <v>2534</v>
      </c>
    </row>
    <row r="206" spans="1:3" x14ac:dyDescent="0.25">
      <c r="A206" s="22" t="s">
        <v>76</v>
      </c>
      <c r="B206" s="22" t="s">
        <v>77</v>
      </c>
      <c r="C206" s="23">
        <v>1331</v>
      </c>
    </row>
    <row r="207" spans="1:3" x14ac:dyDescent="0.25">
      <c r="A207" s="22" t="s">
        <v>260</v>
      </c>
      <c r="B207" s="22" t="s">
        <v>261</v>
      </c>
      <c r="C207" s="23">
        <v>7366</v>
      </c>
    </row>
    <row r="208" spans="1:3" x14ac:dyDescent="0.25">
      <c r="A208" s="22" t="s">
        <v>502</v>
      </c>
      <c r="B208" s="22" t="s">
        <v>503</v>
      </c>
      <c r="C208" s="23">
        <v>1354</v>
      </c>
    </row>
    <row r="209" spans="1:3" x14ac:dyDescent="0.25">
      <c r="A209" s="22" t="s">
        <v>686</v>
      </c>
      <c r="B209" s="22" t="s">
        <v>687</v>
      </c>
      <c r="C209" s="23">
        <v>10334</v>
      </c>
    </row>
    <row r="210" spans="1:3" x14ac:dyDescent="0.25">
      <c r="A210" s="22" t="s">
        <v>262</v>
      </c>
      <c r="B210" s="22" t="s">
        <v>263</v>
      </c>
      <c r="C210" s="23">
        <v>1818</v>
      </c>
    </row>
    <row r="211" spans="1:3" x14ac:dyDescent="0.25">
      <c r="A211" s="22" t="s">
        <v>656</v>
      </c>
      <c r="B211" s="22" t="s">
        <v>657</v>
      </c>
      <c r="C211" s="23">
        <v>3995</v>
      </c>
    </row>
    <row r="212" spans="1:3" x14ac:dyDescent="0.25">
      <c r="A212" s="22" t="s">
        <v>504</v>
      </c>
      <c r="B212" s="22" t="s">
        <v>505</v>
      </c>
      <c r="C212" s="23">
        <v>7676</v>
      </c>
    </row>
    <row r="213" spans="1:3" x14ac:dyDescent="0.25">
      <c r="A213" s="22" t="s">
        <v>78</v>
      </c>
      <c r="B213" s="22" t="s">
        <v>79</v>
      </c>
      <c r="C213" s="23">
        <v>6256</v>
      </c>
    </row>
    <row r="214" spans="1:3" x14ac:dyDescent="0.25">
      <c r="A214" s="22" t="s">
        <v>30</v>
      </c>
      <c r="B214" s="22" t="s">
        <v>31</v>
      </c>
      <c r="C214" s="23">
        <v>1475</v>
      </c>
    </row>
    <row r="215" spans="1:3" x14ac:dyDescent="0.25">
      <c r="A215" s="22" t="s">
        <v>32</v>
      </c>
      <c r="B215" s="22" t="s">
        <v>33</v>
      </c>
      <c r="C215" s="23">
        <v>15441</v>
      </c>
    </row>
    <row r="216" spans="1:3" x14ac:dyDescent="0.25">
      <c r="A216" s="22" t="s">
        <v>352</v>
      </c>
      <c r="B216" s="22" t="s">
        <v>353</v>
      </c>
      <c r="C216" s="23">
        <v>6135</v>
      </c>
    </row>
    <row r="217" spans="1:3" x14ac:dyDescent="0.25">
      <c r="A217" s="22" t="s">
        <v>80</v>
      </c>
      <c r="B217" s="22" t="s">
        <v>81</v>
      </c>
      <c r="C217" s="23">
        <v>11533</v>
      </c>
    </row>
    <row r="218" spans="1:3" x14ac:dyDescent="0.25">
      <c r="A218" s="22" t="s">
        <v>82</v>
      </c>
      <c r="B218" s="22" t="s">
        <v>83</v>
      </c>
      <c r="C218" s="23">
        <v>4411</v>
      </c>
    </row>
    <row r="219" spans="1:3" x14ac:dyDescent="0.25">
      <c r="A219" s="22" t="s">
        <v>180</v>
      </c>
      <c r="B219" s="22" t="s">
        <v>181</v>
      </c>
      <c r="C219" s="23">
        <v>10737</v>
      </c>
    </row>
    <row r="220" spans="1:3" x14ac:dyDescent="0.25">
      <c r="A220" s="22" t="s">
        <v>588</v>
      </c>
      <c r="B220" s="22" t="s">
        <v>589</v>
      </c>
      <c r="C220" s="23">
        <v>1438</v>
      </c>
    </row>
    <row r="221" spans="1:3" x14ac:dyDescent="0.25">
      <c r="A221" s="22" t="s">
        <v>264</v>
      </c>
      <c r="B221" s="22" t="s">
        <v>265</v>
      </c>
      <c r="C221" s="23">
        <v>9589</v>
      </c>
    </row>
    <row r="222" spans="1:3" x14ac:dyDescent="0.25">
      <c r="A222" s="22" t="s">
        <v>182</v>
      </c>
      <c r="B222" s="22" t="s">
        <v>183</v>
      </c>
      <c r="C222" s="23">
        <v>22955</v>
      </c>
    </row>
    <row r="223" spans="1:3" x14ac:dyDescent="0.25">
      <c r="A223" s="22" t="s">
        <v>84</v>
      </c>
      <c r="B223" s="22" t="s">
        <v>85</v>
      </c>
      <c r="C223" s="23">
        <v>4861</v>
      </c>
    </row>
    <row r="224" spans="1:3" x14ac:dyDescent="0.25">
      <c r="A224" s="22" t="s">
        <v>86</v>
      </c>
      <c r="B224" s="22" t="s">
        <v>87</v>
      </c>
      <c r="C224" s="23">
        <v>3828</v>
      </c>
    </row>
    <row r="225" spans="1:3" x14ac:dyDescent="0.25">
      <c r="A225" s="22" t="s">
        <v>412</v>
      </c>
      <c r="B225" s="22" t="s">
        <v>413</v>
      </c>
      <c r="C225" s="23">
        <v>5909</v>
      </c>
    </row>
    <row r="226" spans="1:3" x14ac:dyDescent="0.25">
      <c r="A226" s="22" t="s">
        <v>34</v>
      </c>
      <c r="B226" s="22" t="s">
        <v>35</v>
      </c>
      <c r="C226" s="23">
        <v>30348</v>
      </c>
    </row>
    <row r="227" spans="1:3" x14ac:dyDescent="0.25">
      <c r="A227" s="22" t="s">
        <v>590</v>
      </c>
      <c r="B227" s="22" t="s">
        <v>591</v>
      </c>
      <c r="C227" s="23">
        <v>5982</v>
      </c>
    </row>
    <row r="228" spans="1:3" x14ac:dyDescent="0.25">
      <c r="A228" s="22" t="s">
        <v>592</v>
      </c>
      <c r="B228" s="22" t="s">
        <v>593</v>
      </c>
      <c r="C228" s="23">
        <v>7165</v>
      </c>
    </row>
    <row r="229" spans="1:3" x14ac:dyDescent="0.25">
      <c r="A229" s="22" t="s">
        <v>634</v>
      </c>
      <c r="B229" s="22" t="s">
        <v>635</v>
      </c>
      <c r="C229" s="23">
        <v>27843</v>
      </c>
    </row>
    <row r="230" spans="1:3" x14ac:dyDescent="0.25">
      <c r="A230" s="22" t="s">
        <v>708</v>
      </c>
      <c r="B230" s="22" t="s">
        <v>709</v>
      </c>
      <c r="C230" s="23">
        <v>841</v>
      </c>
    </row>
    <row r="231" spans="1:3" x14ac:dyDescent="0.25">
      <c r="A231" s="22" t="s">
        <v>36</v>
      </c>
      <c r="B231" s="22" t="s">
        <v>37</v>
      </c>
      <c r="C231" s="23">
        <v>12082</v>
      </c>
    </row>
    <row r="232" spans="1:3" x14ac:dyDescent="0.25">
      <c r="A232" s="22" t="s">
        <v>184</v>
      </c>
      <c r="B232" s="22" t="s">
        <v>185</v>
      </c>
      <c r="C232" s="23">
        <v>8497</v>
      </c>
    </row>
    <row r="233" spans="1:3" x14ac:dyDescent="0.25">
      <c r="A233" s="22" t="s">
        <v>266</v>
      </c>
      <c r="B233" s="22" t="s">
        <v>267</v>
      </c>
      <c r="C233" s="23">
        <v>6439</v>
      </c>
    </row>
    <row r="234" spans="1:3" x14ac:dyDescent="0.25">
      <c r="A234" s="22" t="s">
        <v>668</v>
      </c>
      <c r="B234" s="22" t="s">
        <v>669</v>
      </c>
      <c r="C234" s="23">
        <v>23900</v>
      </c>
    </row>
    <row r="235" spans="1:3" x14ac:dyDescent="0.25">
      <c r="A235" s="24" t="s">
        <v>740</v>
      </c>
      <c r="B235" s="24" t="s">
        <v>741</v>
      </c>
      <c r="C235" s="23">
        <v>147689</v>
      </c>
    </row>
    <row r="236" spans="1:3" x14ac:dyDescent="0.25">
      <c r="A236" s="22" t="s">
        <v>666</v>
      </c>
      <c r="B236" s="22" t="s">
        <v>667</v>
      </c>
      <c r="C236" s="23">
        <v>15688</v>
      </c>
    </row>
    <row r="237" spans="1:3" x14ac:dyDescent="0.25">
      <c r="A237" s="22" t="s">
        <v>688</v>
      </c>
      <c r="B237" s="22" t="s">
        <v>689</v>
      </c>
      <c r="C237" s="23">
        <v>18083</v>
      </c>
    </row>
    <row r="238" spans="1:3" x14ac:dyDescent="0.25">
      <c r="A238" s="22" t="s">
        <v>270</v>
      </c>
      <c r="B238" s="22" t="s">
        <v>271</v>
      </c>
      <c r="C238" s="23">
        <v>8137</v>
      </c>
    </row>
    <row r="239" spans="1:3" x14ac:dyDescent="0.25">
      <c r="A239" s="22" t="s">
        <v>404</v>
      </c>
      <c r="B239" s="22" t="s">
        <v>405</v>
      </c>
      <c r="C239" s="23">
        <v>4770</v>
      </c>
    </row>
    <row r="240" spans="1:3" x14ac:dyDescent="0.25">
      <c r="A240" s="22" t="s">
        <v>88</v>
      </c>
      <c r="B240" s="22" t="s">
        <v>89</v>
      </c>
      <c r="C240" s="23">
        <v>1622</v>
      </c>
    </row>
    <row r="241" spans="1:3" x14ac:dyDescent="0.25">
      <c r="A241" s="22" t="s">
        <v>690</v>
      </c>
      <c r="B241" s="22" t="s">
        <v>691</v>
      </c>
      <c r="C241" s="23">
        <v>13874</v>
      </c>
    </row>
    <row r="242" spans="1:3" x14ac:dyDescent="0.25">
      <c r="A242" s="22" t="s">
        <v>90</v>
      </c>
      <c r="B242" s="22" t="s">
        <v>91</v>
      </c>
      <c r="C242" s="23">
        <v>8484</v>
      </c>
    </row>
    <row r="243" spans="1:3" x14ac:dyDescent="0.25">
      <c r="A243" s="22" t="s">
        <v>692</v>
      </c>
      <c r="B243" s="22" t="s">
        <v>693</v>
      </c>
      <c r="C243" s="23">
        <v>12807</v>
      </c>
    </row>
    <row r="244" spans="1:3" x14ac:dyDescent="0.25">
      <c r="A244" s="22" t="s">
        <v>414</v>
      </c>
      <c r="B244" s="22" t="s">
        <v>415</v>
      </c>
      <c r="C244" s="23">
        <v>2625</v>
      </c>
    </row>
    <row r="245" spans="1:3" x14ac:dyDescent="0.25">
      <c r="A245" s="24" t="s">
        <v>742</v>
      </c>
      <c r="B245" s="24" t="s">
        <v>743</v>
      </c>
      <c r="C245" s="23">
        <v>12023</v>
      </c>
    </row>
    <row r="246" spans="1:3" x14ac:dyDescent="0.25">
      <c r="A246" s="22" t="s">
        <v>354</v>
      </c>
      <c r="B246" s="22" t="s">
        <v>355</v>
      </c>
      <c r="C246" s="23">
        <v>4145</v>
      </c>
    </row>
    <row r="247" spans="1:3" x14ac:dyDescent="0.25">
      <c r="A247" s="22" t="s">
        <v>506</v>
      </c>
      <c r="B247" s="22" t="s">
        <v>507</v>
      </c>
      <c r="C247" s="23">
        <v>5467</v>
      </c>
    </row>
    <row r="248" spans="1:3" x14ac:dyDescent="0.25">
      <c r="A248" s="22" t="s">
        <v>594</v>
      </c>
      <c r="B248" s="22" t="s">
        <v>595</v>
      </c>
      <c r="C248" s="23">
        <v>5033</v>
      </c>
    </row>
    <row r="249" spans="1:3" x14ac:dyDescent="0.25">
      <c r="A249" s="24" t="s">
        <v>744</v>
      </c>
      <c r="B249" s="24" t="s">
        <v>745</v>
      </c>
      <c r="C249" s="23">
        <v>22964</v>
      </c>
    </row>
    <row r="250" spans="1:3" x14ac:dyDescent="0.25">
      <c r="A250" s="22" t="s">
        <v>272</v>
      </c>
      <c r="B250" s="22" t="s">
        <v>273</v>
      </c>
      <c r="C250" s="23">
        <v>1619</v>
      </c>
    </row>
    <row r="251" spans="1:3" x14ac:dyDescent="0.25">
      <c r="A251" s="22" t="s">
        <v>306</v>
      </c>
      <c r="B251" s="22" t="s">
        <v>307</v>
      </c>
      <c r="C251" s="23">
        <v>2783</v>
      </c>
    </row>
    <row r="252" spans="1:3" x14ac:dyDescent="0.25">
      <c r="A252" s="22" t="s">
        <v>274</v>
      </c>
      <c r="B252" s="22" t="s">
        <v>275</v>
      </c>
      <c r="C252" s="23">
        <v>2616</v>
      </c>
    </row>
    <row r="253" spans="1:3" x14ac:dyDescent="0.25">
      <c r="A253" s="22" t="s">
        <v>916</v>
      </c>
      <c r="B253" s="22" t="s">
        <v>917</v>
      </c>
      <c r="C253" s="23">
        <v>2845</v>
      </c>
    </row>
    <row r="254" spans="1:3" x14ac:dyDescent="0.25">
      <c r="A254" s="22" t="s">
        <v>596</v>
      </c>
      <c r="B254" s="22" t="s">
        <v>597</v>
      </c>
      <c r="C254" s="23">
        <v>866</v>
      </c>
    </row>
    <row r="255" spans="1:3" x14ac:dyDescent="0.25">
      <c r="A255" s="22" t="s">
        <v>508</v>
      </c>
      <c r="B255" s="22" t="s">
        <v>509</v>
      </c>
      <c r="C255" s="23">
        <v>2989</v>
      </c>
    </row>
    <row r="256" spans="1:3" x14ac:dyDescent="0.25">
      <c r="A256" s="22" t="s">
        <v>716</v>
      </c>
      <c r="B256" s="22" t="s">
        <v>717</v>
      </c>
      <c r="C256" s="23">
        <v>14133</v>
      </c>
    </row>
    <row r="257" spans="1:3" x14ac:dyDescent="0.25">
      <c r="A257" s="22" t="s">
        <v>416</v>
      </c>
      <c r="B257" s="22" t="s">
        <v>417</v>
      </c>
      <c r="C257" s="23">
        <v>3668</v>
      </c>
    </row>
    <row r="258" spans="1:3" x14ac:dyDescent="0.25">
      <c r="A258" s="22" t="s">
        <v>418</v>
      </c>
      <c r="B258" s="22" t="s">
        <v>419</v>
      </c>
      <c r="C258" s="23">
        <v>13246</v>
      </c>
    </row>
    <row r="259" spans="1:3" x14ac:dyDescent="0.25">
      <c r="A259" s="22" t="s">
        <v>510</v>
      </c>
      <c r="B259" s="22" t="s">
        <v>511</v>
      </c>
      <c r="C259" s="23">
        <v>4989</v>
      </c>
    </row>
    <row r="260" spans="1:3" x14ac:dyDescent="0.25">
      <c r="A260" s="22" t="s">
        <v>512</v>
      </c>
      <c r="B260" s="22" t="s">
        <v>513</v>
      </c>
      <c r="C260" s="23">
        <v>3489</v>
      </c>
    </row>
    <row r="261" spans="1:3" x14ac:dyDescent="0.25">
      <c r="A261" s="22" t="s">
        <v>92</v>
      </c>
      <c r="B261" s="22" t="s">
        <v>93</v>
      </c>
      <c r="C261" s="23">
        <v>5986</v>
      </c>
    </row>
    <row r="262" spans="1:3" x14ac:dyDescent="0.25">
      <c r="A262" s="22" t="s">
        <v>186</v>
      </c>
      <c r="B262" s="22" t="s">
        <v>187</v>
      </c>
      <c r="C262" s="23">
        <v>14138</v>
      </c>
    </row>
    <row r="263" spans="1:3" x14ac:dyDescent="0.25">
      <c r="A263" s="22" t="s">
        <v>694</v>
      </c>
      <c r="B263" s="22" t="s">
        <v>695</v>
      </c>
      <c r="C263" s="23">
        <v>9304</v>
      </c>
    </row>
    <row r="264" spans="1:3" x14ac:dyDescent="0.25">
      <c r="A264" s="22" t="s">
        <v>422</v>
      </c>
      <c r="B264" s="22" t="s">
        <v>423</v>
      </c>
      <c r="C264" s="23">
        <v>3352</v>
      </c>
    </row>
    <row r="265" spans="1:3" x14ac:dyDescent="0.25">
      <c r="A265" s="22" t="s">
        <v>918</v>
      </c>
      <c r="B265" s="22" t="s">
        <v>919</v>
      </c>
      <c r="C265" s="23">
        <v>1773</v>
      </c>
    </row>
    <row r="266" spans="1:3" x14ac:dyDescent="0.25">
      <c r="A266" s="24" t="s">
        <v>746</v>
      </c>
      <c r="B266" s="24" t="s">
        <v>747</v>
      </c>
      <c r="C266" s="23">
        <v>61695</v>
      </c>
    </row>
    <row r="267" spans="1:3" x14ac:dyDescent="0.25">
      <c r="A267" s="22" t="s">
        <v>98</v>
      </c>
      <c r="B267" s="22" t="s">
        <v>920</v>
      </c>
      <c r="C267" s="23">
        <v>17277</v>
      </c>
    </row>
    <row r="268" spans="1:3" x14ac:dyDescent="0.25">
      <c r="A268" s="22" t="s">
        <v>38</v>
      </c>
      <c r="B268" s="22" t="s">
        <v>39</v>
      </c>
      <c r="C268" s="23">
        <v>3741</v>
      </c>
    </row>
    <row r="269" spans="1:3" x14ac:dyDescent="0.25">
      <c r="A269" s="24" t="s">
        <v>748</v>
      </c>
      <c r="B269" s="24" t="s">
        <v>749</v>
      </c>
      <c r="C269" s="23">
        <v>35336</v>
      </c>
    </row>
    <row r="270" spans="1:3" x14ac:dyDescent="0.25">
      <c r="A270" s="22" t="s">
        <v>40</v>
      </c>
      <c r="B270" s="22" t="s">
        <v>41</v>
      </c>
      <c r="C270" s="23">
        <v>22786</v>
      </c>
    </row>
    <row r="271" spans="1:3" x14ac:dyDescent="0.25">
      <c r="A271" s="22" t="s">
        <v>276</v>
      </c>
      <c r="B271" s="22" t="s">
        <v>277</v>
      </c>
      <c r="C271" s="23">
        <v>2753</v>
      </c>
    </row>
    <row r="272" spans="1:3" x14ac:dyDescent="0.25">
      <c r="A272" s="22" t="s">
        <v>278</v>
      </c>
      <c r="B272" s="22" t="s">
        <v>279</v>
      </c>
      <c r="C272" s="23">
        <v>7057</v>
      </c>
    </row>
    <row r="273" spans="1:3" x14ac:dyDescent="0.25">
      <c r="A273" s="22" t="s">
        <v>42</v>
      </c>
      <c r="B273" s="22" t="s">
        <v>43</v>
      </c>
      <c r="C273" s="23">
        <v>1373</v>
      </c>
    </row>
    <row r="274" spans="1:3" x14ac:dyDescent="0.25">
      <c r="A274" s="22" t="s">
        <v>100</v>
      </c>
      <c r="B274" s="22" t="s">
        <v>101</v>
      </c>
      <c r="C274" s="23">
        <v>2480</v>
      </c>
    </row>
    <row r="275" spans="1:3" x14ac:dyDescent="0.25">
      <c r="A275" s="22" t="s">
        <v>424</v>
      </c>
      <c r="B275" s="22" t="s">
        <v>425</v>
      </c>
      <c r="C275" s="23">
        <v>2295</v>
      </c>
    </row>
    <row r="276" spans="1:3" x14ac:dyDescent="0.25">
      <c r="A276" s="22" t="s">
        <v>598</v>
      </c>
      <c r="B276" s="22" t="s">
        <v>599</v>
      </c>
      <c r="C276" s="23">
        <v>1107</v>
      </c>
    </row>
    <row r="277" spans="1:3" x14ac:dyDescent="0.25">
      <c r="A277" s="22" t="s">
        <v>356</v>
      </c>
      <c r="B277" s="22" t="s">
        <v>357</v>
      </c>
      <c r="C277" s="23">
        <v>1770</v>
      </c>
    </row>
    <row r="278" spans="1:3" x14ac:dyDescent="0.25">
      <c r="A278" s="22" t="s">
        <v>358</v>
      </c>
      <c r="B278" s="22" t="s">
        <v>359</v>
      </c>
      <c r="C278" s="23">
        <v>3803</v>
      </c>
    </row>
    <row r="279" spans="1:3" x14ac:dyDescent="0.25">
      <c r="A279" s="22" t="s">
        <v>280</v>
      </c>
      <c r="B279" s="22" t="s">
        <v>281</v>
      </c>
      <c r="C279" s="23">
        <v>2637</v>
      </c>
    </row>
    <row r="280" spans="1:3" x14ac:dyDescent="0.25">
      <c r="A280" s="22" t="s">
        <v>426</v>
      </c>
      <c r="B280" s="22" t="s">
        <v>427</v>
      </c>
      <c r="C280" s="23">
        <v>4394</v>
      </c>
    </row>
    <row r="281" spans="1:3" x14ac:dyDescent="0.25">
      <c r="A281" s="22" t="s">
        <v>102</v>
      </c>
      <c r="B281" s="22" t="s">
        <v>103</v>
      </c>
      <c r="C281" s="23">
        <v>1664</v>
      </c>
    </row>
    <row r="282" spans="1:3" x14ac:dyDescent="0.25">
      <c r="A282" s="22" t="s">
        <v>428</v>
      </c>
      <c r="B282" s="22" t="s">
        <v>429</v>
      </c>
      <c r="C282" s="23">
        <v>5752</v>
      </c>
    </row>
    <row r="283" spans="1:3" x14ac:dyDescent="0.25">
      <c r="A283" s="22" t="s">
        <v>188</v>
      </c>
      <c r="B283" s="22" t="s">
        <v>189</v>
      </c>
      <c r="C283" s="23">
        <v>5064</v>
      </c>
    </row>
    <row r="284" spans="1:3" x14ac:dyDescent="0.25">
      <c r="A284" s="22" t="s">
        <v>104</v>
      </c>
      <c r="B284" s="22" t="s">
        <v>105</v>
      </c>
      <c r="C284" s="23">
        <v>7818</v>
      </c>
    </row>
    <row r="285" spans="1:3" x14ac:dyDescent="0.25">
      <c r="A285" s="22" t="s">
        <v>282</v>
      </c>
      <c r="B285" s="22" t="s">
        <v>283</v>
      </c>
      <c r="C285" s="23">
        <v>23593</v>
      </c>
    </row>
    <row r="286" spans="1:3" x14ac:dyDescent="0.25">
      <c r="A286" s="22" t="s">
        <v>106</v>
      </c>
      <c r="B286" s="22" t="s">
        <v>107</v>
      </c>
      <c r="C286" s="23">
        <v>16855</v>
      </c>
    </row>
    <row r="287" spans="1:3" x14ac:dyDescent="0.25">
      <c r="A287" s="22" t="s">
        <v>644</v>
      </c>
      <c r="B287" s="22" t="s">
        <v>645</v>
      </c>
      <c r="C287" s="23">
        <v>10471</v>
      </c>
    </row>
    <row r="288" spans="1:3" x14ac:dyDescent="0.25">
      <c r="A288" s="22" t="s">
        <v>284</v>
      </c>
      <c r="B288" s="22" t="s">
        <v>285</v>
      </c>
      <c r="C288" s="23">
        <v>3506</v>
      </c>
    </row>
    <row r="289" spans="1:3" x14ac:dyDescent="0.25">
      <c r="A289" s="22" t="s">
        <v>108</v>
      </c>
      <c r="B289" s="22" t="s">
        <v>109</v>
      </c>
      <c r="C289" s="23">
        <v>30223</v>
      </c>
    </row>
    <row r="290" spans="1:3" x14ac:dyDescent="0.25">
      <c r="A290" s="22" t="s">
        <v>430</v>
      </c>
      <c r="B290" s="22" t="s">
        <v>431</v>
      </c>
      <c r="C290" s="23">
        <v>2421</v>
      </c>
    </row>
    <row r="291" spans="1:3" x14ac:dyDescent="0.25">
      <c r="A291" s="22" t="s">
        <v>432</v>
      </c>
      <c r="B291" s="22" t="s">
        <v>433</v>
      </c>
      <c r="C291" s="23">
        <v>1398</v>
      </c>
    </row>
    <row r="292" spans="1:3" x14ac:dyDescent="0.25">
      <c r="A292" s="22" t="s">
        <v>921</v>
      </c>
      <c r="B292" s="22" t="s">
        <v>922</v>
      </c>
      <c r="C292" s="23">
        <v>2690</v>
      </c>
    </row>
    <row r="293" spans="1:3" x14ac:dyDescent="0.25">
      <c r="A293" s="22" t="s">
        <v>286</v>
      </c>
      <c r="B293" s="22" t="s">
        <v>287</v>
      </c>
      <c r="C293" s="23">
        <v>2516</v>
      </c>
    </row>
    <row r="294" spans="1:3" x14ac:dyDescent="0.25">
      <c r="A294" s="22" t="s">
        <v>648</v>
      </c>
      <c r="B294" s="22" t="s">
        <v>649</v>
      </c>
      <c r="C294" s="23">
        <v>12749</v>
      </c>
    </row>
    <row r="295" spans="1:3" x14ac:dyDescent="0.25">
      <c r="A295" s="22" t="s">
        <v>600</v>
      </c>
      <c r="B295" s="22" t="s">
        <v>601</v>
      </c>
      <c r="C295" s="23">
        <v>1621</v>
      </c>
    </row>
    <row r="296" spans="1:3" x14ac:dyDescent="0.25">
      <c r="A296" s="22" t="s">
        <v>190</v>
      </c>
      <c r="B296" s="22" t="s">
        <v>191</v>
      </c>
      <c r="C296" s="23">
        <v>20585</v>
      </c>
    </row>
    <row r="297" spans="1:3" x14ac:dyDescent="0.25">
      <c r="A297" s="22" t="s">
        <v>434</v>
      </c>
      <c r="B297" s="22" t="s">
        <v>435</v>
      </c>
      <c r="C297" s="23">
        <v>1099</v>
      </c>
    </row>
    <row r="298" spans="1:3" x14ac:dyDescent="0.25">
      <c r="A298" s="22" t="s">
        <v>696</v>
      </c>
      <c r="B298" s="22" t="s">
        <v>697</v>
      </c>
      <c r="C298" s="23">
        <v>17584</v>
      </c>
    </row>
    <row r="299" spans="1:3" x14ac:dyDescent="0.25">
      <c r="A299" s="22" t="s">
        <v>288</v>
      </c>
      <c r="B299" s="22" t="s">
        <v>289</v>
      </c>
      <c r="C299" s="23">
        <v>47121</v>
      </c>
    </row>
    <row r="300" spans="1:3" x14ac:dyDescent="0.25">
      <c r="A300" s="22" t="s">
        <v>360</v>
      </c>
      <c r="B300" s="22" t="s">
        <v>361</v>
      </c>
      <c r="C300" s="23">
        <v>4044</v>
      </c>
    </row>
    <row r="301" spans="1:3" x14ac:dyDescent="0.25">
      <c r="A301" s="22" t="s">
        <v>923</v>
      </c>
      <c r="B301" s="22" t="s">
        <v>924</v>
      </c>
      <c r="C301" s="23">
        <v>1809</v>
      </c>
    </row>
    <row r="302" spans="1:3" x14ac:dyDescent="0.25">
      <c r="A302" s="22" t="s">
        <v>192</v>
      </c>
      <c r="B302" s="22" t="s">
        <v>193</v>
      </c>
      <c r="C302" s="23">
        <v>3486</v>
      </c>
    </row>
    <row r="303" spans="1:3" x14ac:dyDescent="0.25">
      <c r="A303" s="22" t="s">
        <v>110</v>
      </c>
      <c r="B303" s="22" t="s">
        <v>111</v>
      </c>
      <c r="C303" s="23">
        <v>4975</v>
      </c>
    </row>
    <row r="304" spans="1:3" x14ac:dyDescent="0.25">
      <c r="A304" s="22" t="s">
        <v>112</v>
      </c>
      <c r="B304" s="22" t="s">
        <v>113</v>
      </c>
      <c r="C304" s="23">
        <v>1648</v>
      </c>
    </row>
    <row r="305" spans="1:3" x14ac:dyDescent="0.25">
      <c r="A305" s="22" t="s">
        <v>514</v>
      </c>
      <c r="B305" s="22" t="s">
        <v>515</v>
      </c>
      <c r="C305" s="23">
        <v>9707</v>
      </c>
    </row>
    <row r="306" spans="1:3" x14ac:dyDescent="0.25">
      <c r="A306" s="22" t="s">
        <v>290</v>
      </c>
      <c r="B306" s="22" t="s">
        <v>291</v>
      </c>
      <c r="C306" s="23">
        <v>2764</v>
      </c>
    </row>
    <row r="307" spans="1:3" x14ac:dyDescent="0.25">
      <c r="A307" s="22" t="s">
        <v>172</v>
      </c>
      <c r="B307" s="22" t="s">
        <v>173</v>
      </c>
      <c r="C307" s="23">
        <v>11352</v>
      </c>
    </row>
    <row r="308" spans="1:3" x14ac:dyDescent="0.25">
      <c r="A308" s="22" t="s">
        <v>602</v>
      </c>
      <c r="B308" s="22" t="s">
        <v>603</v>
      </c>
      <c r="C308" s="23">
        <v>1532</v>
      </c>
    </row>
    <row r="309" spans="1:3" x14ac:dyDescent="0.25">
      <c r="A309" s="22" t="s">
        <v>652</v>
      </c>
      <c r="B309" s="22" t="s">
        <v>653</v>
      </c>
      <c r="C309" s="23">
        <v>8777</v>
      </c>
    </row>
    <row r="310" spans="1:3" x14ac:dyDescent="0.25">
      <c r="A310" s="22" t="s">
        <v>925</v>
      </c>
      <c r="B310" s="22" t="s">
        <v>926</v>
      </c>
      <c r="C310" s="23">
        <v>2273</v>
      </c>
    </row>
    <row r="311" spans="1:3" x14ac:dyDescent="0.25">
      <c r="A311" s="22" t="s">
        <v>927</v>
      </c>
      <c r="B311" s="22" t="s">
        <v>928</v>
      </c>
      <c r="C311" s="23">
        <v>2980</v>
      </c>
    </row>
    <row r="312" spans="1:3" x14ac:dyDescent="0.25">
      <c r="A312" s="22" t="s">
        <v>516</v>
      </c>
      <c r="B312" s="22" t="s">
        <v>517</v>
      </c>
      <c r="C312" s="23">
        <v>51658</v>
      </c>
    </row>
    <row r="313" spans="1:3" x14ac:dyDescent="0.25">
      <c r="A313" s="22" t="s">
        <v>604</v>
      </c>
      <c r="B313" s="22" t="s">
        <v>605</v>
      </c>
      <c r="C313" s="23">
        <v>5611</v>
      </c>
    </row>
    <row r="314" spans="1:3" x14ac:dyDescent="0.25">
      <c r="A314" s="22" t="s">
        <v>292</v>
      </c>
      <c r="B314" s="22" t="s">
        <v>293</v>
      </c>
      <c r="C314" s="23">
        <v>4465</v>
      </c>
    </row>
    <row r="315" spans="1:3" x14ac:dyDescent="0.25">
      <c r="A315" s="22" t="s">
        <v>114</v>
      </c>
      <c r="B315" s="22" t="s">
        <v>115</v>
      </c>
      <c r="C315" s="23">
        <v>1204</v>
      </c>
    </row>
    <row r="316" spans="1:3" x14ac:dyDescent="0.25">
      <c r="A316" s="22" t="s">
        <v>712</v>
      </c>
      <c r="B316" s="22" t="s">
        <v>713</v>
      </c>
      <c r="C316" s="23">
        <v>5822</v>
      </c>
    </row>
    <row r="317" spans="1:3" x14ac:dyDescent="0.25">
      <c r="A317" s="22" t="s">
        <v>436</v>
      </c>
      <c r="B317" s="22" t="s">
        <v>437</v>
      </c>
      <c r="C317" s="23">
        <v>16740</v>
      </c>
    </row>
    <row r="318" spans="1:3" x14ac:dyDescent="0.25">
      <c r="A318" s="22" t="s">
        <v>294</v>
      </c>
      <c r="B318" s="22" t="s">
        <v>295</v>
      </c>
      <c r="C318" s="23">
        <v>2445</v>
      </c>
    </row>
    <row r="319" spans="1:3" x14ac:dyDescent="0.25">
      <c r="A319" s="24" t="s">
        <v>750</v>
      </c>
      <c r="B319" s="24" t="s">
        <v>751</v>
      </c>
      <c r="C319" s="23">
        <v>14708</v>
      </c>
    </row>
    <row r="320" spans="1:3" x14ac:dyDescent="0.25">
      <c r="A320" s="22" t="s">
        <v>628</v>
      </c>
      <c r="B320" s="22" t="s">
        <v>629</v>
      </c>
      <c r="C320" s="23">
        <v>9097</v>
      </c>
    </row>
    <row r="321" spans="1:3" x14ac:dyDescent="0.25">
      <c r="A321" s="24" t="s">
        <v>768</v>
      </c>
      <c r="B321" s="24" t="s">
        <v>769</v>
      </c>
      <c r="C321" s="23">
        <v>4200</v>
      </c>
    </row>
    <row r="322" spans="1:3" x14ac:dyDescent="0.25">
      <c r="A322" s="22" t="s">
        <v>718</v>
      </c>
      <c r="B322" s="22" t="s">
        <v>719</v>
      </c>
      <c r="C322" s="23">
        <v>2770</v>
      </c>
    </row>
    <row r="323" spans="1:3" x14ac:dyDescent="0.25">
      <c r="A323" s="22" t="s">
        <v>606</v>
      </c>
      <c r="B323" s="22" t="s">
        <v>607</v>
      </c>
      <c r="C323" s="23">
        <v>1430</v>
      </c>
    </row>
    <row r="324" spans="1:3" x14ac:dyDescent="0.25">
      <c r="A324" s="22" t="s">
        <v>296</v>
      </c>
      <c r="B324" s="22" t="s">
        <v>297</v>
      </c>
      <c r="C324" s="23">
        <v>6970</v>
      </c>
    </row>
    <row r="325" spans="1:3" x14ac:dyDescent="0.25">
      <c r="A325" s="22" t="s">
        <v>518</v>
      </c>
      <c r="B325" s="22" t="s">
        <v>519</v>
      </c>
      <c r="C325" s="23">
        <v>1829</v>
      </c>
    </row>
    <row r="326" spans="1:3" x14ac:dyDescent="0.25">
      <c r="A326" s="22" t="s">
        <v>608</v>
      </c>
      <c r="B326" s="22" t="s">
        <v>609</v>
      </c>
      <c r="C326" s="23">
        <v>1561</v>
      </c>
    </row>
    <row r="327" spans="1:3" x14ac:dyDescent="0.25">
      <c r="A327" s="22" t="s">
        <v>194</v>
      </c>
      <c r="B327" s="22" t="s">
        <v>195</v>
      </c>
      <c r="C327" s="23">
        <v>7244</v>
      </c>
    </row>
    <row r="328" spans="1:3" x14ac:dyDescent="0.25">
      <c r="A328" s="22" t="s">
        <v>438</v>
      </c>
      <c r="B328" s="22" t="s">
        <v>439</v>
      </c>
      <c r="C328" s="23">
        <v>3284</v>
      </c>
    </row>
    <row r="329" spans="1:3" x14ac:dyDescent="0.25">
      <c r="A329" s="22" t="s">
        <v>440</v>
      </c>
      <c r="B329" s="22" t="s">
        <v>441</v>
      </c>
      <c r="C329" s="23">
        <v>8420</v>
      </c>
    </row>
    <row r="330" spans="1:3" x14ac:dyDescent="0.25">
      <c r="A330" s="22" t="s">
        <v>362</v>
      </c>
      <c r="B330" s="22" t="s">
        <v>363</v>
      </c>
      <c r="C330" s="23">
        <v>2083</v>
      </c>
    </row>
    <row r="331" spans="1:3" x14ac:dyDescent="0.25">
      <c r="A331" s="22" t="s">
        <v>610</v>
      </c>
      <c r="B331" s="22" t="s">
        <v>611</v>
      </c>
      <c r="C331" s="23">
        <v>1107</v>
      </c>
    </row>
    <row r="332" spans="1:3" x14ac:dyDescent="0.25">
      <c r="A332" s="22" t="s">
        <v>442</v>
      </c>
      <c r="B332" s="22" t="s">
        <v>443</v>
      </c>
      <c r="C332" s="23">
        <v>6727</v>
      </c>
    </row>
    <row r="333" spans="1:3" x14ac:dyDescent="0.25">
      <c r="A333" s="22" t="s">
        <v>444</v>
      </c>
      <c r="B333" s="22" t="s">
        <v>445</v>
      </c>
      <c r="C333" s="23">
        <v>5443</v>
      </c>
    </row>
    <row r="334" spans="1:3" x14ac:dyDescent="0.25">
      <c r="A334" s="22" t="s">
        <v>929</v>
      </c>
      <c r="B334" s="22" t="s">
        <v>930</v>
      </c>
      <c r="C334" s="23">
        <v>3025</v>
      </c>
    </row>
    <row r="335" spans="1:3" x14ac:dyDescent="0.25">
      <c r="A335" s="22" t="s">
        <v>196</v>
      </c>
      <c r="B335" s="22" t="s">
        <v>197</v>
      </c>
      <c r="C335" s="23">
        <v>15298</v>
      </c>
    </row>
    <row r="336" spans="1:3" x14ac:dyDescent="0.25">
      <c r="A336" s="22" t="s">
        <v>931</v>
      </c>
      <c r="B336" s="22" t="s">
        <v>932</v>
      </c>
      <c r="C336" s="23">
        <v>3572</v>
      </c>
    </row>
    <row r="337" spans="1:3" x14ac:dyDescent="0.25">
      <c r="A337" s="22" t="s">
        <v>298</v>
      </c>
      <c r="B337" s="22" t="s">
        <v>299</v>
      </c>
      <c r="C337" s="23">
        <v>3539</v>
      </c>
    </row>
    <row r="338" spans="1:3" x14ac:dyDescent="0.25">
      <c r="A338" s="22" t="s">
        <v>116</v>
      </c>
      <c r="B338" s="22" t="s">
        <v>117</v>
      </c>
      <c r="C338" s="23">
        <v>1290</v>
      </c>
    </row>
    <row r="339" spans="1:3" x14ac:dyDescent="0.25">
      <c r="A339" s="22" t="s">
        <v>198</v>
      </c>
      <c r="B339" s="22" t="s">
        <v>199</v>
      </c>
      <c r="C339" s="23">
        <v>5094</v>
      </c>
    </row>
    <row r="340" spans="1:3" x14ac:dyDescent="0.25">
      <c r="A340" s="22" t="s">
        <v>612</v>
      </c>
      <c r="B340" s="22" t="s">
        <v>613</v>
      </c>
      <c r="C340" s="23">
        <v>902</v>
      </c>
    </row>
    <row r="341" spans="1:3" x14ac:dyDescent="0.25">
      <c r="A341" s="24" t="s">
        <v>752</v>
      </c>
      <c r="B341" s="24" t="s">
        <v>753</v>
      </c>
      <c r="C341" s="23">
        <v>146572</v>
      </c>
    </row>
    <row r="342" spans="1:3" x14ac:dyDescent="0.25">
      <c r="A342" s="22" t="s">
        <v>200</v>
      </c>
      <c r="B342" s="22" t="s">
        <v>201</v>
      </c>
      <c r="C342" s="23">
        <v>30686</v>
      </c>
    </row>
    <row r="343" spans="1:3" x14ac:dyDescent="0.25">
      <c r="A343" s="22" t="s">
        <v>14</v>
      </c>
      <c r="B343" s="22" t="s">
        <v>15</v>
      </c>
      <c r="C343" s="23">
        <v>22180</v>
      </c>
    </row>
    <row r="344" spans="1:3" x14ac:dyDescent="0.25">
      <c r="A344" s="22" t="s">
        <v>614</v>
      </c>
      <c r="B344" s="22" t="s">
        <v>615</v>
      </c>
      <c r="C344" s="23">
        <v>1849</v>
      </c>
    </row>
    <row r="345" spans="1:3" x14ac:dyDescent="0.25">
      <c r="A345" s="22" t="s">
        <v>446</v>
      </c>
      <c r="B345" s="22" t="s">
        <v>447</v>
      </c>
      <c r="C345" s="23">
        <v>1215</v>
      </c>
    </row>
    <row r="346" spans="1:3" x14ac:dyDescent="0.25">
      <c r="A346" s="22" t="s">
        <v>300</v>
      </c>
      <c r="B346" s="22" t="s">
        <v>301</v>
      </c>
      <c r="C346" s="23">
        <v>2474</v>
      </c>
    </row>
    <row r="347" spans="1:3" x14ac:dyDescent="0.25">
      <c r="A347" s="22" t="s">
        <v>520</v>
      </c>
      <c r="B347" s="22" t="s">
        <v>521</v>
      </c>
      <c r="C347" s="23">
        <v>4434</v>
      </c>
    </row>
    <row r="348" spans="1:3" x14ac:dyDescent="0.25">
      <c r="A348" s="22" t="s">
        <v>18</v>
      </c>
      <c r="B348" s="22" t="s">
        <v>19</v>
      </c>
      <c r="C348" s="23">
        <v>38862</v>
      </c>
    </row>
    <row r="349" spans="1:3" x14ac:dyDescent="0.25">
      <c r="A349" s="22" t="s">
        <v>364</v>
      </c>
      <c r="B349" s="22" t="s">
        <v>365</v>
      </c>
      <c r="C349" s="23">
        <v>3352</v>
      </c>
    </row>
    <row r="350" spans="1:3" x14ac:dyDescent="0.25">
      <c r="A350" s="22" t="s">
        <v>302</v>
      </c>
      <c r="B350" s="22" t="s">
        <v>303</v>
      </c>
      <c r="C350" s="23">
        <v>3435</v>
      </c>
    </row>
    <row r="351" spans="1:3" x14ac:dyDescent="0.25">
      <c r="A351" s="22" t="s">
        <v>522</v>
      </c>
      <c r="B351" s="22" t="s">
        <v>523</v>
      </c>
      <c r="C351" s="23">
        <v>1715</v>
      </c>
    </row>
    <row r="352" spans="1:3" x14ac:dyDescent="0.25">
      <c r="A352" s="22" t="s">
        <v>304</v>
      </c>
      <c r="B352" s="22" t="s">
        <v>305</v>
      </c>
      <c r="C352" s="23">
        <v>16979</v>
      </c>
    </row>
    <row r="353" spans="1:3" x14ac:dyDescent="0.25">
      <c r="A353" s="22" t="s">
        <v>662</v>
      </c>
      <c r="B353" s="22" t="s">
        <v>663</v>
      </c>
      <c r="C353" s="23">
        <v>39955</v>
      </c>
    </row>
    <row r="354" spans="1:3" x14ac:dyDescent="0.25">
      <c r="A354" s="22" t="s">
        <v>124</v>
      </c>
      <c r="B354" s="22" t="s">
        <v>125</v>
      </c>
      <c r="C354" s="23">
        <v>14809</v>
      </c>
    </row>
    <row r="355" spans="1:3" x14ac:dyDescent="0.25">
      <c r="A355" s="24" t="s">
        <v>754</v>
      </c>
      <c r="B355" s="24" t="s">
        <v>755</v>
      </c>
      <c r="C355" s="23">
        <v>143894</v>
      </c>
    </row>
    <row r="356" spans="1:3" x14ac:dyDescent="0.25">
      <c r="A356" s="22" t="s">
        <v>126</v>
      </c>
      <c r="B356" s="22" t="s">
        <v>127</v>
      </c>
      <c r="C356" s="23">
        <v>15048</v>
      </c>
    </row>
    <row r="357" spans="1:3" x14ac:dyDescent="0.25">
      <c r="A357" s="22" t="s">
        <v>120</v>
      </c>
      <c r="B357" s="22" t="s">
        <v>121</v>
      </c>
      <c r="C357" s="23">
        <v>19525</v>
      </c>
    </row>
    <row r="358" spans="1:3" x14ac:dyDescent="0.25">
      <c r="A358" s="22" t="s">
        <v>122</v>
      </c>
      <c r="B358" s="22" t="s">
        <v>123</v>
      </c>
      <c r="C358" s="23">
        <v>20182</v>
      </c>
    </row>
    <row r="359" spans="1:3" x14ac:dyDescent="0.25">
      <c r="A359" s="22" t="s">
        <v>118</v>
      </c>
      <c r="B359" s="22" t="s">
        <v>119</v>
      </c>
      <c r="C359" s="23">
        <v>13812</v>
      </c>
    </row>
    <row r="360" spans="1:3" x14ac:dyDescent="0.25">
      <c r="A360" s="22" t="s">
        <v>933</v>
      </c>
      <c r="B360" s="22" t="s">
        <v>934</v>
      </c>
      <c r="C360" s="23">
        <v>1169</v>
      </c>
    </row>
    <row r="361" spans="1:3" x14ac:dyDescent="0.25">
      <c r="A361" s="22" t="s">
        <v>46</v>
      </c>
      <c r="B361" s="22" t="s">
        <v>47</v>
      </c>
      <c r="C361" s="23">
        <v>26919</v>
      </c>
    </row>
    <row r="362" spans="1:3" x14ac:dyDescent="0.25">
      <c r="A362" s="22" t="s">
        <v>308</v>
      </c>
      <c r="B362" s="22" t="s">
        <v>309</v>
      </c>
      <c r="C362" s="23">
        <v>5848</v>
      </c>
    </row>
    <row r="363" spans="1:3" x14ac:dyDescent="0.25">
      <c r="A363" s="22" t="s">
        <v>622</v>
      </c>
      <c r="B363" s="22" t="s">
        <v>623</v>
      </c>
      <c r="C363" s="23">
        <v>2550</v>
      </c>
    </row>
    <row r="364" spans="1:3" x14ac:dyDescent="0.25">
      <c r="A364" s="22" t="s">
        <v>700</v>
      </c>
      <c r="B364" s="22" t="s">
        <v>701</v>
      </c>
      <c r="C364" s="23">
        <v>16352</v>
      </c>
    </row>
    <row r="365" spans="1:3" x14ac:dyDescent="0.25">
      <c r="A365" s="22" t="s">
        <v>130</v>
      </c>
      <c r="B365" s="22" t="s">
        <v>131</v>
      </c>
      <c r="C365" s="23">
        <v>10372</v>
      </c>
    </row>
    <row r="366" spans="1:3" x14ac:dyDescent="0.25">
      <c r="A366" s="22" t="s">
        <v>202</v>
      </c>
      <c r="B366" s="22" t="s">
        <v>203</v>
      </c>
      <c r="C366" s="23">
        <v>3855</v>
      </c>
    </row>
    <row r="367" spans="1:3" x14ac:dyDescent="0.25">
      <c r="A367" s="22" t="s">
        <v>310</v>
      </c>
      <c r="B367" s="22" t="s">
        <v>311</v>
      </c>
      <c r="C367" s="23">
        <v>2325</v>
      </c>
    </row>
    <row r="368" spans="1:3" x14ac:dyDescent="0.25">
      <c r="A368" s="22" t="s">
        <v>312</v>
      </c>
      <c r="B368" s="22" t="s">
        <v>313</v>
      </c>
      <c r="C368" s="23">
        <v>903</v>
      </c>
    </row>
    <row r="369" spans="1:3" x14ac:dyDescent="0.25">
      <c r="A369" s="22" t="s">
        <v>524</v>
      </c>
      <c r="B369" s="22" t="s">
        <v>525</v>
      </c>
      <c r="C369" s="23">
        <v>2777</v>
      </c>
    </row>
    <row r="370" spans="1:3" x14ac:dyDescent="0.25">
      <c r="A370" s="22" t="s">
        <v>132</v>
      </c>
      <c r="B370" s="22" t="s">
        <v>133</v>
      </c>
      <c r="C370" s="23">
        <v>11924</v>
      </c>
    </row>
    <row r="371" spans="1:3" x14ac:dyDescent="0.25">
      <c r="A371" s="22" t="s">
        <v>448</v>
      </c>
      <c r="B371" s="22" t="s">
        <v>449</v>
      </c>
      <c r="C371" s="23">
        <v>2340</v>
      </c>
    </row>
    <row r="372" spans="1:3" x14ac:dyDescent="0.25">
      <c r="A372" s="22" t="s">
        <v>672</v>
      </c>
      <c r="B372" s="22" t="s">
        <v>673</v>
      </c>
      <c r="C372" s="23">
        <v>2923</v>
      </c>
    </row>
    <row r="373" spans="1:3" x14ac:dyDescent="0.25">
      <c r="A373" s="24" t="s">
        <v>756</v>
      </c>
      <c r="B373" s="24" t="s">
        <v>757</v>
      </c>
      <c r="C373" s="23">
        <v>47809</v>
      </c>
    </row>
    <row r="374" spans="1:3" x14ac:dyDescent="0.25">
      <c r="A374" s="22" t="s">
        <v>526</v>
      </c>
      <c r="B374" s="22" t="s">
        <v>527</v>
      </c>
      <c r="C374" s="23">
        <v>31485</v>
      </c>
    </row>
    <row r="375" spans="1:3" x14ac:dyDescent="0.25">
      <c r="A375" s="22" t="s">
        <v>366</v>
      </c>
      <c r="B375" s="22" t="s">
        <v>367</v>
      </c>
      <c r="C375" s="23">
        <v>8821</v>
      </c>
    </row>
    <row r="376" spans="1:3" x14ac:dyDescent="0.25">
      <c r="A376" s="22" t="s">
        <v>450</v>
      </c>
      <c r="B376" s="22" t="s">
        <v>451</v>
      </c>
      <c r="C376" s="23">
        <v>1687</v>
      </c>
    </row>
    <row r="377" spans="1:3" x14ac:dyDescent="0.25">
      <c r="A377" s="22" t="s">
        <v>558</v>
      </c>
      <c r="B377" s="22" t="s">
        <v>559</v>
      </c>
      <c r="C377" s="23">
        <v>4278</v>
      </c>
    </row>
    <row r="378" spans="1:3" x14ac:dyDescent="0.25">
      <c r="A378" s="24" t="s">
        <v>758</v>
      </c>
      <c r="B378" s="24" t="s">
        <v>759</v>
      </c>
      <c r="C378" s="23">
        <v>127563</v>
      </c>
    </row>
    <row r="379" spans="1:3" x14ac:dyDescent="0.25">
      <c r="A379" s="25" t="s">
        <v>626</v>
      </c>
      <c r="B379" s="26" t="s">
        <v>627</v>
      </c>
      <c r="C379" s="27">
        <v>28436</v>
      </c>
    </row>
    <row r="380" spans="1:3" x14ac:dyDescent="0.25">
      <c r="A380" s="25" t="s">
        <v>452</v>
      </c>
      <c r="B380" s="26" t="s">
        <v>453</v>
      </c>
      <c r="C380" s="27">
        <v>15280</v>
      </c>
    </row>
    <row r="381" spans="1:3" x14ac:dyDescent="0.25">
      <c r="A381" s="25" t="s">
        <v>454</v>
      </c>
      <c r="B381" s="26" t="s">
        <v>455</v>
      </c>
      <c r="C381" s="27">
        <v>2075</v>
      </c>
    </row>
    <row r="382" spans="1:3" x14ac:dyDescent="0.25">
      <c r="A382" s="25" t="s">
        <v>702</v>
      </c>
      <c r="B382" s="26" t="s">
        <v>703</v>
      </c>
      <c r="C382" s="27">
        <v>8754</v>
      </c>
    </row>
    <row r="383" spans="1:3" x14ac:dyDescent="0.25">
      <c r="A383" s="25" t="s">
        <v>616</v>
      </c>
      <c r="B383" s="26" t="s">
        <v>617</v>
      </c>
      <c r="C383" s="27">
        <v>12531</v>
      </c>
    </row>
    <row r="384" spans="1:3" x14ac:dyDescent="0.25">
      <c r="A384" s="25" t="s">
        <v>134</v>
      </c>
      <c r="B384" s="26" t="s">
        <v>135</v>
      </c>
      <c r="C384" s="27">
        <v>1868</v>
      </c>
    </row>
    <row r="385" spans="1:3" x14ac:dyDescent="0.25">
      <c r="A385" s="25" t="s">
        <v>456</v>
      </c>
      <c r="B385" s="26" t="s">
        <v>457</v>
      </c>
      <c r="C385" s="27">
        <v>1718</v>
      </c>
    </row>
    <row r="386" spans="1:3" x14ac:dyDescent="0.25">
      <c r="A386" s="25" t="s">
        <v>204</v>
      </c>
      <c r="B386" s="26" t="s">
        <v>205</v>
      </c>
      <c r="C386" s="27">
        <v>3353</v>
      </c>
    </row>
    <row r="387" spans="1:3" x14ac:dyDescent="0.25">
      <c r="A387" s="25" t="s">
        <v>314</v>
      </c>
      <c r="B387" s="26" t="s">
        <v>315</v>
      </c>
      <c r="C387" s="27">
        <v>2789</v>
      </c>
    </row>
    <row r="388" spans="1:3" x14ac:dyDescent="0.25">
      <c r="A388" s="25" t="s">
        <v>458</v>
      </c>
      <c r="B388" s="26" t="s">
        <v>459</v>
      </c>
      <c r="C388" s="27">
        <v>3032</v>
      </c>
    </row>
    <row r="389" spans="1:3" x14ac:dyDescent="0.25">
      <c r="A389" s="25" t="s">
        <v>48</v>
      </c>
      <c r="B389" s="26" t="s">
        <v>49</v>
      </c>
      <c r="C389" s="27">
        <v>20054</v>
      </c>
    </row>
    <row r="390" spans="1:3" x14ac:dyDescent="0.25">
      <c r="A390" s="25" t="s">
        <v>528</v>
      </c>
      <c r="B390" s="26" t="s">
        <v>529</v>
      </c>
      <c r="C390" s="27">
        <v>5025</v>
      </c>
    </row>
    <row r="391" spans="1:3" x14ac:dyDescent="0.25">
      <c r="A391" s="25" t="s">
        <v>530</v>
      </c>
      <c r="B391" s="26" t="s">
        <v>531</v>
      </c>
      <c r="C391" s="27">
        <v>2476</v>
      </c>
    </row>
    <row r="392" spans="1:3" x14ac:dyDescent="0.25">
      <c r="A392" s="25" t="s">
        <v>532</v>
      </c>
      <c r="B392" s="26" t="s">
        <v>533</v>
      </c>
      <c r="C392" s="27">
        <v>5505</v>
      </c>
    </row>
    <row r="393" spans="1:3" x14ac:dyDescent="0.25">
      <c r="A393" s="25" t="s">
        <v>704</v>
      </c>
      <c r="B393" s="26" t="s">
        <v>705</v>
      </c>
      <c r="C393" s="27">
        <v>17778</v>
      </c>
    </row>
    <row r="394" spans="1:3" x14ac:dyDescent="0.25">
      <c r="A394" s="25" t="s">
        <v>534</v>
      </c>
      <c r="B394" s="26" t="s">
        <v>535</v>
      </c>
      <c r="C394" s="27">
        <v>3793</v>
      </c>
    </row>
    <row r="395" spans="1:3" x14ac:dyDescent="0.25">
      <c r="A395" s="25" t="s">
        <v>618</v>
      </c>
      <c r="B395" s="26" t="s">
        <v>619</v>
      </c>
      <c r="C395" s="27">
        <v>5381</v>
      </c>
    </row>
    <row r="396" spans="1:3" x14ac:dyDescent="0.25">
      <c r="A396" s="25" t="s">
        <v>316</v>
      </c>
      <c r="B396" s="26" t="s">
        <v>317</v>
      </c>
      <c r="C396" s="27">
        <v>3426</v>
      </c>
    </row>
    <row r="397" spans="1:3" x14ac:dyDescent="0.25">
      <c r="A397" s="25" t="s">
        <v>318</v>
      </c>
      <c r="B397" s="26" t="s">
        <v>319</v>
      </c>
      <c r="C397" s="27">
        <v>14112</v>
      </c>
    </row>
    <row r="398" spans="1:3" x14ac:dyDescent="0.25">
      <c r="A398" s="25" t="s">
        <v>206</v>
      </c>
      <c r="B398" s="26" t="s">
        <v>207</v>
      </c>
      <c r="C398" s="27">
        <v>24119</v>
      </c>
    </row>
    <row r="399" spans="1:3" x14ac:dyDescent="0.25">
      <c r="A399" s="25" t="s">
        <v>208</v>
      </c>
      <c r="B399" s="26" t="s">
        <v>209</v>
      </c>
      <c r="C399" s="27">
        <v>1922</v>
      </c>
    </row>
    <row r="400" spans="1:3" x14ac:dyDescent="0.25">
      <c r="A400" s="25" t="s">
        <v>620</v>
      </c>
      <c r="B400" s="26" t="s">
        <v>621</v>
      </c>
      <c r="C400" s="27">
        <v>9134</v>
      </c>
    </row>
    <row r="401" spans="1:3" x14ac:dyDescent="0.25">
      <c r="A401" s="25" t="s">
        <v>554</v>
      </c>
      <c r="B401" s="26" t="s">
        <v>555</v>
      </c>
      <c r="C401" s="27">
        <v>622</v>
      </c>
    </row>
    <row r="402" spans="1:3" x14ac:dyDescent="0.25">
      <c r="A402" s="25" t="s">
        <v>536</v>
      </c>
      <c r="B402" s="26" t="s">
        <v>537</v>
      </c>
      <c r="C402" s="27">
        <v>4714</v>
      </c>
    </row>
    <row r="403" spans="1:3" x14ac:dyDescent="0.25">
      <c r="A403" s="25" t="s">
        <v>538</v>
      </c>
      <c r="B403" s="26" t="s">
        <v>539</v>
      </c>
      <c r="C403" s="27">
        <v>13791</v>
      </c>
    </row>
    <row r="404" spans="1:3" x14ac:dyDescent="0.25">
      <c r="A404" s="28" t="s">
        <v>770</v>
      </c>
      <c r="B404" s="29" t="s">
        <v>771</v>
      </c>
      <c r="C404" s="30">
        <v>39697</v>
      </c>
    </row>
    <row r="405" spans="1:3" x14ac:dyDescent="0.25">
      <c r="A405" s="28" t="s">
        <v>772</v>
      </c>
      <c r="B405" s="29" t="s">
        <v>773</v>
      </c>
      <c r="C405" s="30">
        <v>94906</v>
      </c>
    </row>
    <row r="406" spans="1:3" x14ac:dyDescent="0.25">
      <c r="A406" s="28" t="s">
        <v>774</v>
      </c>
      <c r="B406" s="29" t="s">
        <v>775</v>
      </c>
      <c r="C406" s="30">
        <v>19107</v>
      </c>
    </row>
    <row r="407" spans="1:3" x14ac:dyDescent="0.25">
      <c r="A407" s="28" t="s">
        <v>776</v>
      </c>
      <c r="B407" s="29" t="s">
        <v>777</v>
      </c>
      <c r="C407" s="30">
        <v>7495</v>
      </c>
    </row>
    <row r="408" spans="1:3" x14ac:dyDescent="0.25">
      <c r="A408" s="28" t="s">
        <v>778</v>
      </c>
      <c r="B408" s="29" t="s">
        <v>779</v>
      </c>
      <c r="C408" s="30">
        <v>11642</v>
      </c>
    </row>
    <row r="409" spans="1:3" x14ac:dyDescent="0.25">
      <c r="A409" s="28" t="s">
        <v>780</v>
      </c>
      <c r="B409" s="29" t="s">
        <v>781</v>
      </c>
      <c r="C409" s="30">
        <v>5322</v>
      </c>
    </row>
    <row r="410" spans="1:3" x14ac:dyDescent="0.25">
      <c r="A410" s="28" t="s">
        <v>782</v>
      </c>
      <c r="B410" s="29" t="s">
        <v>783</v>
      </c>
      <c r="C410" s="30">
        <v>6474</v>
      </c>
    </row>
    <row r="411" spans="1:3" x14ac:dyDescent="0.25">
      <c r="A411" s="28" t="s">
        <v>784</v>
      </c>
      <c r="B411" s="29" t="s">
        <v>785</v>
      </c>
      <c r="C411" s="30">
        <v>7891</v>
      </c>
    </row>
    <row r="412" spans="1:3" x14ac:dyDescent="0.25">
      <c r="A412" s="28" t="s">
        <v>786</v>
      </c>
      <c r="B412" s="29" t="s">
        <v>787</v>
      </c>
      <c r="C412" s="30">
        <v>4132</v>
      </c>
    </row>
    <row r="413" spans="1:3" x14ac:dyDescent="0.25">
      <c r="A413" s="28" t="s">
        <v>788</v>
      </c>
      <c r="B413" s="29" t="s">
        <v>789</v>
      </c>
      <c r="C413" s="30">
        <v>14537</v>
      </c>
    </row>
    <row r="414" spans="1:3" x14ac:dyDescent="0.25">
      <c r="A414" s="28" t="s">
        <v>790</v>
      </c>
      <c r="B414" s="29" t="s">
        <v>791</v>
      </c>
      <c r="C414" s="30">
        <v>19339</v>
      </c>
    </row>
    <row r="415" spans="1:3" x14ac:dyDescent="0.25">
      <c r="A415" s="28" t="s">
        <v>792</v>
      </c>
      <c r="B415" s="29" t="s">
        <v>793</v>
      </c>
      <c r="C415" s="30">
        <v>16303</v>
      </c>
    </row>
    <row r="416" spans="1:3" x14ac:dyDescent="0.25">
      <c r="A416" s="28" t="s">
        <v>794</v>
      </c>
      <c r="B416" s="29" t="s">
        <v>795</v>
      </c>
      <c r="C416" s="30">
        <v>29559</v>
      </c>
    </row>
    <row r="417" spans="1:3" x14ac:dyDescent="0.25">
      <c r="A417" s="28" t="s">
        <v>796</v>
      </c>
      <c r="B417" s="29" t="s">
        <v>797</v>
      </c>
      <c r="C417" s="30">
        <v>41751</v>
      </c>
    </row>
    <row r="418" spans="1:3" x14ac:dyDescent="0.25">
      <c r="A418" s="28" t="s">
        <v>798</v>
      </c>
      <c r="B418" s="29" t="s">
        <v>799</v>
      </c>
      <c r="C418" s="30">
        <v>38697</v>
      </c>
    </row>
    <row r="419" spans="1:3" x14ac:dyDescent="0.25">
      <c r="A419" s="28" t="s">
        <v>800</v>
      </c>
      <c r="B419" s="29" t="s">
        <v>801</v>
      </c>
      <c r="C419" s="30">
        <v>35414</v>
      </c>
    </row>
    <row r="420" spans="1:3" x14ac:dyDescent="0.25">
      <c r="A420" s="28" t="s">
        <v>802</v>
      </c>
      <c r="B420" s="29" t="s">
        <v>935</v>
      </c>
      <c r="C420" s="30">
        <v>40873</v>
      </c>
    </row>
    <row r="421" spans="1:3" x14ac:dyDescent="0.25">
      <c r="A421" s="28" t="s">
        <v>804</v>
      </c>
      <c r="B421" s="29" t="s">
        <v>805</v>
      </c>
      <c r="C421" s="30">
        <v>6974</v>
      </c>
    </row>
    <row r="422" spans="1:3" x14ac:dyDescent="0.25">
      <c r="A422" s="28" t="s">
        <v>806</v>
      </c>
      <c r="B422" s="29" t="s">
        <v>807</v>
      </c>
      <c r="C422" s="30">
        <v>5458</v>
      </c>
    </row>
    <row r="423" spans="1:3" x14ac:dyDescent="0.25">
      <c r="A423" s="28" t="s">
        <v>808</v>
      </c>
      <c r="B423" s="29" t="s">
        <v>809</v>
      </c>
      <c r="C423" s="30">
        <v>9482</v>
      </c>
    </row>
    <row r="424" spans="1:3" x14ac:dyDescent="0.25">
      <c r="A424" s="28" t="s">
        <v>810</v>
      </c>
      <c r="B424" s="29" t="s">
        <v>811</v>
      </c>
      <c r="C424" s="30">
        <v>5329</v>
      </c>
    </row>
    <row r="425" spans="1:3" x14ac:dyDescent="0.25">
      <c r="A425" s="28" t="s">
        <v>812</v>
      </c>
      <c r="B425" s="29" t="s">
        <v>813</v>
      </c>
      <c r="C425" s="30">
        <v>5738</v>
      </c>
    </row>
    <row r="426" spans="1:3" x14ac:dyDescent="0.25">
      <c r="A426" s="31" t="s">
        <v>814</v>
      </c>
      <c r="B426" s="32" t="s">
        <v>815</v>
      </c>
      <c r="C426" s="33">
        <v>34343</v>
      </c>
    </row>
    <row r="427" spans="1:3" x14ac:dyDescent="0.25">
      <c r="A427" s="34" t="s">
        <v>888</v>
      </c>
      <c r="B427" s="35" t="s">
        <v>887</v>
      </c>
      <c r="C427" s="27">
        <v>61643</v>
      </c>
    </row>
    <row r="428" spans="1:3" x14ac:dyDescent="0.25">
      <c r="A428" s="34" t="s">
        <v>826</v>
      </c>
      <c r="B428" s="35" t="s">
        <v>827</v>
      </c>
      <c r="C428" s="27">
        <v>20269</v>
      </c>
    </row>
    <row r="429" spans="1:3" x14ac:dyDescent="0.25">
      <c r="A429" s="34" t="s">
        <v>828</v>
      </c>
      <c r="B429" s="35" t="s">
        <v>829</v>
      </c>
      <c r="C429" s="27">
        <v>14512</v>
      </c>
    </row>
    <row r="430" spans="1:3" x14ac:dyDescent="0.25">
      <c r="A430" s="34" t="s">
        <v>830</v>
      </c>
      <c r="B430" s="35" t="s">
        <v>831</v>
      </c>
      <c r="C430" s="27">
        <v>49490</v>
      </c>
    </row>
    <row r="431" spans="1:3" x14ac:dyDescent="0.25">
      <c r="A431" s="34" t="s">
        <v>832</v>
      </c>
      <c r="B431" s="35" t="s">
        <v>833</v>
      </c>
      <c r="C431" s="27">
        <v>13058</v>
      </c>
    </row>
    <row r="432" spans="1:3" x14ac:dyDescent="0.25">
      <c r="A432" s="34" t="s">
        <v>834</v>
      </c>
      <c r="B432" s="35" t="s">
        <v>835</v>
      </c>
      <c r="C432" s="27">
        <v>31020</v>
      </c>
    </row>
    <row r="433" spans="1:3" x14ac:dyDescent="0.25">
      <c r="A433" s="36" t="s">
        <v>836</v>
      </c>
      <c r="B433" s="37" t="s">
        <v>837</v>
      </c>
      <c r="C433" s="38">
        <v>5426</v>
      </c>
    </row>
    <row r="434" spans="1:3" x14ac:dyDescent="0.25">
      <c r="A434" s="39"/>
      <c r="B434" s="39"/>
      <c r="C434" s="40">
        <v>3848191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97EB-1AD8-4747-8382-155BA3DA3397}">
  <dimension ref="A1:C433"/>
  <sheetViews>
    <sheetView workbookViewId="0">
      <selection activeCell="B5" sqref="B5"/>
    </sheetView>
  </sheetViews>
  <sheetFormatPr defaultRowHeight="15" x14ac:dyDescent="0.25"/>
  <cols>
    <col min="1" max="1" width="9.7109375" style="21" bestFit="1" customWidth="1"/>
    <col min="2" max="2" width="22.140625" style="21" bestFit="1" customWidth="1"/>
    <col min="3" max="3" width="9.7109375" style="21" customWidth="1"/>
    <col min="4" max="16384" width="9.140625" style="21"/>
  </cols>
  <sheetData>
    <row r="1" spans="1:3" x14ac:dyDescent="0.25">
      <c r="A1" s="42" t="s">
        <v>889</v>
      </c>
      <c r="B1" s="42" t="s">
        <v>936</v>
      </c>
      <c r="C1" s="43" t="s">
        <v>937</v>
      </c>
    </row>
    <row r="2" spans="1:3" x14ac:dyDescent="0.25">
      <c r="A2" s="22" t="s">
        <v>5</v>
      </c>
      <c r="B2" s="22" t="s">
        <v>6</v>
      </c>
      <c r="C2" s="44">
        <v>3820</v>
      </c>
    </row>
    <row r="3" spans="1:3" x14ac:dyDescent="0.25">
      <c r="A3" s="22" t="s">
        <v>8</v>
      </c>
      <c r="B3" s="22" t="s">
        <v>9</v>
      </c>
      <c r="C3" s="44">
        <v>47278</v>
      </c>
    </row>
    <row r="4" spans="1:3" x14ac:dyDescent="0.25">
      <c r="A4" s="22" t="s">
        <v>11</v>
      </c>
      <c r="B4" s="22" t="s">
        <v>12</v>
      </c>
      <c r="C4" s="44">
        <v>24409</v>
      </c>
    </row>
    <row r="5" spans="1:3" x14ac:dyDescent="0.25">
      <c r="A5" s="22" t="s">
        <v>14</v>
      </c>
      <c r="B5" s="22" t="s">
        <v>15</v>
      </c>
      <c r="C5" s="44">
        <v>22435</v>
      </c>
    </row>
    <row r="6" spans="1:3" x14ac:dyDescent="0.25">
      <c r="A6" s="22" t="s">
        <v>16</v>
      </c>
      <c r="B6" s="22" t="s">
        <v>17</v>
      </c>
      <c r="C6" s="44">
        <v>2884</v>
      </c>
    </row>
    <row r="7" spans="1:3" x14ac:dyDescent="0.25">
      <c r="A7" s="22" t="s">
        <v>18</v>
      </c>
      <c r="B7" s="22" t="s">
        <v>19</v>
      </c>
      <c r="C7" s="44">
        <v>40659</v>
      </c>
    </row>
    <row r="8" spans="1:3" x14ac:dyDescent="0.25">
      <c r="A8" s="22" t="s">
        <v>20</v>
      </c>
      <c r="B8" s="22" t="s">
        <v>21</v>
      </c>
      <c r="C8" s="44">
        <v>32280</v>
      </c>
    </row>
    <row r="9" spans="1:3" x14ac:dyDescent="0.25">
      <c r="A9" s="22" t="s">
        <v>22</v>
      </c>
      <c r="B9" s="22" t="s">
        <v>23</v>
      </c>
      <c r="C9" s="44">
        <v>28497</v>
      </c>
    </row>
    <row r="10" spans="1:3" x14ac:dyDescent="0.25">
      <c r="A10" s="22" t="s">
        <v>24</v>
      </c>
      <c r="B10" s="22" t="s">
        <v>25</v>
      </c>
      <c r="C10" s="44">
        <v>22209</v>
      </c>
    </row>
    <row r="11" spans="1:3" x14ac:dyDescent="0.25">
      <c r="A11" s="22" t="s">
        <v>26</v>
      </c>
      <c r="B11" s="22" t="s">
        <v>27</v>
      </c>
      <c r="C11" s="44">
        <v>21289</v>
      </c>
    </row>
    <row r="12" spans="1:3" x14ac:dyDescent="0.25">
      <c r="A12" s="22" t="s">
        <v>900</v>
      </c>
      <c r="B12" s="22" t="s">
        <v>901</v>
      </c>
      <c r="C12" s="44">
        <v>1271</v>
      </c>
    </row>
    <row r="13" spans="1:3" x14ac:dyDescent="0.25">
      <c r="A13" s="22" t="s">
        <v>28</v>
      </c>
      <c r="B13" s="22" t="s">
        <v>29</v>
      </c>
      <c r="C13" s="44">
        <v>33752</v>
      </c>
    </row>
    <row r="14" spans="1:3" x14ac:dyDescent="0.25">
      <c r="A14" s="22" t="s">
        <v>908</v>
      </c>
      <c r="B14" s="22" t="s">
        <v>909</v>
      </c>
      <c r="C14" s="44">
        <v>2920</v>
      </c>
    </row>
    <row r="15" spans="1:3" x14ac:dyDescent="0.25">
      <c r="A15" s="22" t="s">
        <v>30</v>
      </c>
      <c r="B15" s="22" t="s">
        <v>31</v>
      </c>
      <c r="C15" s="44">
        <v>1516</v>
      </c>
    </row>
    <row r="16" spans="1:3" x14ac:dyDescent="0.25">
      <c r="A16" s="22" t="s">
        <v>32</v>
      </c>
      <c r="B16" s="22" t="s">
        <v>33</v>
      </c>
      <c r="C16" s="44">
        <v>15687</v>
      </c>
    </row>
    <row r="17" spans="1:3" x14ac:dyDescent="0.25">
      <c r="A17" s="22" t="s">
        <v>34</v>
      </c>
      <c r="B17" s="22" t="s">
        <v>35</v>
      </c>
      <c r="C17" s="44">
        <v>30430</v>
      </c>
    </row>
    <row r="18" spans="1:3" x14ac:dyDescent="0.25">
      <c r="A18" s="22" t="s">
        <v>36</v>
      </c>
      <c r="B18" s="22" t="s">
        <v>37</v>
      </c>
      <c r="C18" s="44">
        <v>12364</v>
      </c>
    </row>
    <row r="19" spans="1:3" x14ac:dyDescent="0.25">
      <c r="A19" s="22" t="s">
        <v>38</v>
      </c>
      <c r="B19" s="22" t="s">
        <v>39</v>
      </c>
      <c r="C19" s="44">
        <v>3844</v>
      </c>
    </row>
    <row r="20" spans="1:3" x14ac:dyDescent="0.25">
      <c r="A20" s="22" t="s">
        <v>40</v>
      </c>
      <c r="B20" s="22" t="s">
        <v>41</v>
      </c>
      <c r="C20" s="44">
        <v>23029</v>
      </c>
    </row>
    <row r="21" spans="1:3" x14ac:dyDescent="0.25">
      <c r="A21" s="22" t="s">
        <v>42</v>
      </c>
      <c r="B21" s="22" t="s">
        <v>43</v>
      </c>
      <c r="C21" s="44">
        <v>1422</v>
      </c>
    </row>
    <row r="22" spans="1:3" x14ac:dyDescent="0.25">
      <c r="A22" s="22" t="s">
        <v>44</v>
      </c>
      <c r="B22" s="22" t="s">
        <v>45</v>
      </c>
      <c r="C22" s="44">
        <v>6159</v>
      </c>
    </row>
    <row r="23" spans="1:3" x14ac:dyDescent="0.25">
      <c r="A23" s="22" t="s">
        <v>46</v>
      </c>
      <c r="B23" s="22" t="s">
        <v>47</v>
      </c>
      <c r="C23" s="44">
        <v>27523</v>
      </c>
    </row>
    <row r="24" spans="1:3" x14ac:dyDescent="0.25">
      <c r="A24" s="22" t="s">
        <v>48</v>
      </c>
      <c r="B24" s="22" t="s">
        <v>49</v>
      </c>
      <c r="C24" s="44">
        <v>20287</v>
      </c>
    </row>
    <row r="25" spans="1:3" x14ac:dyDescent="0.25">
      <c r="A25" s="22" t="s">
        <v>50</v>
      </c>
      <c r="B25" s="22" t="s">
        <v>51</v>
      </c>
      <c r="C25" s="44">
        <v>3070</v>
      </c>
    </row>
    <row r="26" spans="1:3" x14ac:dyDescent="0.25">
      <c r="A26" s="22" t="s">
        <v>52</v>
      </c>
      <c r="B26" s="22" t="s">
        <v>53</v>
      </c>
      <c r="C26" s="44">
        <v>9912</v>
      </c>
    </row>
    <row r="27" spans="1:3" x14ac:dyDescent="0.25">
      <c r="A27" s="22" t="s">
        <v>54</v>
      </c>
      <c r="B27" s="22" t="s">
        <v>55</v>
      </c>
      <c r="C27" s="44">
        <v>7740</v>
      </c>
    </row>
    <row r="28" spans="1:3" x14ac:dyDescent="0.25">
      <c r="A28" s="22" t="s">
        <v>56</v>
      </c>
      <c r="B28" s="22" t="s">
        <v>57</v>
      </c>
      <c r="C28" s="44">
        <v>5490</v>
      </c>
    </row>
    <row r="29" spans="1:3" x14ac:dyDescent="0.25">
      <c r="A29" s="22" t="s">
        <v>58</v>
      </c>
      <c r="B29" s="22" t="s">
        <v>59</v>
      </c>
      <c r="C29" s="44">
        <v>8573</v>
      </c>
    </row>
    <row r="30" spans="1:3" x14ac:dyDescent="0.25">
      <c r="A30" s="22" t="s">
        <v>60</v>
      </c>
      <c r="B30" s="22" t="s">
        <v>61</v>
      </c>
      <c r="C30" s="44">
        <v>9514</v>
      </c>
    </row>
    <row r="31" spans="1:3" x14ac:dyDescent="0.25">
      <c r="A31" s="22" t="s">
        <v>62</v>
      </c>
      <c r="B31" s="22" t="s">
        <v>63</v>
      </c>
      <c r="C31" s="44">
        <v>5959</v>
      </c>
    </row>
    <row r="32" spans="1:3" x14ac:dyDescent="0.25">
      <c r="A32" s="22" t="s">
        <v>898</v>
      </c>
      <c r="B32" s="22" t="s">
        <v>899</v>
      </c>
      <c r="C32" s="44">
        <v>2001</v>
      </c>
    </row>
    <row r="33" spans="1:3" x14ac:dyDescent="0.25">
      <c r="A33" s="22" t="s">
        <v>64</v>
      </c>
      <c r="B33" s="22" t="s">
        <v>65</v>
      </c>
      <c r="C33" s="44">
        <v>725</v>
      </c>
    </row>
    <row r="34" spans="1:3" x14ac:dyDescent="0.25">
      <c r="A34" s="22" t="s">
        <v>66</v>
      </c>
      <c r="B34" s="22" t="s">
        <v>67</v>
      </c>
      <c r="C34" s="44">
        <v>7131</v>
      </c>
    </row>
    <row r="35" spans="1:3" x14ac:dyDescent="0.25">
      <c r="A35" s="22" t="s">
        <v>68</v>
      </c>
      <c r="B35" s="22" t="s">
        <v>69</v>
      </c>
      <c r="C35" s="44">
        <v>1549</v>
      </c>
    </row>
    <row r="36" spans="1:3" x14ac:dyDescent="0.25">
      <c r="A36" s="22" t="s">
        <v>70</v>
      </c>
      <c r="B36" s="22" t="s">
        <v>71</v>
      </c>
      <c r="C36" s="44">
        <v>15264</v>
      </c>
    </row>
    <row r="37" spans="1:3" x14ac:dyDescent="0.25">
      <c r="A37" s="22" t="s">
        <v>912</v>
      </c>
      <c r="B37" s="22" t="s">
        <v>913</v>
      </c>
      <c r="C37" s="44">
        <v>1607</v>
      </c>
    </row>
    <row r="38" spans="1:3" x14ac:dyDescent="0.25">
      <c r="A38" s="22" t="s">
        <v>72</v>
      </c>
      <c r="B38" s="22" t="s">
        <v>73</v>
      </c>
      <c r="C38" s="44">
        <v>7563</v>
      </c>
    </row>
    <row r="39" spans="1:3" x14ac:dyDescent="0.25">
      <c r="A39" s="22" t="s">
        <v>74</v>
      </c>
      <c r="B39" s="22" t="s">
        <v>75</v>
      </c>
      <c r="C39" s="44">
        <v>2589</v>
      </c>
    </row>
    <row r="40" spans="1:3" x14ac:dyDescent="0.25">
      <c r="A40" s="22" t="s">
        <v>76</v>
      </c>
      <c r="B40" s="22" t="s">
        <v>77</v>
      </c>
      <c r="C40" s="44">
        <v>1373</v>
      </c>
    </row>
    <row r="41" spans="1:3" x14ac:dyDescent="0.25">
      <c r="A41" s="22" t="s">
        <v>78</v>
      </c>
      <c r="B41" s="22" t="s">
        <v>79</v>
      </c>
      <c r="C41" s="44">
        <v>6383</v>
      </c>
    </row>
    <row r="42" spans="1:3" x14ac:dyDescent="0.25">
      <c r="A42" s="22" t="s">
        <v>80</v>
      </c>
      <c r="B42" s="22" t="s">
        <v>81</v>
      </c>
      <c r="C42" s="44">
        <v>11589</v>
      </c>
    </row>
    <row r="43" spans="1:3" x14ac:dyDescent="0.25">
      <c r="A43" s="22" t="s">
        <v>82</v>
      </c>
      <c r="B43" s="22" t="s">
        <v>83</v>
      </c>
      <c r="C43" s="44">
        <v>4538</v>
      </c>
    </row>
    <row r="44" spans="1:3" x14ac:dyDescent="0.25">
      <c r="A44" s="22" t="s">
        <v>84</v>
      </c>
      <c r="B44" s="22" t="s">
        <v>85</v>
      </c>
      <c r="C44" s="44">
        <v>4898</v>
      </c>
    </row>
    <row r="45" spans="1:3" x14ac:dyDescent="0.25">
      <c r="A45" s="22" t="s">
        <v>86</v>
      </c>
      <c r="B45" s="22" t="s">
        <v>87</v>
      </c>
      <c r="C45" s="44">
        <v>3941</v>
      </c>
    </row>
    <row r="46" spans="1:3" x14ac:dyDescent="0.25">
      <c r="A46" s="22" t="s">
        <v>88</v>
      </c>
      <c r="B46" s="22" t="s">
        <v>89</v>
      </c>
      <c r="C46" s="44">
        <v>1659</v>
      </c>
    </row>
    <row r="47" spans="1:3" x14ac:dyDescent="0.25">
      <c r="A47" s="22" t="s">
        <v>90</v>
      </c>
      <c r="B47" s="22" t="s">
        <v>91</v>
      </c>
      <c r="C47" s="44">
        <v>8543</v>
      </c>
    </row>
    <row r="48" spans="1:3" x14ac:dyDescent="0.25">
      <c r="A48" s="22" t="s">
        <v>92</v>
      </c>
      <c r="B48" s="22" t="s">
        <v>93</v>
      </c>
      <c r="C48" s="44">
        <v>6063</v>
      </c>
    </row>
    <row r="49" spans="1:3" x14ac:dyDescent="0.25">
      <c r="A49" s="22" t="s">
        <v>918</v>
      </c>
      <c r="B49" s="22" t="s">
        <v>919</v>
      </c>
      <c r="C49" s="44">
        <v>1817</v>
      </c>
    </row>
    <row r="50" spans="1:3" x14ac:dyDescent="0.25">
      <c r="A50" s="22" t="s">
        <v>94</v>
      </c>
      <c r="B50" s="22" t="s">
        <v>95</v>
      </c>
      <c r="C50" s="44">
        <v>19315</v>
      </c>
    </row>
    <row r="51" spans="1:3" x14ac:dyDescent="0.25">
      <c r="A51" s="22" t="s">
        <v>96</v>
      </c>
      <c r="B51" s="22" t="s">
        <v>97</v>
      </c>
      <c r="C51" s="44">
        <v>12001</v>
      </c>
    </row>
    <row r="52" spans="1:3" x14ac:dyDescent="0.25">
      <c r="A52" s="22" t="s">
        <v>98</v>
      </c>
      <c r="B52" s="22" t="s">
        <v>920</v>
      </c>
      <c r="C52" s="44">
        <v>17577</v>
      </c>
    </row>
    <row r="53" spans="1:3" x14ac:dyDescent="0.25">
      <c r="A53" s="22" t="s">
        <v>100</v>
      </c>
      <c r="B53" s="22" t="s">
        <v>101</v>
      </c>
      <c r="C53" s="44">
        <v>2551</v>
      </c>
    </row>
    <row r="54" spans="1:3" x14ac:dyDescent="0.25">
      <c r="A54" s="22" t="s">
        <v>102</v>
      </c>
      <c r="B54" s="22" t="s">
        <v>103</v>
      </c>
      <c r="C54" s="44">
        <v>1716</v>
      </c>
    </row>
    <row r="55" spans="1:3" x14ac:dyDescent="0.25">
      <c r="A55" s="22" t="s">
        <v>104</v>
      </c>
      <c r="B55" s="22" t="s">
        <v>105</v>
      </c>
      <c r="C55" s="44">
        <v>8016</v>
      </c>
    </row>
    <row r="56" spans="1:3" x14ac:dyDescent="0.25">
      <c r="A56" s="22" t="s">
        <v>106</v>
      </c>
      <c r="B56" s="22" t="s">
        <v>107</v>
      </c>
      <c r="C56" s="44">
        <v>17167</v>
      </c>
    </row>
    <row r="57" spans="1:3" x14ac:dyDescent="0.25">
      <c r="A57" s="22" t="s">
        <v>108</v>
      </c>
      <c r="B57" s="22" t="s">
        <v>109</v>
      </c>
      <c r="C57" s="44">
        <v>30910</v>
      </c>
    </row>
    <row r="58" spans="1:3" x14ac:dyDescent="0.25">
      <c r="A58" s="22" t="s">
        <v>110</v>
      </c>
      <c r="B58" s="22" t="s">
        <v>111</v>
      </c>
      <c r="C58" s="44">
        <v>5020</v>
      </c>
    </row>
    <row r="59" spans="1:3" x14ac:dyDescent="0.25">
      <c r="A59" s="22" t="s">
        <v>112</v>
      </c>
      <c r="B59" s="22" t="s">
        <v>113</v>
      </c>
      <c r="C59" s="44">
        <v>1714</v>
      </c>
    </row>
    <row r="60" spans="1:3" x14ac:dyDescent="0.25">
      <c r="A60" s="22" t="s">
        <v>925</v>
      </c>
      <c r="B60" s="22" t="s">
        <v>926</v>
      </c>
      <c r="C60" s="44">
        <v>2325</v>
      </c>
    </row>
    <row r="61" spans="1:3" x14ac:dyDescent="0.25">
      <c r="A61" s="22" t="s">
        <v>114</v>
      </c>
      <c r="B61" s="22" t="s">
        <v>115</v>
      </c>
      <c r="C61" s="44">
        <v>1234</v>
      </c>
    </row>
    <row r="62" spans="1:3" x14ac:dyDescent="0.25">
      <c r="A62" s="22" t="s">
        <v>116</v>
      </c>
      <c r="B62" s="22" t="s">
        <v>117</v>
      </c>
      <c r="C62" s="44">
        <v>1318</v>
      </c>
    </row>
    <row r="63" spans="1:3" x14ac:dyDescent="0.25">
      <c r="A63" s="22" t="s">
        <v>118</v>
      </c>
      <c r="B63" s="22" t="s">
        <v>119</v>
      </c>
      <c r="C63" s="44">
        <v>14109</v>
      </c>
    </row>
    <row r="64" spans="1:3" x14ac:dyDescent="0.25">
      <c r="A64" s="22" t="s">
        <v>120</v>
      </c>
      <c r="B64" s="22" t="s">
        <v>121</v>
      </c>
      <c r="C64" s="44">
        <v>19548</v>
      </c>
    </row>
    <row r="65" spans="1:3" x14ac:dyDescent="0.25">
      <c r="A65" s="22" t="s">
        <v>122</v>
      </c>
      <c r="B65" s="22" t="s">
        <v>123</v>
      </c>
      <c r="C65" s="44">
        <v>20034</v>
      </c>
    </row>
    <row r="66" spans="1:3" x14ac:dyDescent="0.25">
      <c r="A66" s="22" t="s">
        <v>124</v>
      </c>
      <c r="B66" s="22" t="s">
        <v>125</v>
      </c>
      <c r="C66" s="44">
        <v>14841</v>
      </c>
    </row>
    <row r="67" spans="1:3" x14ac:dyDescent="0.25">
      <c r="A67" s="22" t="s">
        <v>126</v>
      </c>
      <c r="B67" s="22" t="s">
        <v>127</v>
      </c>
      <c r="C67" s="44">
        <v>15149</v>
      </c>
    </row>
    <row r="68" spans="1:3" x14ac:dyDescent="0.25">
      <c r="A68" s="22" t="s">
        <v>128</v>
      </c>
      <c r="B68" s="22" t="s">
        <v>129</v>
      </c>
      <c r="C68" s="44">
        <v>27095</v>
      </c>
    </row>
    <row r="69" spans="1:3" x14ac:dyDescent="0.25">
      <c r="A69" s="22" t="s">
        <v>130</v>
      </c>
      <c r="B69" s="22" t="s">
        <v>131</v>
      </c>
      <c r="C69" s="44">
        <v>10679</v>
      </c>
    </row>
    <row r="70" spans="1:3" x14ac:dyDescent="0.25">
      <c r="A70" s="22" t="s">
        <v>132</v>
      </c>
      <c r="B70" s="22" t="s">
        <v>133</v>
      </c>
      <c r="C70" s="44">
        <v>12281</v>
      </c>
    </row>
    <row r="71" spans="1:3" x14ac:dyDescent="0.25">
      <c r="A71" s="22" t="s">
        <v>134</v>
      </c>
      <c r="B71" s="22" t="s">
        <v>135</v>
      </c>
      <c r="C71" s="44">
        <v>1917</v>
      </c>
    </row>
    <row r="72" spans="1:3" x14ac:dyDescent="0.25">
      <c r="A72" s="22" t="s">
        <v>136</v>
      </c>
      <c r="B72" s="22" t="s">
        <v>137</v>
      </c>
      <c r="C72" s="44">
        <v>12424</v>
      </c>
    </row>
    <row r="73" spans="1:3" x14ac:dyDescent="0.25">
      <c r="A73" s="22" t="s">
        <v>138</v>
      </c>
      <c r="B73" s="22" t="s">
        <v>139</v>
      </c>
      <c r="C73" s="44">
        <v>6070</v>
      </c>
    </row>
    <row r="74" spans="1:3" x14ac:dyDescent="0.25">
      <c r="A74" s="22" t="s">
        <v>140</v>
      </c>
      <c r="B74" s="22" t="s">
        <v>141</v>
      </c>
      <c r="C74" s="44">
        <v>13210</v>
      </c>
    </row>
    <row r="75" spans="1:3" x14ac:dyDescent="0.25">
      <c r="A75" s="22" t="s">
        <v>142</v>
      </c>
      <c r="B75" s="22" t="s">
        <v>143</v>
      </c>
      <c r="C75" s="44">
        <v>7727</v>
      </c>
    </row>
    <row r="76" spans="1:3" x14ac:dyDescent="0.25">
      <c r="A76" s="22" t="s">
        <v>144</v>
      </c>
      <c r="B76" s="22" t="s">
        <v>145</v>
      </c>
      <c r="C76" s="44">
        <v>3009</v>
      </c>
    </row>
    <row r="77" spans="1:3" x14ac:dyDescent="0.25">
      <c r="A77" s="22" t="s">
        <v>146</v>
      </c>
      <c r="B77" s="22" t="s">
        <v>147</v>
      </c>
      <c r="C77" s="44">
        <v>6264</v>
      </c>
    </row>
    <row r="78" spans="1:3" x14ac:dyDescent="0.25">
      <c r="A78" s="22" t="s">
        <v>148</v>
      </c>
      <c r="B78" s="22" t="s">
        <v>149</v>
      </c>
      <c r="C78" s="44">
        <v>25410</v>
      </c>
    </row>
    <row r="79" spans="1:3" x14ac:dyDescent="0.25">
      <c r="A79" s="22" t="s">
        <v>150</v>
      </c>
      <c r="B79" s="22" t="s">
        <v>151</v>
      </c>
      <c r="C79" s="44">
        <v>1916</v>
      </c>
    </row>
    <row r="80" spans="1:3" x14ac:dyDescent="0.25">
      <c r="A80" s="22" t="s">
        <v>152</v>
      </c>
      <c r="B80" s="22" t="s">
        <v>153</v>
      </c>
      <c r="C80" s="44">
        <v>8050</v>
      </c>
    </row>
    <row r="81" spans="1:3" x14ac:dyDescent="0.25">
      <c r="A81" s="22" t="s">
        <v>154</v>
      </c>
      <c r="B81" s="22" t="s">
        <v>155</v>
      </c>
      <c r="C81" s="44">
        <v>5643</v>
      </c>
    </row>
    <row r="82" spans="1:3" x14ac:dyDescent="0.25">
      <c r="A82" s="22" t="s">
        <v>156</v>
      </c>
      <c r="B82" s="22" t="s">
        <v>157</v>
      </c>
      <c r="C82" s="44">
        <v>12811</v>
      </c>
    </row>
    <row r="83" spans="1:3" x14ac:dyDescent="0.25">
      <c r="A83" s="22" t="s">
        <v>158</v>
      </c>
      <c r="B83" s="22" t="s">
        <v>159</v>
      </c>
      <c r="C83" s="44">
        <v>4397</v>
      </c>
    </row>
    <row r="84" spans="1:3" x14ac:dyDescent="0.25">
      <c r="A84" s="22" t="s">
        <v>896</v>
      </c>
      <c r="B84" s="22" t="s">
        <v>897</v>
      </c>
      <c r="C84" s="44">
        <v>1654</v>
      </c>
    </row>
    <row r="85" spans="1:3" x14ac:dyDescent="0.25">
      <c r="A85" s="22" t="s">
        <v>160</v>
      </c>
      <c r="B85" s="22" t="s">
        <v>161</v>
      </c>
      <c r="C85" s="44">
        <v>15824</v>
      </c>
    </row>
    <row r="86" spans="1:3" x14ac:dyDescent="0.25">
      <c r="A86" s="22" t="s">
        <v>162</v>
      </c>
      <c r="B86" s="22" t="s">
        <v>163</v>
      </c>
      <c r="C86" s="44">
        <v>2753</v>
      </c>
    </row>
    <row r="87" spans="1:3" x14ac:dyDescent="0.25">
      <c r="A87" s="22" t="s">
        <v>164</v>
      </c>
      <c r="B87" s="22" t="s">
        <v>165</v>
      </c>
      <c r="C87" s="44">
        <v>23701</v>
      </c>
    </row>
    <row r="88" spans="1:3" x14ac:dyDescent="0.25">
      <c r="A88" s="22" t="s">
        <v>166</v>
      </c>
      <c r="B88" s="22" t="s">
        <v>167</v>
      </c>
      <c r="C88" s="44">
        <v>25267</v>
      </c>
    </row>
    <row r="89" spans="1:3" x14ac:dyDescent="0.25">
      <c r="A89" s="22" t="s">
        <v>168</v>
      </c>
      <c r="B89" s="22" t="s">
        <v>169</v>
      </c>
      <c r="C89" s="44">
        <v>17811</v>
      </c>
    </row>
    <row r="90" spans="1:3" x14ac:dyDescent="0.25">
      <c r="A90" s="22" t="s">
        <v>170</v>
      </c>
      <c r="B90" s="22" t="s">
        <v>171</v>
      </c>
      <c r="C90" s="44">
        <v>14817</v>
      </c>
    </row>
    <row r="91" spans="1:3" x14ac:dyDescent="0.25">
      <c r="A91" s="22" t="s">
        <v>172</v>
      </c>
      <c r="B91" s="22" t="s">
        <v>173</v>
      </c>
      <c r="C91" s="44">
        <v>11667</v>
      </c>
    </row>
    <row r="92" spans="1:3" x14ac:dyDescent="0.25">
      <c r="A92" s="22" t="s">
        <v>174</v>
      </c>
      <c r="B92" s="22" t="s">
        <v>175</v>
      </c>
      <c r="C92" s="44">
        <v>4081</v>
      </c>
    </row>
    <row r="93" spans="1:3" x14ac:dyDescent="0.25">
      <c r="A93" s="22" t="s">
        <v>176</v>
      </c>
      <c r="B93" s="22" t="s">
        <v>177</v>
      </c>
      <c r="C93" s="44">
        <v>17132</v>
      </c>
    </row>
    <row r="94" spans="1:3" x14ac:dyDescent="0.25">
      <c r="A94" s="22" t="s">
        <v>178</v>
      </c>
      <c r="B94" s="22" t="s">
        <v>179</v>
      </c>
      <c r="C94" s="44">
        <v>6245</v>
      </c>
    </row>
    <row r="95" spans="1:3" x14ac:dyDescent="0.25">
      <c r="A95" s="22" t="s">
        <v>180</v>
      </c>
      <c r="B95" s="22" t="s">
        <v>181</v>
      </c>
      <c r="C95" s="44">
        <v>10955</v>
      </c>
    </row>
    <row r="96" spans="1:3" x14ac:dyDescent="0.25">
      <c r="A96" s="22" t="s">
        <v>182</v>
      </c>
      <c r="B96" s="22" t="s">
        <v>183</v>
      </c>
      <c r="C96" s="44">
        <v>23143</v>
      </c>
    </row>
    <row r="97" spans="1:3" x14ac:dyDescent="0.25">
      <c r="A97" s="22" t="s">
        <v>184</v>
      </c>
      <c r="B97" s="22" t="s">
        <v>185</v>
      </c>
      <c r="C97" s="44">
        <v>8684</v>
      </c>
    </row>
    <row r="98" spans="1:3" x14ac:dyDescent="0.25">
      <c r="A98" s="22" t="s">
        <v>186</v>
      </c>
      <c r="B98" s="22" t="s">
        <v>187</v>
      </c>
      <c r="C98" s="44">
        <v>14168</v>
      </c>
    </row>
    <row r="99" spans="1:3" x14ac:dyDescent="0.25">
      <c r="A99" s="22" t="s">
        <v>188</v>
      </c>
      <c r="B99" s="22" t="s">
        <v>189</v>
      </c>
      <c r="C99" s="44">
        <v>5184</v>
      </c>
    </row>
    <row r="100" spans="1:3" x14ac:dyDescent="0.25">
      <c r="A100" s="22" t="s">
        <v>190</v>
      </c>
      <c r="B100" s="22" t="s">
        <v>191</v>
      </c>
      <c r="C100" s="44">
        <v>21065</v>
      </c>
    </row>
    <row r="101" spans="1:3" x14ac:dyDescent="0.25">
      <c r="A101" s="22" t="s">
        <v>192</v>
      </c>
      <c r="B101" s="22" t="s">
        <v>193</v>
      </c>
      <c r="C101" s="44">
        <v>3594</v>
      </c>
    </row>
    <row r="102" spans="1:3" x14ac:dyDescent="0.25">
      <c r="A102" s="22" t="s">
        <v>194</v>
      </c>
      <c r="B102" s="22" t="s">
        <v>195</v>
      </c>
      <c r="C102" s="44">
        <v>7359</v>
      </c>
    </row>
    <row r="103" spans="1:3" x14ac:dyDescent="0.25">
      <c r="A103" s="22" t="s">
        <v>196</v>
      </c>
      <c r="B103" s="22" t="s">
        <v>197</v>
      </c>
      <c r="C103" s="44">
        <v>15532</v>
      </c>
    </row>
    <row r="104" spans="1:3" x14ac:dyDescent="0.25">
      <c r="A104" s="22" t="s">
        <v>198</v>
      </c>
      <c r="B104" s="22" t="s">
        <v>199</v>
      </c>
      <c r="C104" s="44">
        <v>5203</v>
      </c>
    </row>
    <row r="105" spans="1:3" x14ac:dyDescent="0.25">
      <c r="A105" s="22" t="s">
        <v>200</v>
      </c>
      <c r="B105" s="22" t="s">
        <v>201</v>
      </c>
      <c r="C105" s="44">
        <v>30721</v>
      </c>
    </row>
    <row r="106" spans="1:3" x14ac:dyDescent="0.25">
      <c r="A106" s="22" t="s">
        <v>933</v>
      </c>
      <c r="B106" s="22" t="s">
        <v>934</v>
      </c>
      <c r="C106" s="44">
        <v>1235</v>
      </c>
    </row>
    <row r="107" spans="1:3" x14ac:dyDescent="0.25">
      <c r="A107" s="22" t="s">
        <v>202</v>
      </c>
      <c r="B107" s="22" t="s">
        <v>203</v>
      </c>
      <c r="C107" s="44">
        <v>3913</v>
      </c>
    </row>
    <row r="108" spans="1:3" x14ac:dyDescent="0.25">
      <c r="A108" s="22" t="s">
        <v>204</v>
      </c>
      <c r="B108" s="22" t="s">
        <v>205</v>
      </c>
      <c r="C108" s="44">
        <v>3453</v>
      </c>
    </row>
    <row r="109" spans="1:3" x14ac:dyDescent="0.25">
      <c r="A109" s="22" t="s">
        <v>206</v>
      </c>
      <c r="B109" s="22" t="s">
        <v>207</v>
      </c>
      <c r="C109" s="44">
        <v>24332</v>
      </c>
    </row>
    <row r="110" spans="1:3" x14ac:dyDescent="0.25">
      <c r="A110" s="22" t="s">
        <v>208</v>
      </c>
      <c r="B110" s="22" t="s">
        <v>209</v>
      </c>
      <c r="C110" s="44">
        <v>1946</v>
      </c>
    </row>
    <row r="111" spans="1:3" x14ac:dyDescent="0.25">
      <c r="A111" s="22" t="s">
        <v>210</v>
      </c>
      <c r="B111" s="22" t="s">
        <v>211</v>
      </c>
      <c r="C111" s="44">
        <v>2353</v>
      </c>
    </row>
    <row r="112" spans="1:3" x14ac:dyDescent="0.25">
      <c r="A112" s="22" t="s">
        <v>212</v>
      </c>
      <c r="B112" s="22" t="s">
        <v>213</v>
      </c>
      <c r="C112" s="44">
        <v>1553</v>
      </c>
    </row>
    <row r="113" spans="1:3" x14ac:dyDescent="0.25">
      <c r="A113" s="22" t="s">
        <v>214</v>
      </c>
      <c r="B113" s="22" t="s">
        <v>215</v>
      </c>
      <c r="C113" s="44">
        <v>6438</v>
      </c>
    </row>
    <row r="114" spans="1:3" x14ac:dyDescent="0.25">
      <c r="A114" s="22" t="s">
        <v>216</v>
      </c>
      <c r="B114" s="22" t="s">
        <v>217</v>
      </c>
      <c r="C114" s="44">
        <v>5960</v>
      </c>
    </row>
    <row r="115" spans="1:3" x14ac:dyDescent="0.25">
      <c r="A115" s="22" t="s">
        <v>218</v>
      </c>
      <c r="B115" s="22" t="s">
        <v>219</v>
      </c>
      <c r="C115" s="44">
        <v>755</v>
      </c>
    </row>
    <row r="116" spans="1:3" x14ac:dyDescent="0.25">
      <c r="A116" s="22" t="s">
        <v>220</v>
      </c>
      <c r="B116" s="22" t="s">
        <v>221</v>
      </c>
      <c r="C116" s="44">
        <v>1021</v>
      </c>
    </row>
    <row r="117" spans="1:3" x14ac:dyDescent="0.25">
      <c r="A117" s="22" t="s">
        <v>222</v>
      </c>
      <c r="B117" s="22" t="s">
        <v>223</v>
      </c>
      <c r="C117" s="44">
        <v>15531</v>
      </c>
    </row>
    <row r="118" spans="1:3" x14ac:dyDescent="0.25">
      <c r="A118" s="22" t="s">
        <v>224</v>
      </c>
      <c r="B118" s="22" t="s">
        <v>225</v>
      </c>
      <c r="C118" s="44">
        <v>8031</v>
      </c>
    </row>
    <row r="119" spans="1:3" x14ac:dyDescent="0.25">
      <c r="A119" s="22" t="s">
        <v>226</v>
      </c>
      <c r="B119" s="22" t="s">
        <v>227</v>
      </c>
      <c r="C119" s="44">
        <v>4533</v>
      </c>
    </row>
    <row r="120" spans="1:3" x14ac:dyDescent="0.25">
      <c r="A120" s="22" t="s">
        <v>228</v>
      </c>
      <c r="B120" s="22" t="s">
        <v>229</v>
      </c>
      <c r="C120" s="44">
        <v>10861</v>
      </c>
    </row>
    <row r="121" spans="1:3" x14ac:dyDescent="0.25">
      <c r="A121" s="22" t="s">
        <v>230</v>
      </c>
      <c r="B121" s="22" t="s">
        <v>231</v>
      </c>
      <c r="C121" s="44">
        <v>4860</v>
      </c>
    </row>
    <row r="122" spans="1:3" x14ac:dyDescent="0.25">
      <c r="A122" s="22" t="s">
        <v>232</v>
      </c>
      <c r="B122" s="22" t="s">
        <v>233</v>
      </c>
      <c r="C122" s="44">
        <v>14604</v>
      </c>
    </row>
    <row r="123" spans="1:3" x14ac:dyDescent="0.25">
      <c r="A123" s="22" t="s">
        <v>234</v>
      </c>
      <c r="B123" s="22" t="s">
        <v>235</v>
      </c>
      <c r="C123" s="44">
        <v>6650</v>
      </c>
    </row>
    <row r="124" spans="1:3" x14ac:dyDescent="0.25">
      <c r="A124" s="22" t="s">
        <v>236</v>
      </c>
      <c r="B124" s="22" t="s">
        <v>237</v>
      </c>
      <c r="C124" s="44">
        <v>5868</v>
      </c>
    </row>
    <row r="125" spans="1:3" x14ac:dyDescent="0.25">
      <c r="A125" s="22" t="s">
        <v>238</v>
      </c>
      <c r="B125" s="22" t="s">
        <v>239</v>
      </c>
      <c r="C125" s="44">
        <v>14253</v>
      </c>
    </row>
    <row r="126" spans="1:3" x14ac:dyDescent="0.25">
      <c r="A126" s="22" t="s">
        <v>240</v>
      </c>
      <c r="B126" s="22" t="s">
        <v>241</v>
      </c>
      <c r="C126" s="44">
        <v>11241</v>
      </c>
    </row>
    <row r="127" spans="1:3" x14ac:dyDescent="0.25">
      <c r="A127" s="22" t="s">
        <v>242</v>
      </c>
      <c r="B127" s="22" t="s">
        <v>243</v>
      </c>
      <c r="C127" s="44">
        <v>4896</v>
      </c>
    </row>
    <row r="128" spans="1:3" x14ac:dyDescent="0.25">
      <c r="A128" s="22" t="s">
        <v>244</v>
      </c>
      <c r="B128" s="22" t="s">
        <v>245</v>
      </c>
      <c r="C128" s="44">
        <v>24937</v>
      </c>
    </row>
    <row r="129" spans="1:3" x14ac:dyDescent="0.25">
      <c r="A129" s="22" t="s">
        <v>246</v>
      </c>
      <c r="B129" s="22" t="s">
        <v>247</v>
      </c>
      <c r="C129" s="44">
        <v>2958</v>
      </c>
    </row>
    <row r="130" spans="1:3" x14ac:dyDescent="0.25">
      <c r="A130" s="22" t="s">
        <v>248</v>
      </c>
      <c r="B130" s="22" t="s">
        <v>249</v>
      </c>
      <c r="C130" s="44">
        <v>13206</v>
      </c>
    </row>
    <row r="131" spans="1:3" x14ac:dyDescent="0.25">
      <c r="A131" s="22" t="s">
        <v>250</v>
      </c>
      <c r="B131" s="22" t="s">
        <v>251</v>
      </c>
      <c r="C131" s="44">
        <v>3869</v>
      </c>
    </row>
    <row r="132" spans="1:3" x14ac:dyDescent="0.25">
      <c r="A132" s="22" t="s">
        <v>252</v>
      </c>
      <c r="B132" s="22" t="s">
        <v>253</v>
      </c>
      <c r="C132" s="44">
        <v>2283</v>
      </c>
    </row>
    <row r="133" spans="1:3" x14ac:dyDescent="0.25">
      <c r="A133" s="22" t="s">
        <v>254</v>
      </c>
      <c r="B133" s="22" t="s">
        <v>255</v>
      </c>
      <c r="C133" s="44">
        <v>8661</v>
      </c>
    </row>
    <row r="134" spans="1:3" x14ac:dyDescent="0.25">
      <c r="A134" s="22" t="s">
        <v>256</v>
      </c>
      <c r="B134" s="22" t="s">
        <v>257</v>
      </c>
      <c r="C134" s="44">
        <v>2296</v>
      </c>
    </row>
    <row r="135" spans="1:3" x14ac:dyDescent="0.25">
      <c r="A135" s="22" t="s">
        <v>258</v>
      </c>
      <c r="B135" s="22" t="s">
        <v>259</v>
      </c>
      <c r="C135" s="44">
        <v>1875</v>
      </c>
    </row>
    <row r="136" spans="1:3" x14ac:dyDescent="0.25">
      <c r="A136" s="22" t="s">
        <v>260</v>
      </c>
      <c r="B136" s="22" t="s">
        <v>261</v>
      </c>
      <c r="C136" s="44">
        <v>7452</v>
      </c>
    </row>
    <row r="137" spans="1:3" x14ac:dyDescent="0.25">
      <c r="A137" s="22" t="s">
        <v>262</v>
      </c>
      <c r="B137" s="22" t="s">
        <v>263</v>
      </c>
      <c r="C137" s="44">
        <v>1861</v>
      </c>
    </row>
    <row r="138" spans="1:3" x14ac:dyDescent="0.25">
      <c r="A138" s="22" t="s">
        <v>264</v>
      </c>
      <c r="B138" s="22" t="s">
        <v>265</v>
      </c>
      <c r="C138" s="44">
        <v>9711</v>
      </c>
    </row>
    <row r="139" spans="1:3" x14ac:dyDescent="0.25">
      <c r="A139" s="22" t="s">
        <v>266</v>
      </c>
      <c r="B139" s="22" t="s">
        <v>267</v>
      </c>
      <c r="C139" s="44">
        <v>6557</v>
      </c>
    </row>
    <row r="140" spans="1:3" x14ac:dyDescent="0.25">
      <c r="A140" s="22" t="s">
        <v>268</v>
      </c>
      <c r="B140" s="22" t="s">
        <v>269</v>
      </c>
      <c r="C140" s="44">
        <v>14074</v>
      </c>
    </row>
    <row r="141" spans="1:3" x14ac:dyDescent="0.25">
      <c r="A141" s="22" t="s">
        <v>270</v>
      </c>
      <c r="B141" s="22" t="s">
        <v>271</v>
      </c>
      <c r="C141" s="44">
        <v>8356</v>
      </c>
    </row>
    <row r="142" spans="1:3" x14ac:dyDescent="0.25">
      <c r="A142" s="22" t="s">
        <v>272</v>
      </c>
      <c r="B142" s="22" t="s">
        <v>273</v>
      </c>
      <c r="C142" s="44">
        <v>1624</v>
      </c>
    </row>
    <row r="143" spans="1:3" x14ac:dyDescent="0.25">
      <c r="A143" s="22" t="s">
        <v>274</v>
      </c>
      <c r="B143" s="22" t="s">
        <v>275</v>
      </c>
      <c r="C143" s="44">
        <v>2658</v>
      </c>
    </row>
    <row r="144" spans="1:3" x14ac:dyDescent="0.25">
      <c r="A144" s="22" t="s">
        <v>276</v>
      </c>
      <c r="B144" s="22" t="s">
        <v>277</v>
      </c>
      <c r="C144" s="44">
        <v>2842</v>
      </c>
    </row>
    <row r="145" spans="1:3" x14ac:dyDescent="0.25">
      <c r="A145" s="22" t="s">
        <v>278</v>
      </c>
      <c r="B145" s="22" t="s">
        <v>279</v>
      </c>
      <c r="C145" s="44">
        <v>7197</v>
      </c>
    </row>
    <row r="146" spans="1:3" x14ac:dyDescent="0.25">
      <c r="A146" s="22" t="s">
        <v>280</v>
      </c>
      <c r="B146" s="22" t="s">
        <v>281</v>
      </c>
      <c r="C146" s="44">
        <v>2696</v>
      </c>
    </row>
    <row r="147" spans="1:3" x14ac:dyDescent="0.25">
      <c r="A147" s="22" t="s">
        <v>282</v>
      </c>
      <c r="B147" s="22" t="s">
        <v>283</v>
      </c>
      <c r="C147" s="44">
        <v>24098</v>
      </c>
    </row>
    <row r="148" spans="1:3" x14ac:dyDescent="0.25">
      <c r="A148" s="22" t="s">
        <v>284</v>
      </c>
      <c r="B148" s="22" t="s">
        <v>285</v>
      </c>
      <c r="C148" s="44">
        <v>3587</v>
      </c>
    </row>
    <row r="149" spans="1:3" x14ac:dyDescent="0.25">
      <c r="A149" s="22" t="s">
        <v>286</v>
      </c>
      <c r="B149" s="22" t="s">
        <v>287</v>
      </c>
      <c r="C149" s="44">
        <v>2583</v>
      </c>
    </row>
    <row r="150" spans="1:3" x14ac:dyDescent="0.25">
      <c r="A150" s="22" t="s">
        <v>288</v>
      </c>
      <c r="B150" s="22" t="s">
        <v>289</v>
      </c>
      <c r="C150" s="44">
        <v>47221</v>
      </c>
    </row>
    <row r="151" spans="1:3" x14ac:dyDescent="0.25">
      <c r="A151" s="22" t="s">
        <v>290</v>
      </c>
      <c r="B151" s="22" t="s">
        <v>291</v>
      </c>
      <c r="C151" s="44">
        <v>2881</v>
      </c>
    </row>
    <row r="152" spans="1:3" x14ac:dyDescent="0.25">
      <c r="A152" s="22" t="s">
        <v>292</v>
      </c>
      <c r="B152" s="22" t="s">
        <v>293</v>
      </c>
      <c r="C152" s="44">
        <v>4536</v>
      </c>
    </row>
    <row r="153" spans="1:3" x14ac:dyDescent="0.25">
      <c r="A153" s="22" t="s">
        <v>294</v>
      </c>
      <c r="B153" s="22" t="s">
        <v>295</v>
      </c>
      <c r="C153" s="44">
        <v>2525</v>
      </c>
    </row>
    <row r="154" spans="1:3" x14ac:dyDescent="0.25">
      <c r="A154" s="22" t="s">
        <v>296</v>
      </c>
      <c r="B154" s="22" t="s">
        <v>297</v>
      </c>
      <c r="C154" s="44">
        <v>7095</v>
      </c>
    </row>
    <row r="155" spans="1:3" x14ac:dyDescent="0.25">
      <c r="A155" s="22" t="s">
        <v>298</v>
      </c>
      <c r="B155" s="22" t="s">
        <v>299</v>
      </c>
      <c r="C155" s="44">
        <v>3601</v>
      </c>
    </row>
    <row r="156" spans="1:3" x14ac:dyDescent="0.25">
      <c r="A156" s="22" t="s">
        <v>300</v>
      </c>
      <c r="B156" s="22" t="s">
        <v>301</v>
      </c>
      <c r="C156" s="44">
        <v>2503</v>
      </c>
    </row>
    <row r="157" spans="1:3" x14ac:dyDescent="0.25">
      <c r="A157" s="22" t="s">
        <v>302</v>
      </c>
      <c r="B157" s="22" t="s">
        <v>303</v>
      </c>
      <c r="C157" s="44">
        <v>3551</v>
      </c>
    </row>
    <row r="158" spans="1:3" x14ac:dyDescent="0.25">
      <c r="A158" s="22" t="s">
        <v>304</v>
      </c>
      <c r="B158" s="22" t="s">
        <v>305</v>
      </c>
      <c r="C158" s="44">
        <v>17302</v>
      </c>
    </row>
    <row r="159" spans="1:3" x14ac:dyDescent="0.25">
      <c r="A159" s="22" t="s">
        <v>306</v>
      </c>
      <c r="B159" s="22" t="s">
        <v>307</v>
      </c>
      <c r="C159" s="44">
        <v>2867</v>
      </c>
    </row>
    <row r="160" spans="1:3" x14ac:dyDescent="0.25">
      <c r="A160" s="22" t="s">
        <v>308</v>
      </c>
      <c r="B160" s="22" t="s">
        <v>309</v>
      </c>
      <c r="C160" s="44">
        <v>5870</v>
      </c>
    </row>
    <row r="161" spans="1:3" x14ac:dyDescent="0.25">
      <c r="A161" s="22" t="s">
        <v>310</v>
      </c>
      <c r="B161" s="22" t="s">
        <v>311</v>
      </c>
      <c r="C161" s="44">
        <v>2398</v>
      </c>
    </row>
    <row r="162" spans="1:3" x14ac:dyDescent="0.25">
      <c r="A162" s="22" t="s">
        <v>312</v>
      </c>
      <c r="B162" s="22" t="s">
        <v>313</v>
      </c>
      <c r="C162" s="44">
        <v>926</v>
      </c>
    </row>
    <row r="163" spans="1:3" x14ac:dyDescent="0.25">
      <c r="A163" s="22" t="s">
        <v>314</v>
      </c>
      <c r="B163" s="22" t="s">
        <v>315</v>
      </c>
      <c r="C163" s="44">
        <v>2837</v>
      </c>
    </row>
    <row r="164" spans="1:3" x14ac:dyDescent="0.25">
      <c r="A164" s="22" t="s">
        <v>316</v>
      </c>
      <c r="B164" s="22" t="s">
        <v>317</v>
      </c>
      <c r="C164" s="44">
        <v>3548</v>
      </c>
    </row>
    <row r="165" spans="1:3" x14ac:dyDescent="0.25">
      <c r="A165" s="22" t="s">
        <v>318</v>
      </c>
      <c r="B165" s="22" t="s">
        <v>319</v>
      </c>
      <c r="C165" s="44">
        <v>14232</v>
      </c>
    </row>
    <row r="166" spans="1:3" x14ac:dyDescent="0.25">
      <c r="A166" s="22" t="s">
        <v>320</v>
      </c>
      <c r="B166" s="22" t="s">
        <v>321</v>
      </c>
      <c r="C166" s="44">
        <v>11175</v>
      </c>
    </row>
    <row r="167" spans="1:3" x14ac:dyDescent="0.25">
      <c r="A167" s="22" t="s">
        <v>322</v>
      </c>
      <c r="B167" s="22" t="s">
        <v>323</v>
      </c>
      <c r="C167" s="44">
        <v>6334</v>
      </c>
    </row>
    <row r="168" spans="1:3" x14ac:dyDescent="0.25">
      <c r="A168" s="22" t="s">
        <v>892</v>
      </c>
      <c r="B168" s="22" t="s">
        <v>893</v>
      </c>
      <c r="C168" s="44">
        <v>2213</v>
      </c>
    </row>
    <row r="169" spans="1:3" x14ac:dyDescent="0.25">
      <c r="A169" s="22" t="s">
        <v>324</v>
      </c>
      <c r="B169" s="22" t="s">
        <v>325</v>
      </c>
      <c r="C169" s="44">
        <v>1882</v>
      </c>
    </row>
    <row r="170" spans="1:3" x14ac:dyDescent="0.25">
      <c r="A170" s="22" t="s">
        <v>326</v>
      </c>
      <c r="B170" s="22" t="s">
        <v>327</v>
      </c>
      <c r="C170" s="44">
        <v>5512</v>
      </c>
    </row>
    <row r="171" spans="1:3" x14ac:dyDescent="0.25">
      <c r="A171" s="22" t="s">
        <v>328</v>
      </c>
      <c r="B171" s="22" t="s">
        <v>329</v>
      </c>
      <c r="C171" s="44">
        <v>19822</v>
      </c>
    </row>
    <row r="172" spans="1:3" x14ac:dyDescent="0.25">
      <c r="A172" s="22" t="s">
        <v>330</v>
      </c>
      <c r="B172" s="22" t="s">
        <v>331</v>
      </c>
      <c r="C172" s="44">
        <v>4143</v>
      </c>
    </row>
    <row r="173" spans="1:3" x14ac:dyDescent="0.25">
      <c r="A173" s="22" t="s">
        <v>332</v>
      </c>
      <c r="B173" s="22" t="s">
        <v>333</v>
      </c>
      <c r="C173" s="44">
        <v>7718</v>
      </c>
    </row>
    <row r="174" spans="1:3" x14ac:dyDescent="0.25">
      <c r="A174" s="22" t="s">
        <v>334</v>
      </c>
      <c r="B174" s="22" t="s">
        <v>335</v>
      </c>
      <c r="C174" s="44">
        <v>5483</v>
      </c>
    </row>
    <row r="175" spans="1:3" x14ac:dyDescent="0.25">
      <c r="A175" s="22" t="s">
        <v>336</v>
      </c>
      <c r="B175" s="22" t="s">
        <v>337</v>
      </c>
      <c r="C175" s="44">
        <v>4550</v>
      </c>
    </row>
    <row r="176" spans="1:3" x14ac:dyDescent="0.25">
      <c r="A176" s="22" t="s">
        <v>338</v>
      </c>
      <c r="B176" s="22" t="s">
        <v>339</v>
      </c>
      <c r="C176" s="44">
        <v>10043</v>
      </c>
    </row>
    <row r="177" spans="1:3" x14ac:dyDescent="0.25">
      <c r="A177" s="22" t="s">
        <v>340</v>
      </c>
      <c r="B177" s="22" t="s">
        <v>341</v>
      </c>
      <c r="C177" s="44">
        <v>21156</v>
      </c>
    </row>
    <row r="178" spans="1:3" x14ac:dyDescent="0.25">
      <c r="A178" s="22" t="s">
        <v>342</v>
      </c>
      <c r="B178" s="22" t="s">
        <v>343</v>
      </c>
      <c r="C178" s="44">
        <v>15468</v>
      </c>
    </row>
    <row r="179" spans="1:3" x14ac:dyDescent="0.25">
      <c r="A179" s="22" t="s">
        <v>344</v>
      </c>
      <c r="B179" s="22" t="s">
        <v>345</v>
      </c>
      <c r="C179" s="44">
        <v>9840</v>
      </c>
    </row>
    <row r="180" spans="1:3" x14ac:dyDescent="0.25">
      <c r="A180" s="22" t="s">
        <v>346</v>
      </c>
      <c r="B180" s="22" t="s">
        <v>347</v>
      </c>
      <c r="C180" s="44">
        <v>18174</v>
      </c>
    </row>
    <row r="181" spans="1:3" x14ac:dyDescent="0.25">
      <c r="A181" s="22" t="s">
        <v>348</v>
      </c>
      <c r="B181" s="22" t="s">
        <v>349</v>
      </c>
      <c r="C181" s="44">
        <v>9213</v>
      </c>
    </row>
    <row r="182" spans="1:3" x14ac:dyDescent="0.25">
      <c r="A182" s="22" t="s">
        <v>904</v>
      </c>
      <c r="B182" s="22" t="s">
        <v>905</v>
      </c>
      <c r="C182" s="44">
        <v>2515</v>
      </c>
    </row>
    <row r="183" spans="1:3" x14ac:dyDescent="0.25">
      <c r="A183" s="22" t="s">
        <v>350</v>
      </c>
      <c r="B183" s="22" t="s">
        <v>351</v>
      </c>
      <c r="C183" s="44">
        <v>3991</v>
      </c>
    </row>
    <row r="184" spans="1:3" x14ac:dyDescent="0.25">
      <c r="A184" s="22" t="s">
        <v>352</v>
      </c>
      <c r="B184" s="22" t="s">
        <v>353</v>
      </c>
      <c r="C184" s="44">
        <v>6332</v>
      </c>
    </row>
    <row r="185" spans="1:3" x14ac:dyDescent="0.25">
      <c r="A185" s="22" t="s">
        <v>354</v>
      </c>
      <c r="B185" s="22" t="s">
        <v>355</v>
      </c>
      <c r="C185" s="44">
        <v>4284</v>
      </c>
    </row>
    <row r="186" spans="1:3" x14ac:dyDescent="0.25">
      <c r="A186" s="22" t="s">
        <v>356</v>
      </c>
      <c r="B186" s="22" t="s">
        <v>357</v>
      </c>
      <c r="C186" s="44">
        <v>1822</v>
      </c>
    </row>
    <row r="187" spans="1:3" x14ac:dyDescent="0.25">
      <c r="A187" s="22" t="s">
        <v>358</v>
      </c>
      <c r="B187" s="22" t="s">
        <v>359</v>
      </c>
      <c r="C187" s="44">
        <v>3909</v>
      </c>
    </row>
    <row r="188" spans="1:3" x14ac:dyDescent="0.25">
      <c r="A188" s="22" t="s">
        <v>921</v>
      </c>
      <c r="B188" s="22" t="s">
        <v>922</v>
      </c>
      <c r="C188" s="44">
        <v>2817</v>
      </c>
    </row>
    <row r="189" spans="1:3" x14ac:dyDescent="0.25">
      <c r="A189" s="22" t="s">
        <v>360</v>
      </c>
      <c r="B189" s="22" t="s">
        <v>361</v>
      </c>
      <c r="C189" s="44">
        <v>4203</v>
      </c>
    </row>
    <row r="190" spans="1:3" x14ac:dyDescent="0.25">
      <c r="A190" s="22" t="s">
        <v>923</v>
      </c>
      <c r="B190" s="22" t="s">
        <v>924</v>
      </c>
      <c r="C190" s="44">
        <v>1866</v>
      </c>
    </row>
    <row r="191" spans="1:3" x14ac:dyDescent="0.25">
      <c r="A191" s="22" t="s">
        <v>927</v>
      </c>
      <c r="B191" s="22" t="s">
        <v>928</v>
      </c>
      <c r="C191" s="44">
        <v>3058</v>
      </c>
    </row>
    <row r="192" spans="1:3" x14ac:dyDescent="0.25">
      <c r="A192" s="22" t="s">
        <v>362</v>
      </c>
      <c r="B192" s="22" t="s">
        <v>363</v>
      </c>
      <c r="C192" s="44">
        <v>2141</v>
      </c>
    </row>
    <row r="193" spans="1:3" x14ac:dyDescent="0.25">
      <c r="A193" s="22" t="s">
        <v>929</v>
      </c>
      <c r="B193" s="22" t="s">
        <v>930</v>
      </c>
      <c r="C193" s="44">
        <v>3143</v>
      </c>
    </row>
    <row r="194" spans="1:3" x14ac:dyDescent="0.25">
      <c r="A194" s="22" t="s">
        <v>931</v>
      </c>
      <c r="B194" s="22" t="s">
        <v>932</v>
      </c>
      <c r="C194" s="44">
        <v>3717</v>
      </c>
    </row>
    <row r="195" spans="1:3" x14ac:dyDescent="0.25">
      <c r="A195" s="22" t="s">
        <v>364</v>
      </c>
      <c r="B195" s="22" t="s">
        <v>365</v>
      </c>
      <c r="C195" s="44">
        <v>3452</v>
      </c>
    </row>
    <row r="196" spans="1:3" x14ac:dyDescent="0.25">
      <c r="A196" s="22" t="s">
        <v>366</v>
      </c>
      <c r="B196" s="22" t="s">
        <v>367</v>
      </c>
      <c r="C196" s="44">
        <v>9046</v>
      </c>
    </row>
    <row r="197" spans="1:3" x14ac:dyDescent="0.25">
      <c r="A197" s="22" t="s">
        <v>368</v>
      </c>
      <c r="B197" s="22" t="s">
        <v>369</v>
      </c>
      <c r="C197" s="44">
        <v>4488</v>
      </c>
    </row>
    <row r="198" spans="1:3" x14ac:dyDescent="0.25">
      <c r="A198" s="22" t="s">
        <v>370</v>
      </c>
      <c r="B198" s="22" t="s">
        <v>371</v>
      </c>
      <c r="C198" s="44">
        <v>4013</v>
      </c>
    </row>
    <row r="199" spans="1:3" x14ac:dyDescent="0.25">
      <c r="A199" s="22" t="s">
        <v>372</v>
      </c>
      <c r="B199" s="22" t="s">
        <v>373</v>
      </c>
      <c r="C199" s="44">
        <v>2701</v>
      </c>
    </row>
    <row r="200" spans="1:3" x14ac:dyDescent="0.25">
      <c r="A200" s="22" t="s">
        <v>374</v>
      </c>
      <c r="B200" s="22" t="s">
        <v>375</v>
      </c>
      <c r="C200" s="44">
        <v>2027</v>
      </c>
    </row>
    <row r="201" spans="1:3" x14ac:dyDescent="0.25">
      <c r="A201" s="22" t="s">
        <v>376</v>
      </c>
      <c r="B201" s="22" t="s">
        <v>377</v>
      </c>
      <c r="C201" s="44">
        <v>17102</v>
      </c>
    </row>
    <row r="202" spans="1:3" x14ac:dyDescent="0.25">
      <c r="A202" s="22" t="s">
        <v>378</v>
      </c>
      <c r="B202" s="22" t="s">
        <v>379</v>
      </c>
      <c r="C202" s="44">
        <v>3555</v>
      </c>
    </row>
    <row r="203" spans="1:3" x14ac:dyDescent="0.25">
      <c r="A203" s="22" t="s">
        <v>380</v>
      </c>
      <c r="B203" s="22" t="s">
        <v>381</v>
      </c>
      <c r="C203" s="44">
        <v>15390</v>
      </c>
    </row>
    <row r="204" spans="1:3" x14ac:dyDescent="0.25">
      <c r="A204" s="22" t="s">
        <v>382</v>
      </c>
      <c r="B204" s="22" t="s">
        <v>383</v>
      </c>
      <c r="C204" s="44">
        <v>3911</v>
      </c>
    </row>
    <row r="205" spans="1:3" x14ac:dyDescent="0.25">
      <c r="A205" s="22" t="s">
        <v>384</v>
      </c>
      <c r="B205" s="22" t="s">
        <v>385</v>
      </c>
      <c r="C205" s="44">
        <v>3740</v>
      </c>
    </row>
    <row r="206" spans="1:3" x14ac:dyDescent="0.25">
      <c r="A206" s="22" t="s">
        <v>386</v>
      </c>
      <c r="B206" s="22" t="s">
        <v>387</v>
      </c>
      <c r="C206" s="44">
        <v>27728</v>
      </c>
    </row>
    <row r="207" spans="1:3" x14ac:dyDescent="0.25">
      <c r="A207" s="22" t="s">
        <v>388</v>
      </c>
      <c r="B207" s="22" t="s">
        <v>389</v>
      </c>
      <c r="C207" s="44">
        <v>1875</v>
      </c>
    </row>
    <row r="208" spans="1:3" x14ac:dyDescent="0.25">
      <c r="A208" s="22" t="s">
        <v>390</v>
      </c>
      <c r="B208" s="22" t="s">
        <v>391</v>
      </c>
      <c r="C208" s="44">
        <v>7116</v>
      </c>
    </row>
    <row r="209" spans="1:3" x14ac:dyDescent="0.25">
      <c r="A209" s="22" t="s">
        <v>392</v>
      </c>
      <c r="B209" s="22" t="s">
        <v>393</v>
      </c>
      <c r="C209" s="44">
        <v>2155</v>
      </c>
    </row>
    <row r="210" spans="1:3" x14ac:dyDescent="0.25">
      <c r="A210" s="22" t="s">
        <v>394</v>
      </c>
      <c r="B210" s="22" t="s">
        <v>395</v>
      </c>
      <c r="C210" s="44">
        <v>11249</v>
      </c>
    </row>
    <row r="211" spans="1:3" x14ac:dyDescent="0.25">
      <c r="A211" s="22" t="s">
        <v>396</v>
      </c>
      <c r="B211" s="22" t="s">
        <v>397</v>
      </c>
      <c r="C211" s="44">
        <v>7142</v>
      </c>
    </row>
    <row r="212" spans="1:3" x14ac:dyDescent="0.25">
      <c r="A212" s="22" t="s">
        <v>398</v>
      </c>
      <c r="B212" s="22" t="s">
        <v>399</v>
      </c>
      <c r="C212" s="44">
        <v>12615</v>
      </c>
    </row>
    <row r="213" spans="1:3" x14ac:dyDescent="0.25">
      <c r="A213" s="22" t="s">
        <v>400</v>
      </c>
      <c r="B213" s="22" t="s">
        <v>401</v>
      </c>
      <c r="C213" s="44">
        <v>8852</v>
      </c>
    </row>
    <row r="214" spans="1:3" x14ac:dyDescent="0.25">
      <c r="A214" s="22" t="s">
        <v>402</v>
      </c>
      <c r="B214" s="22" t="s">
        <v>403</v>
      </c>
      <c r="C214" s="44">
        <v>27243</v>
      </c>
    </row>
    <row r="215" spans="1:3" x14ac:dyDescent="0.25">
      <c r="A215" s="22" t="s">
        <v>404</v>
      </c>
      <c r="B215" s="22" t="s">
        <v>405</v>
      </c>
      <c r="C215" s="44">
        <v>4946</v>
      </c>
    </row>
    <row r="216" spans="1:3" x14ac:dyDescent="0.25">
      <c r="A216" s="22" t="s">
        <v>406</v>
      </c>
      <c r="B216" s="22" t="s">
        <v>407</v>
      </c>
      <c r="C216" s="44">
        <v>5340</v>
      </c>
    </row>
    <row r="217" spans="1:3" x14ac:dyDescent="0.25">
      <c r="A217" s="22" t="s">
        <v>408</v>
      </c>
      <c r="B217" s="22" t="s">
        <v>409</v>
      </c>
      <c r="C217" s="44">
        <v>7828</v>
      </c>
    </row>
    <row r="218" spans="1:3" x14ac:dyDescent="0.25">
      <c r="A218" s="22" t="s">
        <v>410</v>
      </c>
      <c r="B218" s="22" t="s">
        <v>411</v>
      </c>
      <c r="C218" s="44">
        <v>9084</v>
      </c>
    </row>
    <row r="219" spans="1:3" x14ac:dyDescent="0.25">
      <c r="A219" s="22" t="s">
        <v>412</v>
      </c>
      <c r="B219" s="22" t="s">
        <v>413</v>
      </c>
      <c r="C219" s="44">
        <v>6077</v>
      </c>
    </row>
    <row r="220" spans="1:3" x14ac:dyDescent="0.25">
      <c r="A220" s="22" t="s">
        <v>414</v>
      </c>
      <c r="B220" s="22" t="s">
        <v>415</v>
      </c>
      <c r="C220" s="44">
        <v>2717</v>
      </c>
    </row>
    <row r="221" spans="1:3" x14ac:dyDescent="0.25">
      <c r="A221" s="22" t="s">
        <v>416</v>
      </c>
      <c r="B221" s="22" t="s">
        <v>417</v>
      </c>
      <c r="C221" s="44">
        <v>3800</v>
      </c>
    </row>
    <row r="222" spans="1:3" x14ac:dyDescent="0.25">
      <c r="A222" s="22" t="s">
        <v>418</v>
      </c>
      <c r="B222" s="22" t="s">
        <v>419</v>
      </c>
      <c r="C222" s="44">
        <v>12880</v>
      </c>
    </row>
    <row r="223" spans="1:3" x14ac:dyDescent="0.25">
      <c r="A223" s="22" t="s">
        <v>420</v>
      </c>
      <c r="B223" s="22" t="s">
        <v>421</v>
      </c>
      <c r="C223" s="44">
        <v>8381</v>
      </c>
    </row>
    <row r="224" spans="1:3" x14ac:dyDescent="0.25">
      <c r="A224" s="22" t="s">
        <v>422</v>
      </c>
      <c r="B224" s="22" t="s">
        <v>423</v>
      </c>
      <c r="C224" s="44">
        <v>3469</v>
      </c>
    </row>
    <row r="225" spans="1:3" x14ac:dyDescent="0.25">
      <c r="A225" s="22" t="s">
        <v>424</v>
      </c>
      <c r="B225" s="22" t="s">
        <v>425</v>
      </c>
      <c r="C225" s="44">
        <v>2358</v>
      </c>
    </row>
    <row r="226" spans="1:3" x14ac:dyDescent="0.25">
      <c r="A226" s="22" t="s">
        <v>426</v>
      </c>
      <c r="B226" s="22" t="s">
        <v>427</v>
      </c>
      <c r="C226" s="44">
        <v>4517</v>
      </c>
    </row>
    <row r="227" spans="1:3" x14ac:dyDescent="0.25">
      <c r="A227" s="22" t="s">
        <v>428</v>
      </c>
      <c r="B227" s="22" t="s">
        <v>429</v>
      </c>
      <c r="C227" s="44">
        <v>5857</v>
      </c>
    </row>
    <row r="228" spans="1:3" x14ac:dyDescent="0.25">
      <c r="A228" s="22" t="s">
        <v>430</v>
      </c>
      <c r="B228" s="22" t="s">
        <v>431</v>
      </c>
      <c r="C228" s="44">
        <v>2501</v>
      </c>
    </row>
    <row r="229" spans="1:3" x14ac:dyDescent="0.25">
      <c r="A229" s="22" t="s">
        <v>432</v>
      </c>
      <c r="B229" s="22" t="s">
        <v>433</v>
      </c>
      <c r="C229" s="44">
        <v>1440</v>
      </c>
    </row>
    <row r="230" spans="1:3" x14ac:dyDescent="0.25">
      <c r="A230" s="22" t="s">
        <v>434</v>
      </c>
      <c r="B230" s="22" t="s">
        <v>435</v>
      </c>
      <c r="C230" s="44">
        <v>1133</v>
      </c>
    </row>
    <row r="231" spans="1:3" x14ac:dyDescent="0.25">
      <c r="A231" s="22" t="s">
        <v>436</v>
      </c>
      <c r="B231" s="22" t="s">
        <v>437</v>
      </c>
      <c r="C231" s="44">
        <v>16926</v>
      </c>
    </row>
    <row r="232" spans="1:3" x14ac:dyDescent="0.25">
      <c r="A232" s="22" t="s">
        <v>438</v>
      </c>
      <c r="B232" s="22" t="s">
        <v>439</v>
      </c>
      <c r="C232" s="44">
        <v>3395</v>
      </c>
    </row>
    <row r="233" spans="1:3" x14ac:dyDescent="0.25">
      <c r="A233" s="22" t="s">
        <v>440</v>
      </c>
      <c r="B233" s="22" t="s">
        <v>441</v>
      </c>
      <c r="C233" s="44">
        <v>8543</v>
      </c>
    </row>
    <row r="234" spans="1:3" x14ac:dyDescent="0.25">
      <c r="A234" s="22" t="s">
        <v>442</v>
      </c>
      <c r="B234" s="22" t="s">
        <v>443</v>
      </c>
      <c r="C234" s="44">
        <v>6946</v>
      </c>
    </row>
    <row r="235" spans="1:3" x14ac:dyDescent="0.25">
      <c r="A235" s="22" t="s">
        <v>444</v>
      </c>
      <c r="B235" s="22" t="s">
        <v>445</v>
      </c>
      <c r="C235" s="44">
        <v>5578</v>
      </c>
    </row>
    <row r="236" spans="1:3" x14ac:dyDescent="0.25">
      <c r="A236" s="22" t="s">
        <v>446</v>
      </c>
      <c r="B236" s="22" t="s">
        <v>447</v>
      </c>
      <c r="C236" s="44">
        <v>1231</v>
      </c>
    </row>
    <row r="237" spans="1:3" x14ac:dyDescent="0.25">
      <c r="A237" s="22" t="s">
        <v>448</v>
      </c>
      <c r="B237" s="22" t="s">
        <v>449</v>
      </c>
      <c r="C237" s="44">
        <v>2407</v>
      </c>
    </row>
    <row r="238" spans="1:3" x14ac:dyDescent="0.25">
      <c r="A238" s="22" t="s">
        <v>450</v>
      </c>
      <c r="B238" s="22" t="s">
        <v>451</v>
      </c>
      <c r="C238" s="44">
        <v>1767</v>
      </c>
    </row>
    <row r="239" spans="1:3" x14ac:dyDescent="0.25">
      <c r="A239" s="22" t="s">
        <v>452</v>
      </c>
      <c r="B239" s="22" t="s">
        <v>453</v>
      </c>
      <c r="C239" s="44">
        <v>15680</v>
      </c>
    </row>
    <row r="240" spans="1:3" x14ac:dyDescent="0.25">
      <c r="A240" s="22" t="s">
        <v>454</v>
      </c>
      <c r="B240" s="22" t="s">
        <v>455</v>
      </c>
      <c r="C240" s="44">
        <v>2098</v>
      </c>
    </row>
    <row r="241" spans="1:3" x14ac:dyDescent="0.25">
      <c r="A241" s="22" t="s">
        <v>456</v>
      </c>
      <c r="B241" s="22" t="s">
        <v>457</v>
      </c>
      <c r="C241" s="44">
        <v>1768</v>
      </c>
    </row>
    <row r="242" spans="1:3" x14ac:dyDescent="0.25">
      <c r="A242" s="22" t="s">
        <v>458</v>
      </c>
      <c r="B242" s="22" t="s">
        <v>459</v>
      </c>
      <c r="C242" s="44">
        <v>3087</v>
      </c>
    </row>
    <row r="243" spans="1:3" x14ac:dyDescent="0.25">
      <c r="A243" s="22" t="s">
        <v>460</v>
      </c>
      <c r="B243" s="22" t="s">
        <v>461</v>
      </c>
      <c r="C243" s="44">
        <v>8499</v>
      </c>
    </row>
    <row r="244" spans="1:3" x14ac:dyDescent="0.25">
      <c r="A244" s="22" t="s">
        <v>462</v>
      </c>
      <c r="B244" s="22" t="s">
        <v>463</v>
      </c>
      <c r="C244" s="44">
        <v>10132</v>
      </c>
    </row>
    <row r="245" spans="1:3" x14ac:dyDescent="0.25">
      <c r="A245" s="22" t="s">
        <v>464</v>
      </c>
      <c r="B245" s="22" t="s">
        <v>465</v>
      </c>
      <c r="C245" s="44">
        <v>2100</v>
      </c>
    </row>
    <row r="246" spans="1:3" x14ac:dyDescent="0.25">
      <c r="A246" s="22" t="s">
        <v>894</v>
      </c>
      <c r="B246" s="22" t="s">
        <v>895</v>
      </c>
      <c r="C246" s="44">
        <v>1372</v>
      </c>
    </row>
    <row r="247" spans="1:3" x14ac:dyDescent="0.25">
      <c r="A247" s="22" t="s">
        <v>466</v>
      </c>
      <c r="B247" s="22" t="s">
        <v>467</v>
      </c>
      <c r="C247" s="44">
        <v>10766</v>
      </c>
    </row>
    <row r="248" spans="1:3" x14ac:dyDescent="0.25">
      <c r="A248" s="22" t="s">
        <v>468</v>
      </c>
      <c r="B248" s="22" t="s">
        <v>469</v>
      </c>
      <c r="C248" s="44">
        <v>1810</v>
      </c>
    </row>
    <row r="249" spans="1:3" x14ac:dyDescent="0.25">
      <c r="A249" s="22" t="s">
        <v>470</v>
      </c>
      <c r="B249" s="22" t="s">
        <v>471</v>
      </c>
      <c r="C249" s="44">
        <v>4099</v>
      </c>
    </row>
    <row r="250" spans="1:3" x14ac:dyDescent="0.25">
      <c r="A250" s="22" t="s">
        <v>472</v>
      </c>
      <c r="B250" s="22" t="s">
        <v>473</v>
      </c>
      <c r="C250" s="44">
        <v>1187</v>
      </c>
    </row>
    <row r="251" spans="1:3" x14ac:dyDescent="0.25">
      <c r="A251" s="22" t="s">
        <v>474</v>
      </c>
      <c r="B251" s="22" t="s">
        <v>475</v>
      </c>
      <c r="C251" s="44">
        <v>3583</v>
      </c>
    </row>
    <row r="252" spans="1:3" x14ac:dyDescent="0.25">
      <c r="A252" s="22" t="s">
        <v>476</v>
      </c>
      <c r="B252" s="22" t="s">
        <v>477</v>
      </c>
      <c r="C252" s="44">
        <v>2105</v>
      </c>
    </row>
    <row r="253" spans="1:3" x14ac:dyDescent="0.25">
      <c r="A253" s="22" t="s">
        <v>478</v>
      </c>
      <c r="B253" s="22" t="s">
        <v>479</v>
      </c>
      <c r="C253" s="44">
        <v>11736</v>
      </c>
    </row>
    <row r="254" spans="1:3" x14ac:dyDescent="0.25">
      <c r="A254" s="22" t="s">
        <v>480</v>
      </c>
      <c r="B254" s="22" t="s">
        <v>481</v>
      </c>
      <c r="C254" s="44">
        <v>14012</v>
      </c>
    </row>
    <row r="255" spans="1:3" x14ac:dyDescent="0.25">
      <c r="A255" s="22" t="s">
        <v>482</v>
      </c>
      <c r="B255" s="22" t="s">
        <v>483</v>
      </c>
      <c r="C255" s="44">
        <v>7743</v>
      </c>
    </row>
    <row r="256" spans="1:3" x14ac:dyDescent="0.25">
      <c r="A256" s="22" t="s">
        <v>484</v>
      </c>
      <c r="B256" s="22" t="s">
        <v>485</v>
      </c>
      <c r="C256" s="44">
        <v>1474</v>
      </c>
    </row>
    <row r="257" spans="1:3" x14ac:dyDescent="0.25">
      <c r="A257" s="22" t="s">
        <v>486</v>
      </c>
      <c r="B257" s="22" t="s">
        <v>487</v>
      </c>
      <c r="C257" s="44">
        <v>1533</v>
      </c>
    </row>
    <row r="258" spans="1:3" x14ac:dyDescent="0.25">
      <c r="A258" s="22" t="s">
        <v>488</v>
      </c>
      <c r="B258" s="22" t="s">
        <v>489</v>
      </c>
      <c r="C258" s="44">
        <v>3258</v>
      </c>
    </row>
    <row r="259" spans="1:3" x14ac:dyDescent="0.25">
      <c r="A259" s="22" t="s">
        <v>490</v>
      </c>
      <c r="B259" s="22" t="s">
        <v>491</v>
      </c>
      <c r="C259" s="44">
        <v>18640</v>
      </c>
    </row>
    <row r="260" spans="1:3" x14ac:dyDescent="0.25">
      <c r="A260" s="22" t="s">
        <v>492</v>
      </c>
      <c r="B260" s="22" t="s">
        <v>493</v>
      </c>
      <c r="C260" s="44">
        <v>1177</v>
      </c>
    </row>
    <row r="261" spans="1:3" x14ac:dyDescent="0.25">
      <c r="A261" s="22" t="s">
        <v>494</v>
      </c>
      <c r="B261" s="22" t="s">
        <v>495</v>
      </c>
      <c r="C261" s="44">
        <v>6788</v>
      </c>
    </row>
    <row r="262" spans="1:3" x14ac:dyDescent="0.25">
      <c r="A262" s="22" t="s">
        <v>496</v>
      </c>
      <c r="B262" s="22" t="s">
        <v>497</v>
      </c>
      <c r="C262" s="44">
        <v>2748</v>
      </c>
    </row>
    <row r="263" spans="1:3" x14ac:dyDescent="0.25">
      <c r="A263" s="22" t="s">
        <v>498</v>
      </c>
      <c r="B263" s="22" t="s">
        <v>499</v>
      </c>
      <c r="C263" s="44">
        <v>12620</v>
      </c>
    </row>
    <row r="264" spans="1:3" x14ac:dyDescent="0.25">
      <c r="A264" s="22" t="s">
        <v>500</v>
      </c>
      <c r="B264" s="22" t="s">
        <v>501</v>
      </c>
      <c r="C264" s="44">
        <v>14666</v>
      </c>
    </row>
    <row r="265" spans="1:3" x14ac:dyDescent="0.25">
      <c r="A265" s="22" t="s">
        <v>502</v>
      </c>
      <c r="B265" s="22" t="s">
        <v>503</v>
      </c>
      <c r="C265" s="44">
        <v>1394</v>
      </c>
    </row>
    <row r="266" spans="1:3" x14ac:dyDescent="0.25">
      <c r="A266" s="22" t="s">
        <v>504</v>
      </c>
      <c r="B266" s="22" t="s">
        <v>505</v>
      </c>
      <c r="C266" s="44">
        <v>7754</v>
      </c>
    </row>
    <row r="267" spans="1:3" x14ac:dyDescent="0.25">
      <c r="A267" s="22" t="s">
        <v>506</v>
      </c>
      <c r="B267" s="22" t="s">
        <v>507</v>
      </c>
      <c r="C267" s="44">
        <v>5588</v>
      </c>
    </row>
    <row r="268" spans="1:3" x14ac:dyDescent="0.25">
      <c r="A268" s="22" t="s">
        <v>508</v>
      </c>
      <c r="B268" s="22" t="s">
        <v>509</v>
      </c>
      <c r="C268" s="44">
        <v>3055</v>
      </c>
    </row>
    <row r="269" spans="1:3" x14ac:dyDescent="0.25">
      <c r="A269" s="22" t="s">
        <v>510</v>
      </c>
      <c r="B269" s="22" t="s">
        <v>511</v>
      </c>
      <c r="C269" s="44">
        <v>5132</v>
      </c>
    </row>
    <row r="270" spans="1:3" x14ac:dyDescent="0.25">
      <c r="A270" s="22" t="s">
        <v>512</v>
      </c>
      <c r="B270" s="22" t="s">
        <v>513</v>
      </c>
      <c r="C270" s="44">
        <v>3566</v>
      </c>
    </row>
    <row r="271" spans="1:3" x14ac:dyDescent="0.25">
      <c r="A271" s="22" t="s">
        <v>514</v>
      </c>
      <c r="B271" s="22" t="s">
        <v>515</v>
      </c>
      <c r="C271" s="44">
        <v>9972</v>
      </c>
    </row>
    <row r="272" spans="1:3" x14ac:dyDescent="0.25">
      <c r="A272" s="22" t="s">
        <v>516</v>
      </c>
      <c r="B272" s="22" t="s">
        <v>517</v>
      </c>
      <c r="C272" s="44">
        <v>51689</v>
      </c>
    </row>
    <row r="273" spans="1:3" x14ac:dyDescent="0.25">
      <c r="A273" s="22" t="s">
        <v>518</v>
      </c>
      <c r="B273" s="22" t="s">
        <v>519</v>
      </c>
      <c r="C273" s="44">
        <v>1860</v>
      </c>
    </row>
    <row r="274" spans="1:3" x14ac:dyDescent="0.25">
      <c r="A274" s="22" t="s">
        <v>520</v>
      </c>
      <c r="B274" s="22" t="s">
        <v>521</v>
      </c>
      <c r="C274" s="44">
        <v>4544</v>
      </c>
    </row>
    <row r="275" spans="1:3" x14ac:dyDescent="0.25">
      <c r="A275" s="22" t="s">
        <v>522</v>
      </c>
      <c r="B275" s="22" t="s">
        <v>523</v>
      </c>
      <c r="C275" s="44">
        <v>1728</v>
      </c>
    </row>
    <row r="276" spans="1:3" x14ac:dyDescent="0.25">
      <c r="A276" s="22" t="s">
        <v>524</v>
      </c>
      <c r="B276" s="22" t="s">
        <v>525</v>
      </c>
      <c r="C276" s="44">
        <v>2762</v>
      </c>
    </row>
    <row r="277" spans="1:3" x14ac:dyDescent="0.25">
      <c r="A277" s="22" t="s">
        <v>526</v>
      </c>
      <c r="B277" s="22" t="s">
        <v>527</v>
      </c>
      <c r="C277" s="44">
        <v>31986</v>
      </c>
    </row>
    <row r="278" spans="1:3" x14ac:dyDescent="0.25">
      <c r="A278" s="22" t="s">
        <v>528</v>
      </c>
      <c r="B278" s="22" t="s">
        <v>529</v>
      </c>
      <c r="C278" s="44">
        <v>5220</v>
      </c>
    </row>
    <row r="279" spans="1:3" x14ac:dyDescent="0.25">
      <c r="A279" s="22" t="s">
        <v>530</v>
      </c>
      <c r="B279" s="22" t="s">
        <v>531</v>
      </c>
      <c r="C279" s="44">
        <v>2548</v>
      </c>
    </row>
    <row r="280" spans="1:3" x14ac:dyDescent="0.25">
      <c r="A280" s="22" t="s">
        <v>532</v>
      </c>
      <c r="B280" s="22" t="s">
        <v>533</v>
      </c>
      <c r="C280" s="44">
        <v>5616</v>
      </c>
    </row>
    <row r="281" spans="1:3" x14ac:dyDescent="0.25">
      <c r="A281" s="22" t="s">
        <v>534</v>
      </c>
      <c r="B281" s="22" t="s">
        <v>535</v>
      </c>
      <c r="C281" s="44">
        <v>3832</v>
      </c>
    </row>
    <row r="282" spans="1:3" x14ac:dyDescent="0.25">
      <c r="A282" s="22" t="s">
        <v>536</v>
      </c>
      <c r="B282" s="22" t="s">
        <v>537</v>
      </c>
      <c r="C282" s="44">
        <v>4900</v>
      </c>
    </row>
    <row r="283" spans="1:3" x14ac:dyDescent="0.25">
      <c r="A283" s="22" t="s">
        <v>538</v>
      </c>
      <c r="B283" s="22" t="s">
        <v>539</v>
      </c>
      <c r="C283" s="44">
        <v>14183</v>
      </c>
    </row>
    <row r="284" spans="1:3" x14ac:dyDescent="0.25">
      <c r="A284" s="22" t="s">
        <v>540</v>
      </c>
      <c r="B284" s="22" t="s">
        <v>541</v>
      </c>
      <c r="C284" s="44">
        <v>400</v>
      </c>
    </row>
    <row r="285" spans="1:3" x14ac:dyDescent="0.25">
      <c r="A285" s="22" t="s">
        <v>542</v>
      </c>
      <c r="B285" s="22" t="s">
        <v>543</v>
      </c>
      <c r="C285" s="44">
        <v>12757</v>
      </c>
    </row>
    <row r="286" spans="1:3" x14ac:dyDescent="0.25">
      <c r="A286" s="22" t="s">
        <v>544</v>
      </c>
      <c r="B286" s="22" t="s">
        <v>545</v>
      </c>
      <c r="C286" s="44">
        <v>709</v>
      </c>
    </row>
    <row r="287" spans="1:3" x14ac:dyDescent="0.25">
      <c r="A287" s="22" t="s">
        <v>546</v>
      </c>
      <c r="B287" s="22" t="s">
        <v>547</v>
      </c>
      <c r="C287" s="44">
        <v>15147</v>
      </c>
    </row>
    <row r="288" spans="1:3" x14ac:dyDescent="0.25">
      <c r="A288" s="22" t="s">
        <v>548</v>
      </c>
      <c r="B288" s="22" t="s">
        <v>549</v>
      </c>
      <c r="C288" s="44">
        <v>2903</v>
      </c>
    </row>
    <row r="289" spans="1:3" x14ac:dyDescent="0.25">
      <c r="A289" s="22" t="s">
        <v>550</v>
      </c>
      <c r="B289" s="22" t="s">
        <v>551</v>
      </c>
      <c r="C289" s="44">
        <v>2396</v>
      </c>
    </row>
    <row r="290" spans="1:3" x14ac:dyDescent="0.25">
      <c r="A290" s="22" t="s">
        <v>552</v>
      </c>
      <c r="B290" s="22" t="s">
        <v>553</v>
      </c>
      <c r="C290" s="44">
        <v>1224</v>
      </c>
    </row>
    <row r="291" spans="1:3" x14ac:dyDescent="0.25">
      <c r="A291" s="22" t="s">
        <v>554</v>
      </c>
      <c r="B291" s="22" t="s">
        <v>555</v>
      </c>
      <c r="C291" s="44">
        <v>637</v>
      </c>
    </row>
    <row r="292" spans="1:3" x14ac:dyDescent="0.25">
      <c r="A292" s="22" t="s">
        <v>556</v>
      </c>
      <c r="B292" s="22" t="s">
        <v>557</v>
      </c>
      <c r="C292" s="44">
        <v>3060</v>
      </c>
    </row>
    <row r="293" spans="1:3" x14ac:dyDescent="0.25">
      <c r="A293" s="22" t="s">
        <v>558</v>
      </c>
      <c r="B293" s="22" t="s">
        <v>559</v>
      </c>
      <c r="C293" s="44">
        <v>4350</v>
      </c>
    </row>
    <row r="294" spans="1:3" x14ac:dyDescent="0.25">
      <c r="A294" s="22" t="s">
        <v>560</v>
      </c>
      <c r="B294" s="22" t="s">
        <v>561</v>
      </c>
      <c r="C294" s="44">
        <v>3949</v>
      </c>
    </row>
    <row r="295" spans="1:3" x14ac:dyDescent="0.25">
      <c r="A295" s="22" t="s">
        <v>562</v>
      </c>
      <c r="B295" s="22" t="s">
        <v>563</v>
      </c>
      <c r="C295" s="44">
        <v>9049</v>
      </c>
    </row>
    <row r="296" spans="1:3" x14ac:dyDescent="0.25">
      <c r="A296" s="22" t="s">
        <v>564</v>
      </c>
      <c r="B296" s="22" t="s">
        <v>565</v>
      </c>
      <c r="C296" s="44">
        <v>3724</v>
      </c>
    </row>
    <row r="297" spans="1:3" x14ac:dyDescent="0.25">
      <c r="A297" s="22" t="s">
        <v>566</v>
      </c>
      <c r="B297" s="22" t="s">
        <v>567</v>
      </c>
      <c r="C297" s="44">
        <v>5885</v>
      </c>
    </row>
    <row r="298" spans="1:3" x14ac:dyDescent="0.25">
      <c r="A298" s="22" t="s">
        <v>568</v>
      </c>
      <c r="B298" s="22" t="s">
        <v>569</v>
      </c>
      <c r="C298" s="44">
        <v>820</v>
      </c>
    </row>
    <row r="299" spans="1:3" x14ac:dyDescent="0.25">
      <c r="A299" s="22" t="s">
        <v>570</v>
      </c>
      <c r="B299" s="22" t="s">
        <v>571</v>
      </c>
      <c r="C299" s="44">
        <v>5882</v>
      </c>
    </row>
    <row r="300" spans="1:3" x14ac:dyDescent="0.25">
      <c r="A300" s="22" t="s">
        <v>572</v>
      </c>
      <c r="B300" s="22" t="s">
        <v>573</v>
      </c>
      <c r="C300" s="44">
        <v>1764</v>
      </c>
    </row>
    <row r="301" spans="1:3" x14ac:dyDescent="0.25">
      <c r="A301" s="22" t="s">
        <v>574</v>
      </c>
      <c r="B301" s="22" t="s">
        <v>575</v>
      </c>
      <c r="C301" s="44">
        <v>2411</v>
      </c>
    </row>
    <row r="302" spans="1:3" x14ac:dyDescent="0.25">
      <c r="A302" s="22" t="s">
        <v>576</v>
      </c>
      <c r="B302" s="22" t="s">
        <v>577</v>
      </c>
      <c r="C302" s="44">
        <v>2623</v>
      </c>
    </row>
    <row r="303" spans="1:3" x14ac:dyDescent="0.25">
      <c r="A303" s="22" t="s">
        <v>578</v>
      </c>
      <c r="B303" s="22" t="s">
        <v>579</v>
      </c>
      <c r="C303" s="44">
        <v>5541</v>
      </c>
    </row>
    <row r="304" spans="1:3" x14ac:dyDescent="0.25">
      <c r="A304" s="22" t="s">
        <v>902</v>
      </c>
      <c r="B304" s="22" t="s">
        <v>903</v>
      </c>
      <c r="C304" s="44">
        <v>805</v>
      </c>
    </row>
    <row r="305" spans="1:3" x14ac:dyDescent="0.25">
      <c r="A305" s="22" t="s">
        <v>580</v>
      </c>
      <c r="B305" s="22" t="s">
        <v>581</v>
      </c>
      <c r="C305" s="44">
        <v>4754</v>
      </c>
    </row>
    <row r="306" spans="1:3" x14ac:dyDescent="0.25">
      <c r="A306" s="22" t="s">
        <v>582</v>
      </c>
      <c r="B306" s="22" t="s">
        <v>583</v>
      </c>
      <c r="C306" s="44">
        <v>1878</v>
      </c>
    </row>
    <row r="307" spans="1:3" x14ac:dyDescent="0.25">
      <c r="A307" s="22" t="s">
        <v>906</v>
      </c>
      <c r="B307" s="22" t="s">
        <v>907</v>
      </c>
      <c r="C307" s="44">
        <v>1192</v>
      </c>
    </row>
    <row r="308" spans="1:3" x14ac:dyDescent="0.25">
      <c r="A308" s="22" t="s">
        <v>910</v>
      </c>
      <c r="B308" s="22" t="s">
        <v>911</v>
      </c>
      <c r="C308" s="44">
        <v>2398</v>
      </c>
    </row>
    <row r="309" spans="1:3" x14ac:dyDescent="0.25">
      <c r="A309" s="22" t="s">
        <v>584</v>
      </c>
      <c r="B309" s="22" t="s">
        <v>585</v>
      </c>
      <c r="C309" s="44">
        <v>3302</v>
      </c>
    </row>
    <row r="310" spans="1:3" x14ac:dyDescent="0.25">
      <c r="A310" s="22" t="s">
        <v>586</v>
      </c>
      <c r="B310" s="22" t="s">
        <v>587</v>
      </c>
      <c r="C310" s="44">
        <v>8069</v>
      </c>
    </row>
    <row r="311" spans="1:3" x14ac:dyDescent="0.25">
      <c r="A311" s="22" t="s">
        <v>588</v>
      </c>
      <c r="B311" s="22" t="s">
        <v>589</v>
      </c>
      <c r="C311" s="44">
        <v>1446</v>
      </c>
    </row>
    <row r="312" spans="1:3" x14ac:dyDescent="0.25">
      <c r="A312" s="22" t="s">
        <v>590</v>
      </c>
      <c r="B312" s="22" t="s">
        <v>591</v>
      </c>
      <c r="C312" s="44">
        <v>6133</v>
      </c>
    </row>
    <row r="313" spans="1:3" x14ac:dyDescent="0.25">
      <c r="A313" s="22" t="s">
        <v>592</v>
      </c>
      <c r="B313" s="22" t="s">
        <v>593</v>
      </c>
      <c r="C313" s="44">
        <v>7262</v>
      </c>
    </row>
    <row r="314" spans="1:3" x14ac:dyDescent="0.25">
      <c r="A314" s="22" t="s">
        <v>594</v>
      </c>
      <c r="B314" s="22" t="s">
        <v>595</v>
      </c>
      <c r="C314" s="44">
        <v>5085</v>
      </c>
    </row>
    <row r="315" spans="1:3" x14ac:dyDescent="0.25">
      <c r="A315" s="22" t="s">
        <v>916</v>
      </c>
      <c r="B315" s="22" t="s">
        <v>917</v>
      </c>
      <c r="C315" s="44">
        <v>2912</v>
      </c>
    </row>
    <row r="316" spans="1:3" x14ac:dyDescent="0.25">
      <c r="A316" s="22" t="s">
        <v>596</v>
      </c>
      <c r="B316" s="22" t="s">
        <v>597</v>
      </c>
      <c r="C316" s="44">
        <v>874</v>
      </c>
    </row>
    <row r="317" spans="1:3" x14ac:dyDescent="0.25">
      <c r="A317" s="22" t="s">
        <v>598</v>
      </c>
      <c r="B317" s="22" t="s">
        <v>599</v>
      </c>
      <c r="C317" s="44">
        <v>1120</v>
      </c>
    </row>
    <row r="318" spans="1:3" x14ac:dyDescent="0.25">
      <c r="A318" s="22" t="s">
        <v>600</v>
      </c>
      <c r="B318" s="22" t="s">
        <v>601</v>
      </c>
      <c r="C318" s="44">
        <v>1632</v>
      </c>
    </row>
    <row r="319" spans="1:3" x14ac:dyDescent="0.25">
      <c r="A319" s="22" t="s">
        <v>602</v>
      </c>
      <c r="B319" s="22" t="s">
        <v>603</v>
      </c>
      <c r="C319" s="44">
        <v>1555</v>
      </c>
    </row>
    <row r="320" spans="1:3" x14ac:dyDescent="0.25">
      <c r="A320" s="22" t="s">
        <v>604</v>
      </c>
      <c r="B320" s="22" t="s">
        <v>605</v>
      </c>
      <c r="C320" s="44">
        <v>5673</v>
      </c>
    </row>
    <row r="321" spans="1:3" x14ac:dyDescent="0.25">
      <c r="A321" s="22" t="s">
        <v>606</v>
      </c>
      <c r="B321" s="22" t="s">
        <v>607</v>
      </c>
      <c r="C321" s="44">
        <v>1470</v>
      </c>
    </row>
    <row r="322" spans="1:3" x14ac:dyDescent="0.25">
      <c r="A322" s="22" t="s">
        <v>608</v>
      </c>
      <c r="B322" s="22" t="s">
        <v>609</v>
      </c>
      <c r="C322" s="44">
        <v>1575</v>
      </c>
    </row>
    <row r="323" spans="1:3" x14ac:dyDescent="0.25">
      <c r="A323" s="22" t="s">
        <v>610</v>
      </c>
      <c r="B323" s="22" t="s">
        <v>611</v>
      </c>
      <c r="C323" s="44">
        <v>1149</v>
      </c>
    </row>
    <row r="324" spans="1:3" x14ac:dyDescent="0.25">
      <c r="A324" s="22" t="s">
        <v>612</v>
      </c>
      <c r="B324" s="22" t="s">
        <v>613</v>
      </c>
      <c r="C324" s="44">
        <v>907</v>
      </c>
    </row>
    <row r="325" spans="1:3" x14ac:dyDescent="0.25">
      <c r="A325" s="22" t="s">
        <v>614</v>
      </c>
      <c r="B325" s="22" t="s">
        <v>615</v>
      </c>
      <c r="C325" s="44">
        <v>1870</v>
      </c>
    </row>
    <row r="326" spans="1:3" x14ac:dyDescent="0.25">
      <c r="A326" s="22" t="s">
        <v>616</v>
      </c>
      <c r="B326" s="22" t="s">
        <v>617</v>
      </c>
      <c r="C326" s="44">
        <v>12573</v>
      </c>
    </row>
    <row r="327" spans="1:3" x14ac:dyDescent="0.25">
      <c r="A327" s="22" t="s">
        <v>618</v>
      </c>
      <c r="B327" s="22" t="s">
        <v>619</v>
      </c>
      <c r="C327" s="44">
        <v>5420</v>
      </c>
    </row>
    <row r="328" spans="1:3" x14ac:dyDescent="0.25">
      <c r="A328" s="22" t="s">
        <v>620</v>
      </c>
      <c r="B328" s="22" t="s">
        <v>621</v>
      </c>
      <c r="C328" s="44">
        <v>9174</v>
      </c>
    </row>
    <row r="329" spans="1:3" x14ac:dyDescent="0.25">
      <c r="A329" s="22" t="s">
        <v>622</v>
      </c>
      <c r="B329" s="22" t="s">
        <v>623</v>
      </c>
      <c r="C329" s="44">
        <v>2567</v>
      </c>
    </row>
    <row r="330" spans="1:3" x14ac:dyDescent="0.25">
      <c r="A330" s="22" t="s">
        <v>624</v>
      </c>
      <c r="B330" s="22" t="s">
        <v>625</v>
      </c>
      <c r="C330" s="44">
        <v>17368</v>
      </c>
    </row>
    <row r="331" spans="1:3" x14ac:dyDescent="0.25">
      <c r="A331" s="22" t="s">
        <v>626</v>
      </c>
      <c r="B331" s="22" t="s">
        <v>627</v>
      </c>
      <c r="C331" s="44">
        <v>27276</v>
      </c>
    </row>
    <row r="332" spans="1:3" x14ac:dyDescent="0.25">
      <c r="A332" s="22" t="s">
        <v>628</v>
      </c>
      <c r="B332" s="22" t="s">
        <v>629</v>
      </c>
      <c r="C332" s="44">
        <v>8967</v>
      </c>
    </row>
    <row r="333" spans="1:3" x14ac:dyDescent="0.25">
      <c r="A333" s="22" t="s">
        <v>630</v>
      </c>
      <c r="B333" s="22" t="s">
        <v>631</v>
      </c>
      <c r="C333" s="44">
        <v>13243</v>
      </c>
    </row>
    <row r="334" spans="1:3" x14ac:dyDescent="0.25">
      <c r="A334" s="22" t="s">
        <v>632</v>
      </c>
      <c r="B334" s="22" t="s">
        <v>633</v>
      </c>
      <c r="C334" s="44">
        <v>30878</v>
      </c>
    </row>
    <row r="335" spans="1:3" x14ac:dyDescent="0.25">
      <c r="A335" s="22" t="s">
        <v>634</v>
      </c>
      <c r="B335" s="22" t="s">
        <v>635</v>
      </c>
      <c r="C335" s="44">
        <v>27879</v>
      </c>
    </row>
    <row r="336" spans="1:3" x14ac:dyDescent="0.25">
      <c r="A336" s="22" t="s">
        <v>636</v>
      </c>
      <c r="B336" s="22" t="s">
        <v>637</v>
      </c>
      <c r="C336" s="44">
        <v>2507</v>
      </c>
    </row>
    <row r="337" spans="1:3" x14ac:dyDescent="0.25">
      <c r="A337" s="22" t="s">
        <v>638</v>
      </c>
      <c r="B337" s="22" t="s">
        <v>639</v>
      </c>
      <c r="C337" s="44">
        <v>4324</v>
      </c>
    </row>
    <row r="338" spans="1:3" x14ac:dyDescent="0.25">
      <c r="A338" s="22" t="s">
        <v>640</v>
      </c>
      <c r="B338" s="22" t="s">
        <v>641</v>
      </c>
      <c r="C338" s="44">
        <v>2076</v>
      </c>
    </row>
    <row r="339" spans="1:3" x14ac:dyDescent="0.25">
      <c r="A339" s="22" t="s">
        <v>642</v>
      </c>
      <c r="B339" s="22" t="s">
        <v>643</v>
      </c>
      <c r="C339" s="44">
        <v>10845</v>
      </c>
    </row>
    <row r="340" spans="1:3" x14ac:dyDescent="0.25">
      <c r="A340" s="22" t="s">
        <v>644</v>
      </c>
      <c r="B340" s="22" t="s">
        <v>645</v>
      </c>
      <c r="C340" s="44">
        <v>10701</v>
      </c>
    </row>
    <row r="341" spans="1:3" x14ac:dyDescent="0.25">
      <c r="A341" s="22" t="s">
        <v>646</v>
      </c>
      <c r="B341" s="22" t="s">
        <v>647</v>
      </c>
      <c r="C341" s="44">
        <v>11570</v>
      </c>
    </row>
    <row r="342" spans="1:3" x14ac:dyDescent="0.25">
      <c r="A342" s="22" t="s">
        <v>648</v>
      </c>
      <c r="B342" s="22" t="s">
        <v>649</v>
      </c>
      <c r="C342" s="44">
        <v>12476</v>
      </c>
    </row>
    <row r="343" spans="1:3" x14ac:dyDescent="0.25">
      <c r="A343" s="22" t="s">
        <v>650</v>
      </c>
      <c r="B343" s="22" t="s">
        <v>651</v>
      </c>
      <c r="C343" s="44">
        <v>14749</v>
      </c>
    </row>
    <row r="344" spans="1:3" x14ac:dyDescent="0.25">
      <c r="A344" s="22" t="s">
        <v>652</v>
      </c>
      <c r="B344" s="22" t="s">
        <v>653</v>
      </c>
      <c r="C344" s="44">
        <v>8890</v>
      </c>
    </row>
    <row r="345" spans="1:3" x14ac:dyDescent="0.25">
      <c r="A345" s="22" t="s">
        <v>654</v>
      </c>
      <c r="B345" s="22" t="s">
        <v>655</v>
      </c>
      <c r="C345" s="44">
        <v>17372</v>
      </c>
    </row>
    <row r="346" spans="1:3" x14ac:dyDescent="0.25">
      <c r="A346" s="22" t="s">
        <v>656</v>
      </c>
      <c r="B346" s="22" t="s">
        <v>657</v>
      </c>
      <c r="C346" s="44">
        <v>4012</v>
      </c>
    </row>
    <row r="347" spans="1:3" x14ac:dyDescent="0.25">
      <c r="A347" s="22" t="s">
        <v>658</v>
      </c>
      <c r="B347" s="22" t="s">
        <v>659</v>
      </c>
      <c r="C347" s="44">
        <v>5579</v>
      </c>
    </row>
    <row r="348" spans="1:3" x14ac:dyDescent="0.25">
      <c r="A348" s="22" t="s">
        <v>660</v>
      </c>
      <c r="B348" s="22" t="s">
        <v>661</v>
      </c>
      <c r="C348" s="44">
        <v>588</v>
      </c>
    </row>
    <row r="349" spans="1:3" x14ac:dyDescent="0.25">
      <c r="A349" s="22" t="s">
        <v>662</v>
      </c>
      <c r="B349" s="22" t="s">
        <v>663</v>
      </c>
      <c r="C349" s="44">
        <v>39967</v>
      </c>
    </row>
    <row r="350" spans="1:3" x14ac:dyDescent="0.25">
      <c r="A350" s="22" t="s">
        <v>664</v>
      </c>
      <c r="B350" s="22" t="s">
        <v>665</v>
      </c>
      <c r="C350" s="44">
        <v>33866</v>
      </c>
    </row>
    <row r="351" spans="1:3" x14ac:dyDescent="0.25">
      <c r="A351" s="22" t="s">
        <v>666</v>
      </c>
      <c r="B351" s="22" t="s">
        <v>667</v>
      </c>
      <c r="C351" s="44">
        <v>15793</v>
      </c>
    </row>
    <row r="352" spans="1:3" x14ac:dyDescent="0.25">
      <c r="A352" s="22" t="s">
        <v>668</v>
      </c>
      <c r="B352" s="22" t="s">
        <v>669</v>
      </c>
      <c r="C352" s="44">
        <v>23695</v>
      </c>
    </row>
    <row r="353" spans="1:3" x14ac:dyDescent="0.25">
      <c r="A353" s="22" t="s">
        <v>670</v>
      </c>
      <c r="B353" s="22" t="s">
        <v>671</v>
      </c>
      <c r="C353" s="44">
        <v>3454</v>
      </c>
    </row>
    <row r="354" spans="1:3" x14ac:dyDescent="0.25">
      <c r="A354" s="22" t="s">
        <v>672</v>
      </c>
      <c r="B354" s="22" t="s">
        <v>673</v>
      </c>
      <c r="C354" s="44">
        <v>3009</v>
      </c>
    </row>
    <row r="355" spans="1:3" x14ac:dyDescent="0.25">
      <c r="A355" s="22" t="s">
        <v>674</v>
      </c>
      <c r="B355" s="22" t="s">
        <v>675</v>
      </c>
      <c r="C355" s="44">
        <v>13443</v>
      </c>
    </row>
    <row r="356" spans="1:3" x14ac:dyDescent="0.25">
      <c r="A356" s="22" t="s">
        <v>676</v>
      </c>
      <c r="B356" s="22" t="s">
        <v>677</v>
      </c>
      <c r="C356" s="44">
        <v>16692</v>
      </c>
    </row>
    <row r="357" spans="1:3" x14ac:dyDescent="0.25">
      <c r="A357" s="22" t="s">
        <v>678</v>
      </c>
      <c r="B357" s="22" t="s">
        <v>679</v>
      </c>
      <c r="C357" s="44">
        <v>19963</v>
      </c>
    </row>
    <row r="358" spans="1:3" x14ac:dyDescent="0.25">
      <c r="A358" s="22" t="s">
        <v>680</v>
      </c>
      <c r="B358" s="22" t="s">
        <v>681</v>
      </c>
      <c r="C358" s="44">
        <v>13881</v>
      </c>
    </row>
    <row r="359" spans="1:3" x14ac:dyDescent="0.25">
      <c r="A359" s="22" t="s">
        <v>682</v>
      </c>
      <c r="B359" s="22" t="s">
        <v>683</v>
      </c>
      <c r="C359" s="44">
        <v>13220</v>
      </c>
    </row>
    <row r="360" spans="1:3" x14ac:dyDescent="0.25">
      <c r="A360" s="22" t="s">
        <v>684</v>
      </c>
      <c r="B360" s="22" t="s">
        <v>685</v>
      </c>
      <c r="C360" s="44">
        <v>53463</v>
      </c>
    </row>
    <row r="361" spans="1:3" x14ac:dyDescent="0.25">
      <c r="A361" s="22" t="s">
        <v>914</v>
      </c>
      <c r="B361" s="22" t="s">
        <v>915</v>
      </c>
      <c r="C361" s="44">
        <v>11467</v>
      </c>
    </row>
    <row r="362" spans="1:3" x14ac:dyDescent="0.25">
      <c r="A362" s="22" t="s">
        <v>686</v>
      </c>
      <c r="B362" s="22" t="s">
        <v>687</v>
      </c>
      <c r="C362" s="44">
        <v>10507</v>
      </c>
    </row>
    <row r="363" spans="1:3" x14ac:dyDescent="0.25">
      <c r="A363" s="22" t="s">
        <v>688</v>
      </c>
      <c r="B363" s="22" t="s">
        <v>689</v>
      </c>
      <c r="C363" s="44">
        <v>18545</v>
      </c>
    </row>
    <row r="364" spans="1:3" x14ac:dyDescent="0.25">
      <c r="A364" s="22" t="s">
        <v>690</v>
      </c>
      <c r="B364" s="22" t="s">
        <v>691</v>
      </c>
      <c r="C364" s="44">
        <v>14040</v>
      </c>
    </row>
    <row r="365" spans="1:3" x14ac:dyDescent="0.25">
      <c r="A365" s="22" t="s">
        <v>692</v>
      </c>
      <c r="B365" s="22" t="s">
        <v>693</v>
      </c>
      <c r="C365" s="44">
        <v>13016</v>
      </c>
    </row>
    <row r="366" spans="1:3" x14ac:dyDescent="0.25">
      <c r="A366" s="22" t="s">
        <v>694</v>
      </c>
      <c r="B366" s="22" t="s">
        <v>695</v>
      </c>
      <c r="C366" s="44">
        <v>9422</v>
      </c>
    </row>
    <row r="367" spans="1:3" x14ac:dyDescent="0.25">
      <c r="A367" s="22" t="s">
        <v>696</v>
      </c>
      <c r="B367" s="22" t="s">
        <v>697</v>
      </c>
      <c r="C367" s="44">
        <v>17393</v>
      </c>
    </row>
    <row r="368" spans="1:3" x14ac:dyDescent="0.25">
      <c r="A368" s="22" t="s">
        <v>698</v>
      </c>
      <c r="B368" s="22" t="s">
        <v>699</v>
      </c>
      <c r="C368" s="44">
        <v>30020</v>
      </c>
    </row>
    <row r="369" spans="1:3" x14ac:dyDescent="0.25">
      <c r="A369" s="22" t="s">
        <v>700</v>
      </c>
      <c r="B369" s="22" t="s">
        <v>701</v>
      </c>
      <c r="C369" s="44">
        <v>16404</v>
      </c>
    </row>
    <row r="370" spans="1:3" x14ac:dyDescent="0.25">
      <c r="A370" s="22" t="s">
        <v>702</v>
      </c>
      <c r="B370" s="22" t="s">
        <v>703</v>
      </c>
      <c r="C370" s="44">
        <v>9047</v>
      </c>
    </row>
    <row r="371" spans="1:3" x14ac:dyDescent="0.25">
      <c r="A371" s="22" t="s">
        <v>704</v>
      </c>
      <c r="B371" s="22" t="s">
        <v>705</v>
      </c>
      <c r="C371" s="44">
        <v>18161</v>
      </c>
    </row>
    <row r="372" spans="1:3" x14ac:dyDescent="0.25">
      <c r="A372" s="22" t="s">
        <v>706</v>
      </c>
      <c r="B372" s="22" t="s">
        <v>707</v>
      </c>
      <c r="C372" s="44">
        <v>18323</v>
      </c>
    </row>
    <row r="373" spans="1:3" x14ac:dyDescent="0.25">
      <c r="A373" s="22" t="s">
        <v>708</v>
      </c>
      <c r="B373" s="22" t="s">
        <v>709</v>
      </c>
      <c r="C373" s="44">
        <v>835</v>
      </c>
    </row>
    <row r="374" spans="1:3" x14ac:dyDescent="0.25">
      <c r="A374" s="22" t="s">
        <v>710</v>
      </c>
      <c r="B374" s="22" t="s">
        <v>711</v>
      </c>
      <c r="C374" s="44">
        <v>4531</v>
      </c>
    </row>
    <row r="375" spans="1:3" x14ac:dyDescent="0.25">
      <c r="A375" s="22" t="s">
        <v>712</v>
      </c>
      <c r="B375" s="22" t="s">
        <v>713</v>
      </c>
      <c r="C375" s="44">
        <v>6012</v>
      </c>
    </row>
    <row r="376" spans="1:3" x14ac:dyDescent="0.25">
      <c r="A376" s="22" t="s">
        <v>714</v>
      </c>
      <c r="B376" s="22" t="s">
        <v>715</v>
      </c>
      <c r="C376" s="44">
        <v>39180</v>
      </c>
    </row>
    <row r="377" spans="1:3" x14ac:dyDescent="0.25">
      <c r="A377" s="22" t="s">
        <v>716</v>
      </c>
      <c r="B377" s="22" t="s">
        <v>717</v>
      </c>
      <c r="C377" s="44">
        <v>14530</v>
      </c>
    </row>
    <row r="378" spans="1:3" x14ac:dyDescent="0.25">
      <c r="A378" s="22" t="s">
        <v>718</v>
      </c>
      <c r="B378" s="22" t="s">
        <v>719</v>
      </c>
      <c r="C378" s="44">
        <v>2804</v>
      </c>
    </row>
    <row r="379" spans="1:3" x14ac:dyDescent="0.25">
      <c r="A379" s="45" t="s">
        <v>720</v>
      </c>
      <c r="B379" s="45" t="s">
        <v>721</v>
      </c>
      <c r="C379" s="46">
        <v>168026</v>
      </c>
    </row>
    <row r="380" spans="1:3" x14ac:dyDescent="0.25">
      <c r="A380" s="45" t="s">
        <v>722</v>
      </c>
      <c r="B380" s="45" t="s">
        <v>723</v>
      </c>
      <c r="C380" s="46">
        <v>5944</v>
      </c>
    </row>
    <row r="381" spans="1:3" x14ac:dyDescent="0.25">
      <c r="A381" s="45" t="s">
        <v>724</v>
      </c>
      <c r="B381" s="45" t="s">
        <v>725</v>
      </c>
      <c r="C381" s="46">
        <v>342214</v>
      </c>
    </row>
    <row r="382" spans="1:3" x14ac:dyDescent="0.25">
      <c r="A382" s="45" t="s">
        <v>726</v>
      </c>
      <c r="B382" s="45" t="s">
        <v>727</v>
      </c>
      <c r="C382" s="46">
        <v>52325</v>
      </c>
    </row>
    <row r="383" spans="1:3" x14ac:dyDescent="0.25">
      <c r="A383" s="45" t="s">
        <v>728</v>
      </c>
      <c r="B383" s="45" t="s">
        <v>729</v>
      </c>
      <c r="C383" s="46">
        <v>26830</v>
      </c>
    </row>
    <row r="384" spans="1:3" x14ac:dyDescent="0.25">
      <c r="A384" s="45" t="s">
        <v>730</v>
      </c>
      <c r="B384" s="45" t="s">
        <v>731</v>
      </c>
      <c r="C384" s="46">
        <v>41518</v>
      </c>
    </row>
    <row r="385" spans="1:3" x14ac:dyDescent="0.25">
      <c r="A385" s="45" t="s">
        <v>732</v>
      </c>
      <c r="B385" s="45" t="s">
        <v>733</v>
      </c>
      <c r="C385" s="46">
        <v>5727</v>
      </c>
    </row>
    <row r="386" spans="1:3" x14ac:dyDescent="0.25">
      <c r="A386" s="45" t="s">
        <v>734</v>
      </c>
      <c r="B386" s="45" t="s">
        <v>735</v>
      </c>
      <c r="C386" s="46">
        <v>89629</v>
      </c>
    </row>
    <row r="387" spans="1:3" x14ac:dyDescent="0.25">
      <c r="A387" s="45" t="s">
        <v>736</v>
      </c>
      <c r="B387" s="45" t="s">
        <v>737</v>
      </c>
      <c r="C387" s="46">
        <v>80517</v>
      </c>
    </row>
    <row r="388" spans="1:3" x14ac:dyDescent="0.25">
      <c r="A388" s="45" t="s">
        <v>738</v>
      </c>
      <c r="B388" s="45" t="s">
        <v>739</v>
      </c>
      <c r="C388" s="46">
        <v>53835</v>
      </c>
    </row>
    <row r="389" spans="1:3" x14ac:dyDescent="0.25">
      <c r="A389" s="45" t="s">
        <v>740</v>
      </c>
      <c r="B389" s="45" t="s">
        <v>741</v>
      </c>
      <c r="C389" s="46">
        <v>148449</v>
      </c>
    </row>
    <row r="390" spans="1:3" x14ac:dyDescent="0.25">
      <c r="A390" s="45" t="s">
        <v>742</v>
      </c>
      <c r="B390" s="45" t="s">
        <v>743</v>
      </c>
      <c r="C390" s="46">
        <v>12296</v>
      </c>
    </row>
    <row r="391" spans="1:3" x14ac:dyDescent="0.25">
      <c r="A391" s="45" t="s">
        <v>744</v>
      </c>
      <c r="B391" s="45" t="s">
        <v>745</v>
      </c>
      <c r="C391" s="46">
        <v>23289</v>
      </c>
    </row>
    <row r="392" spans="1:3" x14ac:dyDescent="0.25">
      <c r="A392" s="45" t="s">
        <v>746</v>
      </c>
      <c r="B392" s="45" t="s">
        <v>747</v>
      </c>
      <c r="C392" s="46">
        <v>62540</v>
      </c>
    </row>
    <row r="393" spans="1:3" x14ac:dyDescent="0.25">
      <c r="A393" s="45" t="s">
        <v>748</v>
      </c>
      <c r="B393" s="45" t="s">
        <v>749</v>
      </c>
      <c r="C393" s="46">
        <v>35786</v>
      </c>
    </row>
    <row r="394" spans="1:3" x14ac:dyDescent="0.25">
      <c r="A394" s="45" t="s">
        <v>750</v>
      </c>
      <c r="B394" s="45" t="s">
        <v>751</v>
      </c>
      <c r="C394" s="46">
        <v>14640</v>
      </c>
    </row>
    <row r="395" spans="1:3" x14ac:dyDescent="0.25">
      <c r="A395" s="45" t="s">
        <v>752</v>
      </c>
      <c r="B395" s="45" t="s">
        <v>753</v>
      </c>
      <c r="C395" s="46">
        <v>146600</v>
      </c>
    </row>
    <row r="396" spans="1:3" x14ac:dyDescent="0.25">
      <c r="A396" s="45" t="s">
        <v>754</v>
      </c>
      <c r="B396" s="45" t="s">
        <v>755</v>
      </c>
      <c r="C396" s="46">
        <v>145044</v>
      </c>
    </row>
    <row r="397" spans="1:3" x14ac:dyDescent="0.25">
      <c r="A397" s="45" t="s">
        <v>756</v>
      </c>
      <c r="B397" s="45" t="s">
        <v>757</v>
      </c>
      <c r="C397" s="46">
        <v>48391</v>
      </c>
    </row>
    <row r="398" spans="1:3" x14ac:dyDescent="0.25">
      <c r="A398" s="45" t="s">
        <v>758</v>
      </c>
      <c r="B398" s="45" t="s">
        <v>759</v>
      </c>
      <c r="C398" s="46">
        <v>128448</v>
      </c>
    </row>
    <row r="399" spans="1:3" x14ac:dyDescent="0.25">
      <c r="A399" s="45" t="s">
        <v>760</v>
      </c>
      <c r="B399" s="45" t="s">
        <v>761</v>
      </c>
      <c r="C399" s="46">
        <v>6831</v>
      </c>
    </row>
    <row r="400" spans="1:3" x14ac:dyDescent="0.25">
      <c r="A400" s="45" t="s">
        <v>762</v>
      </c>
      <c r="B400" s="45" t="s">
        <v>763</v>
      </c>
      <c r="C400" s="46">
        <v>5530</v>
      </c>
    </row>
    <row r="401" spans="1:3" x14ac:dyDescent="0.25">
      <c r="A401" s="45" t="s">
        <v>764</v>
      </c>
      <c r="B401" s="45" t="s">
        <v>765</v>
      </c>
      <c r="C401" s="46">
        <v>15724</v>
      </c>
    </row>
    <row r="402" spans="1:3" x14ac:dyDescent="0.25">
      <c r="A402" s="45" t="s">
        <v>766</v>
      </c>
      <c r="B402" s="45" t="s">
        <v>767</v>
      </c>
      <c r="C402" s="46">
        <v>4576</v>
      </c>
    </row>
    <row r="403" spans="1:3" x14ac:dyDescent="0.25">
      <c r="A403" s="45" t="s">
        <v>768</v>
      </c>
      <c r="B403" s="45" t="s">
        <v>769</v>
      </c>
      <c r="C403" s="46">
        <v>4274</v>
      </c>
    </row>
    <row r="404" spans="1:3" x14ac:dyDescent="0.25">
      <c r="A404" s="22" t="s">
        <v>770</v>
      </c>
      <c r="B404" s="22" t="s">
        <v>771</v>
      </c>
      <c r="C404" s="44">
        <v>40587</v>
      </c>
    </row>
    <row r="405" spans="1:3" x14ac:dyDescent="0.25">
      <c r="A405" s="22" t="s">
        <v>772</v>
      </c>
      <c r="B405" s="22" t="s">
        <v>773</v>
      </c>
      <c r="C405" s="44">
        <v>95446</v>
      </c>
    </row>
    <row r="406" spans="1:3" x14ac:dyDescent="0.25">
      <c r="A406" s="22" t="s">
        <v>774</v>
      </c>
      <c r="B406" s="22" t="s">
        <v>775</v>
      </c>
      <c r="C406" s="44">
        <v>19458</v>
      </c>
    </row>
    <row r="407" spans="1:3" x14ac:dyDescent="0.25">
      <c r="A407" s="22" t="s">
        <v>776</v>
      </c>
      <c r="B407" s="22" t="s">
        <v>777</v>
      </c>
      <c r="C407" s="44">
        <v>7748</v>
      </c>
    </row>
    <row r="408" spans="1:3" x14ac:dyDescent="0.25">
      <c r="A408" s="22" t="s">
        <v>778</v>
      </c>
      <c r="B408" s="22" t="s">
        <v>779</v>
      </c>
      <c r="C408" s="44">
        <v>11641</v>
      </c>
    </row>
    <row r="409" spans="1:3" x14ac:dyDescent="0.25">
      <c r="A409" s="22" t="s">
        <v>780</v>
      </c>
      <c r="B409" s="22" t="s">
        <v>781</v>
      </c>
      <c r="C409" s="44">
        <v>5412</v>
      </c>
    </row>
    <row r="410" spans="1:3" x14ac:dyDescent="0.25">
      <c r="A410" s="22" t="s">
        <v>782</v>
      </c>
      <c r="B410" s="22" t="s">
        <v>783</v>
      </c>
      <c r="C410" s="44">
        <v>6606</v>
      </c>
    </row>
    <row r="411" spans="1:3" x14ac:dyDescent="0.25">
      <c r="A411" s="22" t="s">
        <v>784</v>
      </c>
      <c r="B411" s="22" t="s">
        <v>785</v>
      </c>
      <c r="C411" s="44">
        <v>8090</v>
      </c>
    </row>
    <row r="412" spans="1:3" x14ac:dyDescent="0.25">
      <c r="A412" s="22" t="s">
        <v>786</v>
      </c>
      <c r="B412" s="22" t="s">
        <v>787</v>
      </c>
      <c r="C412" s="44">
        <v>4206</v>
      </c>
    </row>
    <row r="413" spans="1:3" x14ac:dyDescent="0.25">
      <c r="A413" s="22" t="s">
        <v>788</v>
      </c>
      <c r="B413" s="22" t="s">
        <v>789</v>
      </c>
      <c r="C413" s="44">
        <v>14824</v>
      </c>
    </row>
    <row r="414" spans="1:3" x14ac:dyDescent="0.25">
      <c r="A414" s="22" t="s">
        <v>790</v>
      </c>
      <c r="B414" s="22" t="s">
        <v>791</v>
      </c>
      <c r="C414" s="44">
        <v>19841</v>
      </c>
    </row>
    <row r="415" spans="1:3" x14ac:dyDescent="0.25">
      <c r="A415" s="22" t="s">
        <v>792</v>
      </c>
      <c r="B415" s="22" t="s">
        <v>793</v>
      </c>
      <c r="C415" s="44">
        <v>16831</v>
      </c>
    </row>
    <row r="416" spans="1:3" x14ac:dyDescent="0.25">
      <c r="A416" s="22" t="s">
        <v>794</v>
      </c>
      <c r="B416" s="22" t="s">
        <v>795</v>
      </c>
      <c r="C416" s="44">
        <v>30771</v>
      </c>
    </row>
    <row r="417" spans="1:3" x14ac:dyDescent="0.25">
      <c r="A417" s="22" t="s">
        <v>796</v>
      </c>
      <c r="B417" s="22" t="s">
        <v>797</v>
      </c>
      <c r="C417" s="44">
        <v>42707</v>
      </c>
    </row>
    <row r="418" spans="1:3" x14ac:dyDescent="0.25">
      <c r="A418" s="22" t="s">
        <v>798</v>
      </c>
      <c r="B418" s="22" t="s">
        <v>799</v>
      </c>
      <c r="C418" s="44">
        <v>38892</v>
      </c>
    </row>
    <row r="419" spans="1:3" x14ac:dyDescent="0.25">
      <c r="A419" s="22" t="s">
        <v>800</v>
      </c>
      <c r="B419" s="22" t="s">
        <v>801</v>
      </c>
      <c r="C419" s="44">
        <v>34919</v>
      </c>
    </row>
    <row r="420" spans="1:3" x14ac:dyDescent="0.25">
      <c r="A420" s="22" t="s">
        <v>802</v>
      </c>
      <c r="B420" s="22" t="s">
        <v>803</v>
      </c>
      <c r="C420" s="44">
        <v>41161</v>
      </c>
    </row>
    <row r="421" spans="1:3" x14ac:dyDescent="0.25">
      <c r="A421" s="22" t="s">
        <v>804</v>
      </c>
      <c r="B421" s="22" t="s">
        <v>805</v>
      </c>
      <c r="C421" s="44">
        <v>7200</v>
      </c>
    </row>
    <row r="422" spans="1:3" x14ac:dyDescent="0.25">
      <c r="A422" s="22" t="s">
        <v>806</v>
      </c>
      <c r="B422" s="22" t="s">
        <v>807</v>
      </c>
      <c r="C422" s="44">
        <v>5558</v>
      </c>
    </row>
    <row r="423" spans="1:3" x14ac:dyDescent="0.25">
      <c r="A423" s="22" t="s">
        <v>808</v>
      </c>
      <c r="B423" s="22" t="s">
        <v>809</v>
      </c>
      <c r="C423" s="44">
        <v>9673</v>
      </c>
    </row>
    <row r="424" spans="1:3" x14ac:dyDescent="0.25">
      <c r="A424" s="22" t="s">
        <v>810</v>
      </c>
      <c r="B424" s="22" t="s">
        <v>811</v>
      </c>
      <c r="C424" s="44">
        <v>5474</v>
      </c>
    </row>
    <row r="425" spans="1:3" x14ac:dyDescent="0.25">
      <c r="A425" s="22" t="s">
        <v>812</v>
      </c>
      <c r="B425" s="22" t="s">
        <v>813</v>
      </c>
      <c r="C425" s="44">
        <v>5846</v>
      </c>
    </row>
    <row r="426" spans="1:3" x14ac:dyDescent="0.25">
      <c r="A426" s="22" t="s">
        <v>814</v>
      </c>
      <c r="B426" s="22" t="s">
        <v>815</v>
      </c>
      <c r="C426" s="44">
        <v>35314</v>
      </c>
    </row>
    <row r="427" spans="1:3" x14ac:dyDescent="0.25">
      <c r="A427" s="45" t="s">
        <v>888</v>
      </c>
      <c r="B427" s="45" t="s">
        <v>887</v>
      </c>
      <c r="C427" s="46">
        <v>63179</v>
      </c>
    </row>
    <row r="428" spans="1:3" x14ac:dyDescent="0.25">
      <c r="A428" s="45" t="s">
        <v>826</v>
      </c>
      <c r="B428" s="45" t="s">
        <v>827</v>
      </c>
      <c r="C428" s="46">
        <v>20705</v>
      </c>
    </row>
    <row r="429" spans="1:3" x14ac:dyDescent="0.25">
      <c r="A429" s="45" t="s">
        <v>828</v>
      </c>
      <c r="B429" s="45" t="s">
        <v>829</v>
      </c>
      <c r="C429" s="46">
        <v>14676</v>
      </c>
    </row>
    <row r="430" spans="1:3" x14ac:dyDescent="0.25">
      <c r="A430" s="45" t="s">
        <v>830</v>
      </c>
      <c r="B430" s="45" t="s">
        <v>831</v>
      </c>
      <c r="C430" s="46">
        <v>50258</v>
      </c>
    </row>
    <row r="431" spans="1:3" x14ac:dyDescent="0.25">
      <c r="A431" s="45" t="s">
        <v>832</v>
      </c>
      <c r="B431" s="45" t="s">
        <v>833</v>
      </c>
      <c r="C431" s="46">
        <v>13364</v>
      </c>
    </row>
    <row r="432" spans="1:3" x14ac:dyDescent="0.25">
      <c r="A432" s="45" t="s">
        <v>834</v>
      </c>
      <c r="B432" s="45" t="s">
        <v>835</v>
      </c>
      <c r="C432" s="46">
        <v>31735</v>
      </c>
    </row>
    <row r="433" spans="1:3" x14ac:dyDescent="0.25">
      <c r="A433" s="45" t="s">
        <v>836</v>
      </c>
      <c r="B433" s="45" t="s">
        <v>837</v>
      </c>
      <c r="C433" s="46">
        <v>5459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1713-ECAD-4DB7-B882-E86CF4368B12}">
  <dimension ref="A1:J43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30.5703125" customWidth="1"/>
    <col min="2" max="9" width="13.7109375" customWidth="1"/>
    <col min="10" max="10" width="20.28515625" customWidth="1"/>
  </cols>
  <sheetData>
    <row r="1" spans="1:10" x14ac:dyDescent="0.25">
      <c r="A1" s="86" t="s">
        <v>1794</v>
      </c>
      <c r="B1" s="86" t="s">
        <v>1795</v>
      </c>
      <c r="C1" s="86" t="s">
        <v>1796</v>
      </c>
      <c r="D1" s="86" t="s">
        <v>1797</v>
      </c>
      <c r="E1" s="86" t="s">
        <v>1798</v>
      </c>
      <c r="F1" s="86" t="s">
        <v>1799</v>
      </c>
      <c r="G1" s="86" t="s">
        <v>1800</v>
      </c>
      <c r="H1" s="86" t="s">
        <v>1801</v>
      </c>
      <c r="I1" s="86" t="s">
        <v>1802</v>
      </c>
      <c r="J1" t="s">
        <v>1803</v>
      </c>
    </row>
    <row r="2" spans="1:10" x14ac:dyDescent="0.25">
      <c r="A2" s="87" t="s">
        <v>137</v>
      </c>
      <c r="B2" s="86">
        <v>35295.715053</v>
      </c>
      <c r="C2" s="86">
        <v>2451.7399999999998</v>
      </c>
      <c r="D2" s="86">
        <v>0</v>
      </c>
      <c r="E2" s="86">
        <v>2915.06</v>
      </c>
      <c r="F2" s="86">
        <v>9562.35</v>
      </c>
      <c r="G2" s="86">
        <v>10526.54</v>
      </c>
      <c r="H2" s="86">
        <v>15080.07</v>
      </c>
      <c r="I2" s="86">
        <v>29078.368744106534</v>
      </c>
    </row>
    <row r="3" spans="1:10" x14ac:dyDescent="0.25">
      <c r="A3" s="87" t="s">
        <v>461</v>
      </c>
      <c r="B3" s="86">
        <v>19394.445060999999</v>
      </c>
      <c r="C3" s="86">
        <v>17452.68</v>
      </c>
      <c r="D3" s="86">
        <v>0</v>
      </c>
      <c r="E3" s="86">
        <v>3903.34</v>
      </c>
      <c r="F3" s="86">
        <v>25254.285</v>
      </c>
      <c r="G3" s="86">
        <v>5761.08</v>
      </c>
      <c r="H3" s="86">
        <v>6412.16</v>
      </c>
      <c r="I3" s="86">
        <v>24901.943347958982</v>
      </c>
      <c r="J3" s="84" t="s">
        <v>1804</v>
      </c>
    </row>
    <row r="4" spans="1:10" x14ac:dyDescent="0.25">
      <c r="A4" s="87" t="s">
        <v>211</v>
      </c>
      <c r="B4" s="86">
        <v>7419.1147009999995</v>
      </c>
      <c r="C4" s="86">
        <v>4486.71</v>
      </c>
      <c r="D4" s="86">
        <v>0</v>
      </c>
      <c r="E4" s="86">
        <v>2439.5</v>
      </c>
      <c r="F4" s="86">
        <v>5211.99</v>
      </c>
      <c r="G4" s="86">
        <v>145.30000000000001</v>
      </c>
      <c r="H4" s="86">
        <v>156.4</v>
      </c>
      <c r="I4" s="86">
        <v>5228.8609841486905</v>
      </c>
      <c r="J4" t="s">
        <v>1805</v>
      </c>
    </row>
    <row r="5" spans="1:10" x14ac:dyDescent="0.25">
      <c r="A5" s="87" t="s">
        <v>463</v>
      </c>
      <c r="B5" s="86">
        <v>45774.959286999998</v>
      </c>
      <c r="C5" s="86">
        <v>15404.11</v>
      </c>
      <c r="D5" s="86">
        <v>0</v>
      </c>
      <c r="E5" s="86">
        <v>7921.67</v>
      </c>
      <c r="F5" s="86">
        <v>17734.84</v>
      </c>
      <c r="G5" s="86">
        <v>13663.42</v>
      </c>
      <c r="H5" s="86">
        <v>11051.56</v>
      </c>
      <c r="I5" s="86">
        <v>33794.715472245502</v>
      </c>
      <c r="J5" t="s">
        <v>1806</v>
      </c>
    </row>
    <row r="6" spans="1:10" x14ac:dyDescent="0.25">
      <c r="A6" s="87" t="s">
        <v>321</v>
      </c>
      <c r="B6" s="86">
        <v>39769.672082000005</v>
      </c>
      <c r="C6" s="86">
        <v>14052.41</v>
      </c>
      <c r="D6" s="86">
        <v>0</v>
      </c>
      <c r="E6" s="86">
        <v>6502.2</v>
      </c>
      <c r="F6" s="86">
        <v>32367.71</v>
      </c>
      <c r="G6" s="86">
        <v>6605.91</v>
      </c>
      <c r="H6" s="86">
        <v>15850.35</v>
      </c>
      <c r="I6" s="86">
        <v>26655.995143689932</v>
      </c>
      <c r="J6" t="s">
        <v>1807</v>
      </c>
    </row>
    <row r="7" spans="1:10" x14ac:dyDescent="0.25">
      <c r="A7" s="87" t="s">
        <v>139</v>
      </c>
      <c r="B7" s="86">
        <v>20382.284224999999</v>
      </c>
      <c r="C7" s="86">
        <v>1562.6</v>
      </c>
      <c r="D7" s="86">
        <v>0</v>
      </c>
      <c r="E7" s="86">
        <v>4012.64</v>
      </c>
      <c r="F7" s="86">
        <v>11475.94</v>
      </c>
      <c r="G7" s="86">
        <v>7163.93</v>
      </c>
      <c r="H7" s="86">
        <v>5210.37</v>
      </c>
      <c r="I7" s="86">
        <v>21834.26686650281</v>
      </c>
      <c r="J7" t="s">
        <v>1808</v>
      </c>
    </row>
    <row r="8" spans="1:10" x14ac:dyDescent="0.25">
      <c r="A8" s="87" t="s">
        <v>6</v>
      </c>
      <c r="B8" s="86">
        <v>14190.064610000001</v>
      </c>
      <c r="C8" s="86">
        <v>77.16</v>
      </c>
      <c r="D8" s="86">
        <v>0</v>
      </c>
      <c r="E8" s="86">
        <v>2738.11</v>
      </c>
      <c r="F8" s="86">
        <v>0</v>
      </c>
      <c r="G8" s="86">
        <v>75.75</v>
      </c>
      <c r="H8" s="86">
        <v>605.15</v>
      </c>
      <c r="I8" s="86">
        <v>11527.315431924106</v>
      </c>
      <c r="J8" t="s">
        <v>1809</v>
      </c>
    </row>
    <row r="9" spans="1:10" x14ac:dyDescent="0.25">
      <c r="A9" s="87" t="s">
        <v>51</v>
      </c>
      <c r="B9" s="86">
        <v>7557.1697379999996</v>
      </c>
      <c r="C9" s="86">
        <v>1071.2</v>
      </c>
      <c r="D9" s="86">
        <v>0</v>
      </c>
      <c r="E9" s="86">
        <v>772.48</v>
      </c>
      <c r="F9" s="86">
        <v>1043.1775</v>
      </c>
      <c r="G9" s="86">
        <v>2624.27</v>
      </c>
      <c r="H9" s="86">
        <v>2142.3200000000002</v>
      </c>
      <c r="I9" s="86">
        <v>2937.2188770648495</v>
      </c>
      <c r="J9" t="s">
        <v>1810</v>
      </c>
    </row>
    <row r="10" spans="1:10" x14ac:dyDescent="0.25">
      <c r="A10" s="87" t="s">
        <v>541</v>
      </c>
      <c r="B10" s="86">
        <v>2282.3160950000001</v>
      </c>
      <c r="C10" s="86">
        <v>0</v>
      </c>
      <c r="D10" s="86">
        <v>412.8</v>
      </c>
      <c r="E10" s="86">
        <v>253.29</v>
      </c>
      <c r="F10" s="86">
        <v>0</v>
      </c>
      <c r="G10" s="86">
        <v>0</v>
      </c>
      <c r="H10" s="86">
        <v>0</v>
      </c>
      <c r="I10" s="86">
        <v>1104.6089934150623</v>
      </c>
      <c r="J10" t="s">
        <v>1811</v>
      </c>
    </row>
    <row r="11" spans="1:10" x14ac:dyDescent="0.25">
      <c r="A11" s="87" t="s">
        <v>543</v>
      </c>
      <c r="B11" s="86">
        <v>86676.05133599999</v>
      </c>
      <c r="C11" s="86">
        <v>0</v>
      </c>
      <c r="D11" s="86">
        <v>11612.14</v>
      </c>
      <c r="E11" s="86">
        <v>786.17</v>
      </c>
      <c r="F11" s="86">
        <v>0</v>
      </c>
      <c r="G11" s="86">
        <v>0</v>
      </c>
      <c r="H11" s="86">
        <v>0</v>
      </c>
      <c r="I11" s="86">
        <v>28979.991704677006</v>
      </c>
      <c r="J11" t="s">
        <v>1812</v>
      </c>
    </row>
    <row r="12" spans="1:10" x14ac:dyDescent="0.25">
      <c r="A12" s="87" t="s">
        <v>661</v>
      </c>
      <c r="B12" s="86">
        <v>807.18613700000003</v>
      </c>
      <c r="C12" s="86">
        <v>0</v>
      </c>
      <c r="D12" s="86">
        <v>52.2</v>
      </c>
      <c r="E12" s="86">
        <v>244</v>
      </c>
      <c r="F12" s="86">
        <v>0</v>
      </c>
      <c r="G12" s="86">
        <v>19823.96</v>
      </c>
      <c r="H12" s="86">
        <v>0</v>
      </c>
      <c r="I12" s="86">
        <v>3293.7087371142579</v>
      </c>
      <c r="J12" t="s">
        <v>1813</v>
      </c>
    </row>
    <row r="13" spans="1:10" x14ac:dyDescent="0.25">
      <c r="A13" s="87" t="s">
        <v>545</v>
      </c>
      <c r="B13" s="86">
        <v>981.85386200000016</v>
      </c>
      <c r="C13" s="86">
        <v>0</v>
      </c>
      <c r="D13" s="86">
        <v>45.2</v>
      </c>
      <c r="E13" s="86">
        <v>20</v>
      </c>
      <c r="F13" s="86">
        <v>0</v>
      </c>
      <c r="G13" s="86">
        <v>0</v>
      </c>
      <c r="H13" s="86">
        <v>0</v>
      </c>
      <c r="I13" s="86">
        <v>1014.972418552274</v>
      </c>
      <c r="J13" t="s">
        <v>1814</v>
      </c>
    </row>
    <row r="14" spans="1:10" x14ac:dyDescent="0.25">
      <c r="A14" s="87" t="s">
        <v>809</v>
      </c>
      <c r="B14" s="86">
        <v>42410.877045000001</v>
      </c>
      <c r="C14" s="86">
        <v>0</v>
      </c>
      <c r="D14" s="86">
        <v>115390.32</v>
      </c>
      <c r="E14" s="86">
        <v>567.29999999999995</v>
      </c>
      <c r="F14" s="86">
        <v>0</v>
      </c>
      <c r="G14" s="86">
        <v>380</v>
      </c>
      <c r="H14" s="86">
        <v>100</v>
      </c>
      <c r="I14" s="86">
        <v>35788.825299096621</v>
      </c>
      <c r="J14" t="s">
        <v>1815</v>
      </c>
    </row>
    <row r="15" spans="1:10" x14ac:dyDescent="0.25">
      <c r="A15" s="87" t="s">
        <v>323</v>
      </c>
      <c r="B15" s="86">
        <v>31314.445398</v>
      </c>
      <c r="C15" s="86">
        <v>1887.7</v>
      </c>
      <c r="D15" s="86">
        <v>0</v>
      </c>
      <c r="E15" s="86">
        <v>2745.83</v>
      </c>
      <c r="F15" s="86">
        <v>860</v>
      </c>
      <c r="G15" s="86">
        <v>4491.2</v>
      </c>
      <c r="H15" s="86">
        <v>2375.8200000000002</v>
      </c>
      <c r="I15" s="86">
        <v>11242.473817308983</v>
      </c>
      <c r="J15" t="s">
        <v>1816</v>
      </c>
    </row>
    <row r="16" spans="1:10" x14ac:dyDescent="0.25">
      <c r="A16" s="87" t="s">
        <v>369</v>
      </c>
      <c r="B16" s="86">
        <v>21392.137468999998</v>
      </c>
      <c r="C16" s="86">
        <v>574.35</v>
      </c>
      <c r="D16" s="86">
        <v>0</v>
      </c>
      <c r="E16" s="86">
        <v>6560.05</v>
      </c>
      <c r="F16" s="86">
        <v>3029</v>
      </c>
      <c r="G16" s="86">
        <v>838.45</v>
      </c>
      <c r="H16" s="86">
        <v>472.45000000000005</v>
      </c>
      <c r="I16" s="86">
        <v>10594.513422440696</v>
      </c>
      <c r="J16" t="s">
        <v>1817</v>
      </c>
    </row>
    <row r="17" spans="1:10" x14ac:dyDescent="0.25">
      <c r="A17" s="87" t="s">
        <v>213</v>
      </c>
      <c r="B17" s="86">
        <v>2160.6525060000004</v>
      </c>
      <c r="C17" s="86">
        <v>1581.17</v>
      </c>
      <c r="D17" s="86">
        <v>0</v>
      </c>
      <c r="E17" s="86">
        <v>433.23</v>
      </c>
      <c r="F17" s="86">
        <v>2820.83</v>
      </c>
      <c r="G17" s="86">
        <v>69.3</v>
      </c>
      <c r="H17" s="86">
        <v>116.65</v>
      </c>
      <c r="I17" s="86">
        <v>4614.2748970582343</v>
      </c>
      <c r="J17" t="s">
        <v>1818</v>
      </c>
    </row>
    <row r="18" spans="1:10" x14ac:dyDescent="0.25">
      <c r="A18" s="87" t="s">
        <v>547</v>
      </c>
      <c r="B18" s="86">
        <v>81397.253960000002</v>
      </c>
      <c r="C18" s="86">
        <v>0</v>
      </c>
      <c r="D18" s="86">
        <v>5360.12</v>
      </c>
      <c r="E18" s="86">
        <v>6792.99</v>
      </c>
      <c r="F18" s="86">
        <v>0</v>
      </c>
      <c r="G18" s="86">
        <v>9853.5499999999993</v>
      </c>
      <c r="H18" s="86">
        <v>10277.25</v>
      </c>
      <c r="I18" s="86">
        <v>108984.27650380356</v>
      </c>
      <c r="J18" t="s">
        <v>1819</v>
      </c>
    </row>
    <row r="19" spans="1:10" x14ac:dyDescent="0.25">
      <c r="A19" s="87" t="s">
        <v>721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t="s">
        <v>1820</v>
      </c>
    </row>
    <row r="20" spans="1:10" x14ac:dyDescent="0.25">
      <c r="A20" s="87" t="s">
        <v>9</v>
      </c>
      <c r="B20" s="86">
        <v>240668.45849600001</v>
      </c>
      <c r="C20" s="86">
        <v>37565.25</v>
      </c>
      <c r="D20" s="86">
        <v>0</v>
      </c>
      <c r="E20" s="86">
        <v>78377.079999999987</v>
      </c>
      <c r="F20" s="86">
        <v>82319.78</v>
      </c>
      <c r="G20" s="86">
        <v>54736.520000000004</v>
      </c>
      <c r="H20" s="86">
        <v>50200.72</v>
      </c>
      <c r="I20" s="86">
        <v>319327.20363246358</v>
      </c>
      <c r="J20" t="s">
        <v>1821</v>
      </c>
    </row>
    <row r="21" spans="1:10" x14ac:dyDescent="0.25">
      <c r="A21" s="87" t="s">
        <v>633</v>
      </c>
      <c r="B21" s="86">
        <v>161006.34847499998</v>
      </c>
      <c r="C21" s="86">
        <v>23419.21</v>
      </c>
      <c r="D21" s="86">
        <v>0</v>
      </c>
      <c r="E21" s="86">
        <v>21325.690000000002</v>
      </c>
      <c r="F21" s="86">
        <v>5643</v>
      </c>
      <c r="G21" s="86">
        <v>42804.44</v>
      </c>
      <c r="H21" s="86">
        <v>36845.25</v>
      </c>
      <c r="I21" s="86">
        <v>226933.1136763448</v>
      </c>
      <c r="J21" t="s">
        <v>1822</v>
      </c>
    </row>
    <row r="22" spans="1:10" x14ac:dyDescent="0.25">
      <c r="A22" s="87" t="s">
        <v>549</v>
      </c>
      <c r="B22" s="86">
        <v>10655.210273999999</v>
      </c>
      <c r="C22" s="86">
        <v>0</v>
      </c>
      <c r="D22" s="86">
        <v>9894.7000000000007</v>
      </c>
      <c r="E22" s="86">
        <v>360.58</v>
      </c>
      <c r="F22" s="86">
        <v>0</v>
      </c>
      <c r="G22" s="86">
        <v>0</v>
      </c>
      <c r="H22" s="86">
        <v>40</v>
      </c>
      <c r="I22" s="86">
        <v>6760.4309180355995</v>
      </c>
      <c r="J22" t="s">
        <v>1823</v>
      </c>
    </row>
    <row r="23" spans="1:10" x14ac:dyDescent="0.25">
      <c r="A23" s="87" t="s">
        <v>53</v>
      </c>
      <c r="B23" s="86">
        <v>31443.612058999999</v>
      </c>
      <c r="C23" s="86">
        <v>7332.95</v>
      </c>
      <c r="D23" s="86">
        <v>0</v>
      </c>
      <c r="E23" s="86">
        <v>2409.85</v>
      </c>
      <c r="F23" s="86">
        <v>42792.555000000008</v>
      </c>
      <c r="G23" s="86">
        <v>5338.6900000000005</v>
      </c>
      <c r="H23" s="86">
        <v>5604</v>
      </c>
      <c r="I23" s="86">
        <v>14269.042122114271</v>
      </c>
      <c r="J23" t="s">
        <v>1824</v>
      </c>
    </row>
    <row r="24" spans="1:10" x14ac:dyDescent="0.25">
      <c r="A24" s="87" t="s">
        <v>55</v>
      </c>
      <c r="B24" s="86">
        <v>23764.376369999998</v>
      </c>
      <c r="C24" s="86">
        <v>5745.21</v>
      </c>
      <c r="D24" s="86">
        <v>0</v>
      </c>
      <c r="E24" s="86">
        <v>2073.2799999999997</v>
      </c>
      <c r="F24" s="86">
        <v>18939.439999999999</v>
      </c>
      <c r="G24" s="86">
        <v>11535.779999999999</v>
      </c>
      <c r="H24" s="86">
        <v>9808.43</v>
      </c>
      <c r="I24" s="86">
        <v>20477.007243369626</v>
      </c>
      <c r="J24" t="s">
        <v>1825</v>
      </c>
    </row>
    <row r="25" spans="1:10" x14ac:dyDescent="0.25">
      <c r="A25" s="87" t="s">
        <v>465</v>
      </c>
      <c r="B25" s="86">
        <v>6495.3176370000001</v>
      </c>
      <c r="C25" s="86">
        <v>1624.65</v>
      </c>
      <c r="D25" s="86">
        <v>0</v>
      </c>
      <c r="E25" s="86">
        <v>1489.76</v>
      </c>
      <c r="F25" s="86">
        <v>2512.25</v>
      </c>
      <c r="G25" s="86">
        <v>71</v>
      </c>
      <c r="H25" s="86">
        <v>685.68000000000006</v>
      </c>
      <c r="I25" s="86">
        <v>6623.0332869399617</v>
      </c>
      <c r="J25" t="s">
        <v>1826</v>
      </c>
    </row>
    <row r="26" spans="1:10" x14ac:dyDescent="0.25">
      <c r="A26" s="87" t="s">
        <v>551</v>
      </c>
      <c r="B26" s="86">
        <v>8311.0310000000009</v>
      </c>
      <c r="C26" s="86">
        <v>0</v>
      </c>
      <c r="D26" s="86">
        <v>1030</v>
      </c>
      <c r="E26" s="86">
        <v>220.55</v>
      </c>
      <c r="F26" s="86">
        <v>0</v>
      </c>
      <c r="G26" s="86">
        <v>0</v>
      </c>
      <c r="H26" s="86">
        <v>0</v>
      </c>
      <c r="I26" s="86">
        <v>6136.3942625381023</v>
      </c>
      <c r="J26" t="s">
        <v>1827</v>
      </c>
    </row>
    <row r="27" spans="1:10" x14ac:dyDescent="0.25">
      <c r="A27" s="87" t="s">
        <v>141</v>
      </c>
      <c r="B27" s="86">
        <v>25597.900199</v>
      </c>
      <c r="C27" s="86">
        <v>30013.870000000003</v>
      </c>
      <c r="D27" s="86">
        <v>0</v>
      </c>
      <c r="E27" s="86">
        <v>13774.85</v>
      </c>
      <c r="F27" s="86">
        <v>17337.330000000002</v>
      </c>
      <c r="G27" s="86">
        <v>13134.619999999999</v>
      </c>
      <c r="H27" s="86">
        <v>14261</v>
      </c>
      <c r="I27" s="86">
        <v>38151.36646465629</v>
      </c>
      <c r="J27" t="s">
        <v>1828</v>
      </c>
    </row>
    <row r="28" spans="1:10" x14ac:dyDescent="0.25">
      <c r="A28" s="87" t="s">
        <v>637</v>
      </c>
      <c r="B28" s="86">
        <v>11929.007261999999</v>
      </c>
      <c r="C28" s="86">
        <v>0</v>
      </c>
      <c r="D28" s="86">
        <v>4342.9400000000005</v>
      </c>
      <c r="E28" s="86">
        <v>91.9</v>
      </c>
      <c r="F28" s="86">
        <v>0</v>
      </c>
      <c r="G28" s="86">
        <v>30</v>
      </c>
      <c r="H28" s="86">
        <v>0</v>
      </c>
      <c r="I28" s="86">
        <v>39367.512389316726</v>
      </c>
      <c r="J28" t="s">
        <v>1829</v>
      </c>
    </row>
    <row r="29" spans="1:10" x14ac:dyDescent="0.25">
      <c r="A29" s="87" t="s">
        <v>789</v>
      </c>
      <c r="B29" s="86">
        <v>110603.58164199999</v>
      </c>
      <c r="C29" s="86">
        <v>7077.46</v>
      </c>
      <c r="D29" s="86">
        <v>0</v>
      </c>
      <c r="E29" s="86">
        <v>20681.03</v>
      </c>
      <c r="F29" s="86">
        <v>6190.25</v>
      </c>
      <c r="G29" s="86">
        <v>15617.03</v>
      </c>
      <c r="H29" s="86">
        <v>14952.95</v>
      </c>
      <c r="I29" s="86">
        <v>131431.58196100514</v>
      </c>
      <c r="J29" t="s">
        <v>1830</v>
      </c>
    </row>
    <row r="30" spans="1:10" x14ac:dyDescent="0.25">
      <c r="A30" s="87" t="s">
        <v>215</v>
      </c>
      <c r="B30" s="86">
        <v>17298.765634000003</v>
      </c>
      <c r="C30" s="86">
        <v>124.4</v>
      </c>
      <c r="D30" s="86">
        <v>0</v>
      </c>
      <c r="E30" s="86">
        <v>6699.22</v>
      </c>
      <c r="F30" s="86">
        <v>2640</v>
      </c>
      <c r="G30" s="86">
        <v>874.47</v>
      </c>
      <c r="H30" s="86">
        <v>5088.6499999999996</v>
      </c>
      <c r="I30" s="86">
        <v>13280.138788570104</v>
      </c>
      <c r="J30" t="s">
        <v>1831</v>
      </c>
    </row>
    <row r="31" spans="1:10" x14ac:dyDescent="0.25">
      <c r="A31" s="87" t="s">
        <v>217</v>
      </c>
      <c r="B31" s="86">
        <v>27892.490608999997</v>
      </c>
      <c r="C31" s="86">
        <v>1280.8499999999999</v>
      </c>
      <c r="D31" s="86">
        <v>0</v>
      </c>
      <c r="E31" s="86">
        <v>5153</v>
      </c>
      <c r="F31" s="86">
        <v>3427.1</v>
      </c>
      <c r="G31" s="86">
        <v>532.37</v>
      </c>
      <c r="H31" s="86">
        <v>5484</v>
      </c>
      <c r="I31" s="86">
        <v>14354.795941087406</v>
      </c>
      <c r="J31" t="s">
        <v>1832</v>
      </c>
    </row>
    <row r="32" spans="1:10" x14ac:dyDescent="0.25">
      <c r="A32" s="87" t="s">
        <v>219</v>
      </c>
      <c r="B32" s="86">
        <v>1878.2206020000001</v>
      </c>
      <c r="C32" s="86">
        <v>98.4</v>
      </c>
      <c r="D32" s="86">
        <v>0</v>
      </c>
      <c r="E32" s="86">
        <v>63.55</v>
      </c>
      <c r="F32" s="86">
        <v>0</v>
      </c>
      <c r="G32" s="86">
        <v>30.75</v>
      </c>
      <c r="H32" s="86">
        <v>87.8</v>
      </c>
      <c r="I32" s="86">
        <v>2900.2062893509028</v>
      </c>
      <c r="J32" t="s">
        <v>1833</v>
      </c>
    </row>
    <row r="33" spans="1:10" x14ac:dyDescent="0.25">
      <c r="A33" s="87" t="s">
        <v>651</v>
      </c>
      <c r="B33" s="86">
        <v>54819.350656000002</v>
      </c>
      <c r="C33" s="86">
        <v>2582.7600000000002</v>
      </c>
      <c r="D33" s="86">
        <v>0</v>
      </c>
      <c r="E33" s="86">
        <v>5432.65</v>
      </c>
      <c r="F33" s="86">
        <v>8630.56</v>
      </c>
      <c r="G33" s="86">
        <v>26759.45</v>
      </c>
      <c r="H33" s="86">
        <v>21081.940000000002</v>
      </c>
      <c r="I33" s="86">
        <v>60968.733223124225</v>
      </c>
      <c r="J33" t="s">
        <v>1834</v>
      </c>
    </row>
    <row r="34" spans="1:10" x14ac:dyDescent="0.25">
      <c r="A34" s="87" t="s">
        <v>221</v>
      </c>
      <c r="B34" s="86">
        <v>1824.1895700000002</v>
      </c>
      <c r="C34" s="86">
        <v>2827.91</v>
      </c>
      <c r="D34" s="86">
        <v>0</v>
      </c>
      <c r="E34" s="86">
        <v>421.62</v>
      </c>
      <c r="F34" s="86">
        <v>6963.25</v>
      </c>
      <c r="G34" s="86">
        <v>1174.3499999999999</v>
      </c>
      <c r="H34" s="86">
        <v>140.80000000000001</v>
      </c>
      <c r="I34" s="86">
        <v>3365.7777225575646</v>
      </c>
      <c r="J34" t="s">
        <v>1835</v>
      </c>
    </row>
    <row r="35" spans="1:10" x14ac:dyDescent="0.25">
      <c r="A35" s="87" t="s">
        <v>791</v>
      </c>
      <c r="B35" s="86">
        <v>43095.026608</v>
      </c>
      <c r="C35" s="86">
        <v>12400.83</v>
      </c>
      <c r="D35" s="86">
        <v>0</v>
      </c>
      <c r="E35" s="86">
        <v>11244.35</v>
      </c>
      <c r="F35" s="86">
        <v>24993.75</v>
      </c>
      <c r="G35" s="86">
        <v>6441.85</v>
      </c>
      <c r="H35" s="86">
        <v>10769.97</v>
      </c>
      <c r="I35" s="86">
        <v>49117.443192232793</v>
      </c>
      <c r="J35" t="s">
        <v>1836</v>
      </c>
    </row>
    <row r="36" spans="1:10" x14ac:dyDescent="0.25">
      <c r="A36" s="87" t="s">
        <v>553</v>
      </c>
      <c r="B36" s="86">
        <v>2931.6793080000002</v>
      </c>
      <c r="C36" s="86">
        <v>0</v>
      </c>
      <c r="D36" s="86">
        <v>28.9</v>
      </c>
      <c r="E36" s="86">
        <v>13.6</v>
      </c>
      <c r="F36" s="86">
        <v>0</v>
      </c>
      <c r="G36" s="86">
        <v>0</v>
      </c>
      <c r="H36" s="86">
        <v>0</v>
      </c>
      <c r="I36" s="86">
        <v>2430.5822877119517</v>
      </c>
      <c r="J36" t="s">
        <v>1837</v>
      </c>
    </row>
    <row r="37" spans="1:10" x14ac:dyDescent="0.25">
      <c r="A37" s="87" t="s">
        <v>17</v>
      </c>
      <c r="B37" s="86">
        <v>3305.0624889999999</v>
      </c>
      <c r="C37" s="86">
        <v>13.5</v>
      </c>
      <c r="D37" s="86">
        <v>0</v>
      </c>
      <c r="E37" s="86">
        <v>181.45</v>
      </c>
      <c r="F37" s="86">
        <v>120</v>
      </c>
      <c r="G37" s="86">
        <v>913.35</v>
      </c>
      <c r="H37" s="86">
        <v>651.6</v>
      </c>
      <c r="I37" s="86">
        <v>9800.2659473328276</v>
      </c>
      <c r="J37" t="s">
        <v>1838</v>
      </c>
    </row>
    <row r="38" spans="1:10" x14ac:dyDescent="0.25">
      <c r="A38" s="87" t="s">
        <v>723</v>
      </c>
      <c r="B38" s="86">
        <v>0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t="s">
        <v>1839</v>
      </c>
    </row>
    <row r="39" spans="1:10" x14ac:dyDescent="0.25">
      <c r="A39" s="87" t="s">
        <v>557</v>
      </c>
      <c r="B39" s="86">
        <v>15040.188273999998</v>
      </c>
      <c r="C39" s="86">
        <v>0</v>
      </c>
      <c r="D39" s="86">
        <v>74.099999999999994</v>
      </c>
      <c r="E39" s="86">
        <v>41.5</v>
      </c>
      <c r="F39" s="86">
        <v>0</v>
      </c>
      <c r="G39" s="86">
        <v>200</v>
      </c>
      <c r="H39" s="86">
        <v>63.47</v>
      </c>
      <c r="I39" s="86">
        <v>8763.7659962399339</v>
      </c>
      <c r="J39" t="s">
        <v>1840</v>
      </c>
    </row>
    <row r="40" spans="1:10" x14ac:dyDescent="0.25">
      <c r="A40" s="87" t="s">
        <v>371</v>
      </c>
      <c r="B40" s="86">
        <v>76040.847883000009</v>
      </c>
      <c r="C40" s="86">
        <v>125.32</v>
      </c>
      <c r="D40" s="86">
        <v>0</v>
      </c>
      <c r="E40" s="86">
        <v>3412.95</v>
      </c>
      <c r="F40" s="86">
        <v>6577.3</v>
      </c>
      <c r="G40" s="86">
        <v>1009.35</v>
      </c>
      <c r="H40" s="86">
        <v>6736.45</v>
      </c>
      <c r="I40" s="86">
        <v>14207.784157258693</v>
      </c>
      <c r="J40" t="s">
        <v>1841</v>
      </c>
    </row>
    <row r="41" spans="1:10" x14ac:dyDescent="0.25">
      <c r="A41" s="87" t="s">
        <v>57</v>
      </c>
      <c r="B41" s="86">
        <v>5089.3792560000002</v>
      </c>
      <c r="C41" s="86">
        <v>18131.599999999999</v>
      </c>
      <c r="D41" s="86">
        <v>0</v>
      </c>
      <c r="E41" s="86">
        <v>719</v>
      </c>
      <c r="F41" s="86">
        <v>27864.637500000001</v>
      </c>
      <c r="G41" s="86">
        <v>15009.5</v>
      </c>
      <c r="H41" s="86">
        <v>15228.5</v>
      </c>
      <c r="I41" s="86">
        <v>8529.422227648829</v>
      </c>
      <c r="J41" t="s">
        <v>1842</v>
      </c>
    </row>
    <row r="42" spans="1:10" x14ac:dyDescent="0.25">
      <c r="A42" s="87" t="s">
        <v>893</v>
      </c>
      <c r="B42" s="86">
        <v>7846.5541920000005</v>
      </c>
      <c r="C42" s="86">
        <v>108.1</v>
      </c>
      <c r="D42" s="86">
        <v>0</v>
      </c>
      <c r="E42" s="86">
        <v>1570.18</v>
      </c>
      <c r="F42" s="86">
        <v>9591.369999999999</v>
      </c>
      <c r="G42" s="86">
        <v>1201.0999999999999</v>
      </c>
      <c r="H42" s="86">
        <v>2480.5500000000002</v>
      </c>
      <c r="I42" s="86">
        <v>8810.4798515610401</v>
      </c>
      <c r="J42" t="s">
        <v>1843</v>
      </c>
    </row>
    <row r="43" spans="1:10" x14ac:dyDescent="0.25">
      <c r="A43" s="87" t="s">
        <v>143</v>
      </c>
      <c r="B43" s="86">
        <v>41113.761964999998</v>
      </c>
      <c r="C43" s="86">
        <v>659.85</v>
      </c>
      <c r="D43" s="86">
        <v>0</v>
      </c>
      <c r="E43" s="86">
        <v>2907.7799999999997</v>
      </c>
      <c r="F43" s="86">
        <v>8157.2800000000007</v>
      </c>
      <c r="G43" s="86">
        <v>8539.6200000000008</v>
      </c>
      <c r="H43" s="86">
        <v>1823.22</v>
      </c>
      <c r="I43" s="86">
        <v>26102.991174767492</v>
      </c>
      <c r="J43" t="s">
        <v>1844</v>
      </c>
    </row>
    <row r="44" spans="1:10" x14ac:dyDescent="0.25">
      <c r="A44" s="87" t="s">
        <v>145</v>
      </c>
      <c r="B44" s="86">
        <v>14852.970800999999</v>
      </c>
      <c r="C44" s="86">
        <v>2915.77</v>
      </c>
      <c r="D44" s="86">
        <v>0</v>
      </c>
      <c r="E44" s="86">
        <v>2059.48</v>
      </c>
      <c r="F44" s="86">
        <v>170.25</v>
      </c>
      <c r="G44" s="86">
        <v>249.19</v>
      </c>
      <c r="H44" s="86">
        <v>874.46</v>
      </c>
      <c r="I44" s="86">
        <v>8802.0271453062378</v>
      </c>
      <c r="J44" t="s">
        <v>1845</v>
      </c>
    </row>
    <row r="45" spans="1:10" x14ac:dyDescent="0.25">
      <c r="A45" s="87" t="s">
        <v>223</v>
      </c>
      <c r="B45" s="86">
        <v>36160.757715</v>
      </c>
      <c r="C45" s="86">
        <v>4308.79</v>
      </c>
      <c r="D45" s="86">
        <v>0</v>
      </c>
      <c r="E45" s="86">
        <v>2333.6799999999998</v>
      </c>
      <c r="F45" s="86">
        <v>11480.45</v>
      </c>
      <c r="G45" s="86">
        <v>8345.2999999999993</v>
      </c>
      <c r="H45" s="86">
        <v>5766.9400000000005</v>
      </c>
      <c r="I45" s="86">
        <v>44570.745938518128</v>
      </c>
      <c r="J45" t="s">
        <v>1846</v>
      </c>
    </row>
    <row r="46" spans="1:10" x14ac:dyDescent="0.25">
      <c r="A46" s="87" t="s">
        <v>147</v>
      </c>
      <c r="B46" s="86">
        <v>108424.56514399999</v>
      </c>
      <c r="C46" s="86">
        <v>7577.5599999999995</v>
      </c>
      <c r="D46" s="86">
        <v>0</v>
      </c>
      <c r="E46" s="86">
        <v>575.11</v>
      </c>
      <c r="F46" s="86">
        <v>46853.380000000005</v>
      </c>
      <c r="G46" s="86">
        <v>1536.75</v>
      </c>
      <c r="H46" s="86">
        <v>1440.75</v>
      </c>
      <c r="I46" s="86">
        <v>12476.712038971873</v>
      </c>
      <c r="J46" t="s">
        <v>1847</v>
      </c>
    </row>
    <row r="47" spans="1:10" x14ac:dyDescent="0.25">
      <c r="A47" s="87" t="s">
        <v>269</v>
      </c>
      <c r="B47" s="86">
        <v>42524.191771000005</v>
      </c>
      <c r="C47" s="86">
        <v>11576.23</v>
      </c>
      <c r="D47" s="86">
        <v>0</v>
      </c>
      <c r="E47" s="86">
        <v>12246.39</v>
      </c>
      <c r="F47" s="86">
        <v>62649.782000000007</v>
      </c>
      <c r="G47" s="86">
        <v>30994.760000000002</v>
      </c>
      <c r="H47" s="86">
        <v>22499.670000000002</v>
      </c>
      <c r="I47" s="86">
        <v>37865.321574209505</v>
      </c>
      <c r="J47" t="s">
        <v>1848</v>
      </c>
    </row>
    <row r="48" spans="1:10" x14ac:dyDescent="0.25">
      <c r="A48" s="87" t="s">
        <v>373</v>
      </c>
      <c r="B48" s="86">
        <v>7006.878181</v>
      </c>
      <c r="C48" s="86">
        <v>347.1</v>
      </c>
      <c r="D48" s="86">
        <v>0</v>
      </c>
      <c r="E48" s="86">
        <v>116.21</v>
      </c>
      <c r="F48" s="86">
        <v>1464.57</v>
      </c>
      <c r="G48" s="86">
        <v>315.25</v>
      </c>
      <c r="H48" s="86">
        <v>1678.55</v>
      </c>
      <c r="I48" s="86">
        <v>5015.6597705043177</v>
      </c>
      <c r="J48" t="s">
        <v>1849</v>
      </c>
    </row>
    <row r="49" spans="1:10" x14ac:dyDescent="0.25">
      <c r="A49" s="87" t="s">
        <v>707</v>
      </c>
      <c r="B49" s="86">
        <v>110128.224229</v>
      </c>
      <c r="C49" s="86">
        <v>2067.4299999999998</v>
      </c>
      <c r="D49" s="86">
        <v>0</v>
      </c>
      <c r="E49" s="86">
        <v>15800.79</v>
      </c>
      <c r="F49" s="86">
        <v>13849.05</v>
      </c>
      <c r="G49" s="86">
        <v>6566.96</v>
      </c>
      <c r="H49" s="86">
        <v>9502.9500000000007</v>
      </c>
      <c r="I49" s="86">
        <v>79066.58867783664</v>
      </c>
      <c r="J49" t="s">
        <v>1850</v>
      </c>
    </row>
    <row r="50" spans="1:10" x14ac:dyDescent="0.25">
      <c r="A50" s="87" t="s">
        <v>725</v>
      </c>
      <c r="B50" s="86">
        <v>0</v>
      </c>
      <c r="C50" s="86">
        <v>0</v>
      </c>
      <c r="D50" s="86">
        <v>0</v>
      </c>
      <c r="E50" s="86">
        <v>0</v>
      </c>
      <c r="F50" s="86">
        <v>1490</v>
      </c>
      <c r="G50" s="86">
        <v>0</v>
      </c>
      <c r="H50" s="86">
        <v>0</v>
      </c>
      <c r="I50" s="86">
        <v>0</v>
      </c>
      <c r="J50" t="s">
        <v>1851</v>
      </c>
    </row>
    <row r="51" spans="1:10" x14ac:dyDescent="0.25">
      <c r="A51" s="87" t="s">
        <v>699</v>
      </c>
      <c r="B51" s="86">
        <v>244186.10432399999</v>
      </c>
      <c r="C51" s="86">
        <v>41445.89</v>
      </c>
      <c r="D51" s="86">
        <v>0</v>
      </c>
      <c r="E51" s="86">
        <v>31801.260000000002</v>
      </c>
      <c r="F51" s="86">
        <v>6473.5</v>
      </c>
      <c r="G51" s="86">
        <v>12315</v>
      </c>
      <c r="H51" s="86">
        <v>17101.309999999998</v>
      </c>
      <c r="I51" s="86">
        <v>236778.90704823437</v>
      </c>
      <c r="J51" t="s">
        <v>1852</v>
      </c>
    </row>
    <row r="52" spans="1:10" x14ac:dyDescent="0.25">
      <c r="A52" s="87" t="s">
        <v>677</v>
      </c>
      <c r="B52" s="86">
        <v>114880.775295</v>
      </c>
      <c r="C52" s="86">
        <v>3464.13</v>
      </c>
      <c r="D52" s="86">
        <v>0</v>
      </c>
      <c r="E52" s="86">
        <v>16216.2</v>
      </c>
      <c r="F52" s="86">
        <v>6055.35</v>
      </c>
      <c r="G52" s="86">
        <v>5245.8099999999995</v>
      </c>
      <c r="H52" s="86">
        <v>5118.5</v>
      </c>
      <c r="I52" s="86">
        <v>136184.66119363465</v>
      </c>
      <c r="J52" t="s">
        <v>1853</v>
      </c>
    </row>
    <row r="53" spans="1:10" x14ac:dyDescent="0.25">
      <c r="A53" s="87" t="s">
        <v>325</v>
      </c>
      <c r="B53" s="86">
        <v>6279.7907020000002</v>
      </c>
      <c r="C53" s="86">
        <v>296.55</v>
      </c>
      <c r="D53" s="86">
        <v>0</v>
      </c>
      <c r="E53" s="86">
        <v>956.99</v>
      </c>
      <c r="F53" s="86">
        <v>1790</v>
      </c>
      <c r="G53" s="86">
        <v>766.5</v>
      </c>
      <c r="H53" s="86">
        <v>132.6</v>
      </c>
      <c r="I53" s="86">
        <v>5721.4560536363797</v>
      </c>
      <c r="J53" t="s">
        <v>1854</v>
      </c>
    </row>
    <row r="54" spans="1:10" x14ac:dyDescent="0.25">
      <c r="A54" s="87" t="s">
        <v>149</v>
      </c>
      <c r="B54" s="86">
        <v>76385.442440000013</v>
      </c>
      <c r="C54" s="86">
        <v>38958.959999999999</v>
      </c>
      <c r="D54" s="86">
        <v>0</v>
      </c>
      <c r="E54" s="86">
        <v>9743.8100000000013</v>
      </c>
      <c r="F54" s="86">
        <v>27574.75</v>
      </c>
      <c r="G54" s="86">
        <v>18491.23</v>
      </c>
      <c r="H54" s="86">
        <v>27356.959999999999</v>
      </c>
      <c r="I54" s="86">
        <v>80709.386470166035</v>
      </c>
      <c r="J54" t="s">
        <v>1855</v>
      </c>
    </row>
    <row r="55" spans="1:10" x14ac:dyDescent="0.25">
      <c r="A55" s="87" t="s">
        <v>895</v>
      </c>
      <c r="B55" s="86">
        <v>7537.1309890000002</v>
      </c>
      <c r="C55" s="86">
        <v>2068.14</v>
      </c>
      <c r="D55" s="86">
        <v>0</v>
      </c>
      <c r="E55" s="86">
        <v>66.45</v>
      </c>
      <c r="F55" s="86">
        <v>60</v>
      </c>
      <c r="G55" s="86">
        <v>2536.85</v>
      </c>
      <c r="H55" s="86">
        <v>417.07</v>
      </c>
      <c r="I55" s="86">
        <v>2933.3678751758207</v>
      </c>
      <c r="J55" t="s">
        <v>1856</v>
      </c>
    </row>
    <row r="56" spans="1:10" x14ac:dyDescent="0.25">
      <c r="A56" s="87" t="s">
        <v>59</v>
      </c>
      <c r="B56" s="86">
        <v>18151.643401000001</v>
      </c>
      <c r="C56" s="86">
        <v>17029.400000000001</v>
      </c>
      <c r="D56" s="86">
        <v>0</v>
      </c>
      <c r="E56" s="86">
        <v>2836.86</v>
      </c>
      <c r="F56" s="86">
        <v>16184.185000000001</v>
      </c>
      <c r="G56" s="86">
        <v>4464.6499999999996</v>
      </c>
      <c r="H56" s="86">
        <v>3495.6</v>
      </c>
      <c r="I56" s="86">
        <v>14034.884735144646</v>
      </c>
      <c r="J56" t="s">
        <v>1857</v>
      </c>
    </row>
    <row r="57" spans="1:10" x14ac:dyDescent="0.25">
      <c r="A57" s="87" t="s">
        <v>151</v>
      </c>
      <c r="B57" s="86">
        <v>6391.7106829999993</v>
      </c>
      <c r="C57" s="86">
        <v>276.64999999999998</v>
      </c>
      <c r="D57" s="86">
        <v>0</v>
      </c>
      <c r="E57" s="86">
        <v>233.8</v>
      </c>
      <c r="F57" s="86">
        <v>1584.6100000000001</v>
      </c>
      <c r="G57" s="86">
        <v>444.45</v>
      </c>
      <c r="H57" s="86">
        <v>2008.31</v>
      </c>
      <c r="I57" s="86">
        <v>3338.3840262022377</v>
      </c>
      <c r="J57" t="s">
        <v>1858</v>
      </c>
    </row>
    <row r="58" spans="1:10" x14ac:dyDescent="0.25">
      <c r="A58" s="87" t="s">
        <v>375</v>
      </c>
      <c r="B58" s="86">
        <v>5431.2619439999999</v>
      </c>
      <c r="C58" s="86">
        <v>142.15</v>
      </c>
      <c r="D58" s="86">
        <v>0</v>
      </c>
      <c r="E58" s="86">
        <v>317.77999999999997</v>
      </c>
      <c r="F58" s="86">
        <v>1324.75</v>
      </c>
      <c r="G58" s="86">
        <v>338.05</v>
      </c>
      <c r="H58" s="86">
        <v>47.85</v>
      </c>
      <c r="I58" s="86">
        <v>5914.6797071057481</v>
      </c>
      <c r="J58" t="s">
        <v>1859</v>
      </c>
    </row>
    <row r="59" spans="1:10" x14ac:dyDescent="0.25">
      <c r="A59" s="87" t="s">
        <v>21</v>
      </c>
      <c r="B59" s="86">
        <v>87761.441361000005</v>
      </c>
      <c r="C59" s="86">
        <v>50018.6</v>
      </c>
      <c r="D59" s="86">
        <v>0</v>
      </c>
      <c r="E59" s="86">
        <v>17013.169999999998</v>
      </c>
      <c r="F59" s="86">
        <v>62961.47</v>
      </c>
      <c r="G59" s="86">
        <v>46157.24</v>
      </c>
      <c r="H59" s="86">
        <v>72956.73</v>
      </c>
      <c r="I59" s="86">
        <v>102512.95326620336</v>
      </c>
      <c r="J59" t="s">
        <v>1860</v>
      </c>
    </row>
    <row r="60" spans="1:10" x14ac:dyDescent="0.25">
      <c r="A60" s="87" t="s">
        <v>647</v>
      </c>
      <c r="B60" s="86">
        <v>27708.067446000005</v>
      </c>
      <c r="C60" s="86">
        <v>14341.369999999999</v>
      </c>
      <c r="D60" s="86">
        <v>0</v>
      </c>
      <c r="E60" s="86">
        <v>5828.97</v>
      </c>
      <c r="F60" s="86">
        <v>27548.93</v>
      </c>
      <c r="G60" s="86">
        <v>23346.400000000001</v>
      </c>
      <c r="H60" s="86">
        <v>35494.740000000005</v>
      </c>
      <c r="I60" s="86">
        <v>42667.025622029876</v>
      </c>
      <c r="J60" t="s">
        <v>1861</v>
      </c>
    </row>
    <row r="61" spans="1:10" x14ac:dyDescent="0.25">
      <c r="A61" s="87" t="s">
        <v>153</v>
      </c>
      <c r="B61" s="86">
        <v>19208.649282999999</v>
      </c>
      <c r="C61" s="86">
        <v>13950.470000000001</v>
      </c>
      <c r="D61" s="86">
        <v>0</v>
      </c>
      <c r="E61" s="86">
        <v>6363.92</v>
      </c>
      <c r="F61" s="86">
        <v>16655.95</v>
      </c>
      <c r="G61" s="86">
        <v>8810.61</v>
      </c>
      <c r="H61" s="86">
        <v>14371.869999999999</v>
      </c>
      <c r="I61" s="86">
        <v>22533.416007099204</v>
      </c>
      <c r="J61" t="s">
        <v>1862</v>
      </c>
    </row>
    <row r="62" spans="1:10" x14ac:dyDescent="0.25">
      <c r="A62" s="87" t="s">
        <v>831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t="s">
        <v>1863</v>
      </c>
    </row>
    <row r="63" spans="1:10" x14ac:dyDescent="0.25">
      <c r="A63" s="87" t="s">
        <v>715</v>
      </c>
      <c r="B63" s="86">
        <v>239245.949678</v>
      </c>
      <c r="C63" s="86">
        <v>26074.43</v>
      </c>
      <c r="D63" s="86">
        <v>0</v>
      </c>
      <c r="E63" s="86">
        <v>15476.140000000001</v>
      </c>
      <c r="F63" s="86">
        <v>48355.601999999999</v>
      </c>
      <c r="G63" s="86">
        <v>47724.639999999999</v>
      </c>
      <c r="H63" s="86">
        <v>22585.23</v>
      </c>
      <c r="I63" s="86">
        <v>154592.93672554783</v>
      </c>
      <c r="J63" t="s">
        <v>1864</v>
      </c>
    </row>
    <row r="64" spans="1:10" x14ac:dyDescent="0.25">
      <c r="A64" s="87" t="s">
        <v>225</v>
      </c>
      <c r="B64" s="86">
        <v>4523.9115000000002</v>
      </c>
      <c r="C64" s="86">
        <v>10895.24</v>
      </c>
      <c r="D64" s="86">
        <v>0</v>
      </c>
      <c r="E64" s="86">
        <v>772.48</v>
      </c>
      <c r="F64" s="86">
        <v>1043</v>
      </c>
      <c r="G64" s="86">
        <v>171.15</v>
      </c>
      <c r="H64" s="86">
        <v>339.11</v>
      </c>
      <c r="I64" s="86">
        <v>7079.2393445625839</v>
      </c>
      <c r="J64" t="s">
        <v>1865</v>
      </c>
    </row>
    <row r="65" spans="1:10" x14ac:dyDescent="0.25">
      <c r="A65" s="87" t="s">
        <v>377</v>
      </c>
      <c r="B65" s="86">
        <v>44731.960358000004</v>
      </c>
      <c r="C65" s="86">
        <v>24411.64</v>
      </c>
      <c r="D65" s="86">
        <v>0</v>
      </c>
      <c r="E65" s="86">
        <v>31049.91</v>
      </c>
      <c r="F65" s="86">
        <v>48689.89</v>
      </c>
      <c r="G65" s="86">
        <v>23323.269999999997</v>
      </c>
      <c r="H65" s="86">
        <v>37043.159999999996</v>
      </c>
      <c r="I65" s="86">
        <v>41632.101559550938</v>
      </c>
      <c r="J65" t="s">
        <v>1866</v>
      </c>
    </row>
    <row r="66" spans="1:10" x14ac:dyDescent="0.25">
      <c r="A66" s="87" t="s">
        <v>327</v>
      </c>
      <c r="B66" s="86">
        <v>17168.707478</v>
      </c>
      <c r="C66" s="86">
        <v>10845.71</v>
      </c>
      <c r="D66" s="86">
        <v>0</v>
      </c>
      <c r="E66" s="86">
        <v>2501.9</v>
      </c>
      <c r="F66" s="86">
        <v>4360</v>
      </c>
      <c r="G66" s="86">
        <v>4130.3999999999996</v>
      </c>
      <c r="H66" s="86">
        <v>3087.25</v>
      </c>
      <c r="I66" s="86">
        <v>12697.96140050115</v>
      </c>
      <c r="J66" t="s">
        <v>1867</v>
      </c>
    </row>
    <row r="67" spans="1:10" x14ac:dyDescent="0.25">
      <c r="A67" s="87" t="s">
        <v>155</v>
      </c>
      <c r="B67" s="86">
        <v>10861.866669999999</v>
      </c>
      <c r="C67" s="86">
        <v>5851.92</v>
      </c>
      <c r="D67" s="86">
        <v>0</v>
      </c>
      <c r="E67" s="86">
        <v>2374.58</v>
      </c>
      <c r="F67" s="86">
        <v>10364.040000000001</v>
      </c>
      <c r="G67" s="86">
        <v>13429.279999999999</v>
      </c>
      <c r="H67" s="86">
        <v>10887.99</v>
      </c>
      <c r="I67" s="86">
        <v>13977.37851316076</v>
      </c>
      <c r="J67" t="s">
        <v>1868</v>
      </c>
    </row>
    <row r="68" spans="1:10" x14ac:dyDescent="0.25">
      <c r="A68" s="87" t="s">
        <v>467</v>
      </c>
      <c r="B68" s="86">
        <v>21041.097164999999</v>
      </c>
      <c r="C68" s="86">
        <v>24272.95</v>
      </c>
      <c r="D68" s="86">
        <v>0</v>
      </c>
      <c r="E68" s="86">
        <v>3045.64</v>
      </c>
      <c r="F68" s="86">
        <v>14798.217499999999</v>
      </c>
      <c r="G68" s="86">
        <v>735.45</v>
      </c>
      <c r="H68" s="86">
        <v>8081.48</v>
      </c>
      <c r="I68" s="86">
        <v>21500.398969621216</v>
      </c>
      <c r="J68" t="s">
        <v>1869</v>
      </c>
    </row>
    <row r="69" spans="1:10" x14ac:dyDescent="0.25">
      <c r="A69" s="87" t="s">
        <v>379</v>
      </c>
      <c r="B69" s="86">
        <v>13625.675788</v>
      </c>
      <c r="C69" s="86">
        <v>738.05</v>
      </c>
      <c r="D69" s="86">
        <v>0</v>
      </c>
      <c r="E69" s="86">
        <v>1028.68</v>
      </c>
      <c r="F69" s="86">
        <v>9549.7000000000007</v>
      </c>
      <c r="G69" s="86">
        <v>5303.5300000000007</v>
      </c>
      <c r="H69" s="86">
        <v>6896.15</v>
      </c>
      <c r="I69" s="86">
        <v>8732.4135866533161</v>
      </c>
      <c r="J69" t="s">
        <v>1870</v>
      </c>
    </row>
    <row r="70" spans="1:10" x14ac:dyDescent="0.25">
      <c r="A70" s="87" t="s">
        <v>329</v>
      </c>
      <c r="B70" s="86">
        <v>27214.023824</v>
      </c>
      <c r="C70" s="86">
        <v>13710.52</v>
      </c>
      <c r="D70" s="86">
        <v>0</v>
      </c>
      <c r="E70" s="86">
        <v>5530.72</v>
      </c>
      <c r="F70" s="86">
        <v>40167.51</v>
      </c>
      <c r="G70" s="86">
        <v>18783.71</v>
      </c>
      <c r="H70" s="86">
        <v>17343.27</v>
      </c>
      <c r="I70" s="86">
        <v>51805.550168254165</v>
      </c>
      <c r="J70" t="s">
        <v>1871</v>
      </c>
    </row>
    <row r="71" spans="1:10" x14ac:dyDescent="0.25">
      <c r="A71" s="87" t="s">
        <v>227</v>
      </c>
      <c r="B71" s="86">
        <v>4674.0440610000005</v>
      </c>
      <c r="C71" s="86">
        <v>40.700000000000003</v>
      </c>
      <c r="D71" s="86">
        <v>0</v>
      </c>
      <c r="E71" s="86">
        <v>913.6</v>
      </c>
      <c r="F71" s="86">
        <v>30</v>
      </c>
      <c r="G71" s="86">
        <v>22.45</v>
      </c>
      <c r="H71" s="86">
        <v>121.6</v>
      </c>
      <c r="I71" s="86">
        <v>9073.9192996053571</v>
      </c>
      <c r="J71" t="s">
        <v>1872</v>
      </c>
    </row>
    <row r="72" spans="1:10" x14ac:dyDescent="0.25">
      <c r="A72" s="87" t="s">
        <v>561</v>
      </c>
      <c r="B72" s="86">
        <v>12835.718508</v>
      </c>
      <c r="C72" s="86">
        <v>0</v>
      </c>
      <c r="D72" s="86">
        <v>6717.6</v>
      </c>
      <c r="E72" s="86">
        <v>407.9</v>
      </c>
      <c r="F72" s="86">
        <v>85</v>
      </c>
      <c r="G72" s="86">
        <v>234.55</v>
      </c>
      <c r="H72" s="86">
        <v>130</v>
      </c>
      <c r="I72" s="86">
        <v>17054.457574008939</v>
      </c>
      <c r="J72" t="s">
        <v>1873</v>
      </c>
    </row>
    <row r="73" spans="1:10" x14ac:dyDescent="0.25">
      <c r="A73" s="87" t="s">
        <v>469</v>
      </c>
      <c r="B73" s="86">
        <v>1616.545155</v>
      </c>
      <c r="C73" s="86">
        <v>1920.25</v>
      </c>
      <c r="D73" s="86">
        <v>0</v>
      </c>
      <c r="E73" s="86">
        <v>89.95</v>
      </c>
      <c r="F73" s="86">
        <v>0</v>
      </c>
      <c r="G73" s="86">
        <v>62.85</v>
      </c>
      <c r="H73" s="86">
        <v>30.95</v>
      </c>
      <c r="I73" s="86">
        <v>2968.3191622381532</v>
      </c>
      <c r="J73" t="s">
        <v>1874</v>
      </c>
    </row>
    <row r="74" spans="1:10" x14ac:dyDescent="0.25">
      <c r="A74" s="87" t="s">
        <v>471</v>
      </c>
      <c r="B74" s="86">
        <v>14981.820480999999</v>
      </c>
      <c r="C74" s="86">
        <v>3617.56</v>
      </c>
      <c r="D74" s="86">
        <v>0</v>
      </c>
      <c r="E74" s="86">
        <v>2111.7799999999997</v>
      </c>
      <c r="F74" s="86">
        <v>13388.96</v>
      </c>
      <c r="G74" s="86">
        <v>2915.29</v>
      </c>
      <c r="H74" s="86">
        <v>8428.77</v>
      </c>
      <c r="I74" s="86">
        <v>10547.191283834081</v>
      </c>
      <c r="J74" t="s">
        <v>1875</v>
      </c>
    </row>
    <row r="75" spans="1:10" x14ac:dyDescent="0.25">
      <c r="A75" s="87" t="s">
        <v>563</v>
      </c>
      <c r="B75" s="86">
        <v>60303.443132999993</v>
      </c>
      <c r="C75" s="86">
        <v>0</v>
      </c>
      <c r="D75" s="86">
        <v>29682.489999999998</v>
      </c>
      <c r="E75" s="86">
        <v>830.97</v>
      </c>
      <c r="F75" s="86">
        <v>500</v>
      </c>
      <c r="G75" s="86">
        <v>226</v>
      </c>
      <c r="H75" s="86">
        <v>0</v>
      </c>
      <c r="I75" s="86">
        <v>25905.343526898712</v>
      </c>
      <c r="J75" t="s">
        <v>1876</v>
      </c>
    </row>
    <row r="76" spans="1:10" x14ac:dyDescent="0.25">
      <c r="A76" s="87" t="s">
        <v>157</v>
      </c>
      <c r="B76" s="86">
        <v>46888.686748</v>
      </c>
      <c r="C76" s="86">
        <v>9787.56</v>
      </c>
      <c r="D76" s="86">
        <v>0</v>
      </c>
      <c r="E76" s="86">
        <v>7091.6399999999994</v>
      </c>
      <c r="F76" s="86">
        <v>31288.010000000002</v>
      </c>
      <c r="G76" s="86">
        <v>1400.29</v>
      </c>
      <c r="H76" s="86">
        <v>9455.2000000000007</v>
      </c>
      <c r="I76" s="86">
        <v>17596.370579684386</v>
      </c>
      <c r="J76" t="s">
        <v>1877</v>
      </c>
    </row>
    <row r="77" spans="1:10" x14ac:dyDescent="0.25">
      <c r="A77" s="87" t="s">
        <v>381</v>
      </c>
      <c r="B77" s="86">
        <v>44687.407058000004</v>
      </c>
      <c r="C77" s="86">
        <v>6422.4</v>
      </c>
      <c r="D77" s="86">
        <v>0</v>
      </c>
      <c r="E77" s="86">
        <v>13555.93</v>
      </c>
      <c r="F77" s="86">
        <v>57632.119999999995</v>
      </c>
      <c r="G77" s="86">
        <v>14445.13</v>
      </c>
      <c r="H77" s="86">
        <v>8934.93</v>
      </c>
      <c r="I77" s="86">
        <v>86766.768699467328</v>
      </c>
      <c r="J77" t="s">
        <v>1878</v>
      </c>
    </row>
    <row r="78" spans="1:10" x14ac:dyDescent="0.25">
      <c r="A78" s="87" t="s">
        <v>727</v>
      </c>
      <c r="B78" s="86">
        <v>0</v>
      </c>
      <c r="C78" s="86">
        <v>0</v>
      </c>
      <c r="D78" s="86">
        <v>0</v>
      </c>
      <c r="E78" s="86">
        <v>10</v>
      </c>
      <c r="F78" s="86">
        <v>0</v>
      </c>
      <c r="G78" s="86">
        <v>0</v>
      </c>
      <c r="H78" s="86">
        <v>0</v>
      </c>
      <c r="I78" s="86">
        <v>0</v>
      </c>
      <c r="J78" t="s">
        <v>1879</v>
      </c>
    </row>
    <row r="79" spans="1:10" x14ac:dyDescent="0.25">
      <c r="A79" s="87" t="s">
        <v>779</v>
      </c>
      <c r="B79" s="86">
        <v>106034.22284799999</v>
      </c>
      <c r="C79" s="86">
        <v>0</v>
      </c>
      <c r="D79" s="86">
        <v>5492.53</v>
      </c>
      <c r="E79" s="86">
        <v>9196.369999999999</v>
      </c>
      <c r="F79" s="86">
        <v>0</v>
      </c>
      <c r="G79" s="86">
        <v>0</v>
      </c>
      <c r="H79" s="86">
        <v>0</v>
      </c>
      <c r="I79" s="86">
        <v>109918.70350733525</v>
      </c>
      <c r="J79" t="s">
        <v>1880</v>
      </c>
    </row>
    <row r="80" spans="1:10" x14ac:dyDescent="0.25">
      <c r="A80" s="87" t="s">
        <v>159</v>
      </c>
      <c r="B80" s="86">
        <v>12126.974136999999</v>
      </c>
      <c r="C80" s="86">
        <v>11186.56</v>
      </c>
      <c r="D80" s="86">
        <v>0</v>
      </c>
      <c r="E80" s="86">
        <v>1391.08</v>
      </c>
      <c r="F80" s="86">
        <v>8402.7000000000007</v>
      </c>
      <c r="G80" s="86">
        <v>3274.6800000000003</v>
      </c>
      <c r="H80" s="86">
        <v>12432.02</v>
      </c>
      <c r="I80" s="86">
        <v>8476.5005777402985</v>
      </c>
      <c r="J80" t="s">
        <v>1881</v>
      </c>
    </row>
    <row r="81" spans="1:10" x14ac:dyDescent="0.25">
      <c r="A81" s="87" t="s">
        <v>565</v>
      </c>
      <c r="B81" s="86">
        <v>11377.965545999999</v>
      </c>
      <c r="C81" s="86">
        <v>0</v>
      </c>
      <c r="D81" s="86">
        <v>6353.87</v>
      </c>
      <c r="E81" s="86">
        <v>119.85</v>
      </c>
      <c r="F81" s="86">
        <v>0</v>
      </c>
      <c r="G81" s="86">
        <v>0</v>
      </c>
      <c r="H81" s="86">
        <v>0</v>
      </c>
      <c r="I81" s="86">
        <v>7287.7305132912043</v>
      </c>
      <c r="J81" t="s">
        <v>1882</v>
      </c>
    </row>
    <row r="82" spans="1:10" x14ac:dyDescent="0.25">
      <c r="A82" s="87" t="s">
        <v>383</v>
      </c>
      <c r="B82" s="86">
        <v>21113.857939999998</v>
      </c>
      <c r="C82" s="86">
        <v>0</v>
      </c>
      <c r="D82" s="86">
        <v>0</v>
      </c>
      <c r="E82" s="86">
        <v>2521.4300000000003</v>
      </c>
      <c r="F82" s="86">
        <v>12229.91</v>
      </c>
      <c r="G82" s="86">
        <v>403.45</v>
      </c>
      <c r="H82" s="86">
        <v>1054.75</v>
      </c>
      <c r="I82" s="86">
        <v>13817.760420531697</v>
      </c>
      <c r="J82" t="s">
        <v>1883</v>
      </c>
    </row>
    <row r="83" spans="1:10" x14ac:dyDescent="0.25">
      <c r="A83" s="87" t="s">
        <v>171</v>
      </c>
      <c r="B83" s="86">
        <v>24336.373115999999</v>
      </c>
      <c r="C83" s="86">
        <v>15177.460000000001</v>
      </c>
      <c r="D83" s="86">
        <v>0</v>
      </c>
      <c r="E83" s="86">
        <v>6223.2</v>
      </c>
      <c r="F83" s="86">
        <v>59758.33</v>
      </c>
      <c r="G83" s="86">
        <v>17460.57</v>
      </c>
      <c r="H83" s="86">
        <v>6693.5499999999993</v>
      </c>
      <c r="I83" s="86">
        <v>49736.328490606451</v>
      </c>
      <c r="J83" t="s">
        <v>1884</v>
      </c>
    </row>
    <row r="84" spans="1:10" x14ac:dyDescent="0.25">
      <c r="A84" s="87" t="s">
        <v>331</v>
      </c>
      <c r="B84" s="86">
        <v>8286.1669280000006</v>
      </c>
      <c r="C84" s="86">
        <v>190.5</v>
      </c>
      <c r="D84" s="86">
        <v>0</v>
      </c>
      <c r="E84" s="86">
        <v>1021.3</v>
      </c>
      <c r="F84" s="86">
        <v>2803.01</v>
      </c>
      <c r="G84" s="86">
        <v>1763.73</v>
      </c>
      <c r="H84" s="86">
        <v>2982.32</v>
      </c>
      <c r="I84" s="86">
        <v>11993.366595369234</v>
      </c>
      <c r="J84" t="s">
        <v>1885</v>
      </c>
    </row>
    <row r="85" spans="1:10" x14ac:dyDescent="0.25">
      <c r="A85" s="87" t="s">
        <v>333</v>
      </c>
      <c r="B85" s="86">
        <v>31147.755647999998</v>
      </c>
      <c r="C85" s="86">
        <v>1862.95</v>
      </c>
      <c r="D85" s="86">
        <v>0</v>
      </c>
      <c r="E85" s="86">
        <v>6569.33</v>
      </c>
      <c r="F85" s="86">
        <v>2184.3000000000002</v>
      </c>
      <c r="G85" s="86">
        <v>7675.5999999999995</v>
      </c>
      <c r="H85" s="86">
        <v>9327.41</v>
      </c>
      <c r="I85" s="86">
        <v>12902.165504047261</v>
      </c>
      <c r="J85" t="s">
        <v>1886</v>
      </c>
    </row>
    <row r="86" spans="1:10" x14ac:dyDescent="0.25">
      <c r="A86" s="87" t="s">
        <v>385</v>
      </c>
      <c r="B86" s="86">
        <v>15596.260389999999</v>
      </c>
      <c r="C86" s="86">
        <v>3371.26</v>
      </c>
      <c r="D86" s="86">
        <v>0</v>
      </c>
      <c r="E86" s="86">
        <v>1958.6399999999999</v>
      </c>
      <c r="F86" s="86">
        <v>13707.7</v>
      </c>
      <c r="G86" s="86">
        <v>3623.2</v>
      </c>
      <c r="H86" s="86">
        <v>1857.4</v>
      </c>
      <c r="I86" s="86">
        <v>11334.028981459705</v>
      </c>
      <c r="J86" t="s">
        <v>1887</v>
      </c>
    </row>
    <row r="87" spans="1:10" x14ac:dyDescent="0.25">
      <c r="A87" s="87" t="s">
        <v>335</v>
      </c>
      <c r="B87" s="86">
        <v>113442.78323100001</v>
      </c>
      <c r="C87" s="86">
        <v>1156.22</v>
      </c>
      <c r="D87" s="86">
        <v>0</v>
      </c>
      <c r="E87" s="86">
        <v>1914.55</v>
      </c>
      <c r="F87" s="86">
        <v>13559.400000000001</v>
      </c>
      <c r="G87" s="86">
        <v>6042.74</v>
      </c>
      <c r="H87" s="86">
        <v>6560.87</v>
      </c>
      <c r="I87" s="86">
        <v>13067.713474030415</v>
      </c>
      <c r="J87" t="s">
        <v>1888</v>
      </c>
    </row>
    <row r="88" spans="1:10" x14ac:dyDescent="0.25">
      <c r="A88" s="87" t="s">
        <v>773</v>
      </c>
      <c r="B88" s="86">
        <v>508060.85237400001</v>
      </c>
      <c r="C88" s="86">
        <v>56112.18</v>
      </c>
      <c r="D88" s="86">
        <v>0</v>
      </c>
      <c r="E88" s="86">
        <v>93197.08</v>
      </c>
      <c r="F88" s="86">
        <v>232720.22999999998</v>
      </c>
      <c r="G88" s="86">
        <v>135477.63</v>
      </c>
      <c r="H88" s="86">
        <v>77879.64</v>
      </c>
      <c r="I88" s="86">
        <v>436294.23225840554</v>
      </c>
      <c r="J88" t="s">
        <v>1889</v>
      </c>
    </row>
    <row r="89" spans="1:10" x14ac:dyDescent="0.25">
      <c r="A89" s="87" t="s">
        <v>897</v>
      </c>
      <c r="B89" s="86">
        <v>4183.5623010000008</v>
      </c>
      <c r="C89" s="86">
        <v>3300.49</v>
      </c>
      <c r="D89" s="86">
        <v>0</v>
      </c>
      <c r="E89" s="86">
        <v>868.1</v>
      </c>
      <c r="F89" s="86">
        <v>4248.6000000000004</v>
      </c>
      <c r="G89" s="86">
        <v>1158.1099999999999</v>
      </c>
      <c r="H89" s="86">
        <v>248.67000000000002</v>
      </c>
      <c r="I89" s="86">
        <v>4519.2443797957285</v>
      </c>
      <c r="J89" t="s">
        <v>1890</v>
      </c>
    </row>
    <row r="90" spans="1:10" x14ac:dyDescent="0.25">
      <c r="A90" s="87" t="s">
        <v>161</v>
      </c>
      <c r="B90" s="86">
        <v>31977.920636000003</v>
      </c>
      <c r="C90" s="86">
        <v>25585.279999999999</v>
      </c>
      <c r="D90" s="86">
        <v>0</v>
      </c>
      <c r="E90" s="86">
        <v>10607.55</v>
      </c>
      <c r="F90" s="86">
        <v>13750.8</v>
      </c>
      <c r="G90" s="86">
        <v>27622.959999999999</v>
      </c>
      <c r="H90" s="86">
        <v>14757.52</v>
      </c>
      <c r="I90" s="86">
        <v>33799.699225821227</v>
      </c>
      <c r="J90" t="s">
        <v>1891</v>
      </c>
    </row>
    <row r="91" spans="1:10" x14ac:dyDescent="0.25">
      <c r="A91" s="87" t="s">
        <v>23</v>
      </c>
      <c r="B91" s="86">
        <v>150495.03967</v>
      </c>
      <c r="C91" s="86">
        <v>2580.12</v>
      </c>
      <c r="D91" s="86">
        <v>0</v>
      </c>
      <c r="E91" s="86">
        <v>14747.279999999999</v>
      </c>
      <c r="F91" s="86">
        <v>17126.350999999999</v>
      </c>
      <c r="G91" s="86">
        <v>22597.59</v>
      </c>
      <c r="H91" s="86">
        <v>24579.67</v>
      </c>
      <c r="I91" s="86">
        <v>156265.92461219965</v>
      </c>
      <c r="J91" t="s">
        <v>1892</v>
      </c>
    </row>
    <row r="92" spans="1:10" x14ac:dyDescent="0.25">
      <c r="A92" s="87" t="s">
        <v>793</v>
      </c>
      <c r="B92" s="86">
        <v>82862.383157999997</v>
      </c>
      <c r="C92" s="86">
        <v>5930.8600000000006</v>
      </c>
      <c r="D92" s="86">
        <v>0</v>
      </c>
      <c r="E92" s="86">
        <v>8996.2200000000012</v>
      </c>
      <c r="F92" s="86">
        <v>23488.0625</v>
      </c>
      <c r="G92" s="86">
        <v>11330.01</v>
      </c>
      <c r="H92" s="86">
        <v>9999.89</v>
      </c>
      <c r="I92" s="86">
        <v>47339.653833821423</v>
      </c>
      <c r="J92" t="s">
        <v>1893</v>
      </c>
    </row>
    <row r="93" spans="1:10" x14ac:dyDescent="0.25">
      <c r="A93" s="87" t="s">
        <v>655</v>
      </c>
      <c r="B93" s="86">
        <v>40551.264911999999</v>
      </c>
      <c r="C93" s="86">
        <v>2984.62</v>
      </c>
      <c r="D93" s="86">
        <v>0</v>
      </c>
      <c r="E93" s="86">
        <v>3209.96</v>
      </c>
      <c r="F93" s="86">
        <v>11683.2</v>
      </c>
      <c r="G93" s="86">
        <v>9796.4500000000007</v>
      </c>
      <c r="H93" s="86">
        <v>6700.5</v>
      </c>
      <c r="I93" s="86">
        <v>42147.227090574655</v>
      </c>
      <c r="J93" t="s">
        <v>1894</v>
      </c>
    </row>
    <row r="94" spans="1:10" x14ac:dyDescent="0.25">
      <c r="A94" s="87" t="s">
        <v>387</v>
      </c>
      <c r="B94" s="86">
        <v>67205.029515000002</v>
      </c>
      <c r="C94" s="86">
        <v>541.4</v>
      </c>
      <c r="D94" s="86">
        <v>0</v>
      </c>
      <c r="E94" s="86">
        <v>6571.5</v>
      </c>
      <c r="F94" s="86">
        <v>52679.380000000005</v>
      </c>
      <c r="G94" s="86">
        <v>21374.27</v>
      </c>
      <c r="H94" s="86">
        <v>51267.48</v>
      </c>
      <c r="I94" s="86">
        <v>80622.449360693601</v>
      </c>
      <c r="J94" t="s">
        <v>1895</v>
      </c>
    </row>
    <row r="95" spans="1:10" x14ac:dyDescent="0.25">
      <c r="A95" s="87" t="s">
        <v>229</v>
      </c>
      <c r="B95" s="86">
        <v>54269.571081000002</v>
      </c>
      <c r="C95" s="86">
        <v>87608.760000000009</v>
      </c>
      <c r="D95" s="86">
        <v>0</v>
      </c>
      <c r="E95" s="86">
        <v>12977.220000000001</v>
      </c>
      <c r="F95" s="86">
        <v>19191.580000000002</v>
      </c>
      <c r="G95" s="86">
        <v>15822.369999999999</v>
      </c>
      <c r="H95" s="86">
        <v>16936.88</v>
      </c>
      <c r="I95" s="86">
        <v>26237.871280433472</v>
      </c>
      <c r="J95" t="s">
        <v>1896</v>
      </c>
    </row>
    <row r="96" spans="1:10" x14ac:dyDescent="0.25">
      <c r="A96" s="87" t="s">
        <v>679</v>
      </c>
      <c r="B96" s="86">
        <v>136576.051981</v>
      </c>
      <c r="C96" s="86">
        <v>54599.47</v>
      </c>
      <c r="D96" s="86">
        <v>0</v>
      </c>
      <c r="E96" s="86">
        <v>18772.34</v>
      </c>
      <c r="F96" s="86">
        <v>9584</v>
      </c>
      <c r="G96" s="86">
        <v>2718.01</v>
      </c>
      <c r="H96" s="86">
        <v>20089.84</v>
      </c>
      <c r="I96" s="86">
        <v>156744.54888925262</v>
      </c>
      <c r="J96" t="s">
        <v>1897</v>
      </c>
    </row>
    <row r="97" spans="1:10" x14ac:dyDescent="0.25">
      <c r="A97" s="87" t="s">
        <v>163</v>
      </c>
      <c r="B97" s="86">
        <v>49594.148298</v>
      </c>
      <c r="C97" s="86">
        <v>4127.75</v>
      </c>
      <c r="D97" s="86">
        <v>0</v>
      </c>
      <c r="E97" s="86">
        <v>397.43</v>
      </c>
      <c r="F97" s="86">
        <v>582</v>
      </c>
      <c r="G97" s="86">
        <v>5650.55</v>
      </c>
      <c r="H97" s="86">
        <v>6680.91</v>
      </c>
      <c r="I97" s="86">
        <v>8199.8890828472213</v>
      </c>
      <c r="J97" t="s">
        <v>1898</v>
      </c>
    </row>
    <row r="98" spans="1:10" x14ac:dyDescent="0.25">
      <c r="A98" s="87" t="s">
        <v>165</v>
      </c>
      <c r="B98" s="86">
        <v>83179.799578999999</v>
      </c>
      <c r="C98" s="86">
        <v>33124.25</v>
      </c>
      <c r="D98" s="86">
        <v>0</v>
      </c>
      <c r="E98" s="86">
        <v>16873.580000000002</v>
      </c>
      <c r="F98" s="86">
        <v>28822.797999999999</v>
      </c>
      <c r="G98" s="86">
        <v>42649.05</v>
      </c>
      <c r="H98" s="86">
        <v>27910.22</v>
      </c>
      <c r="I98" s="86">
        <v>106996.01002924958</v>
      </c>
      <c r="J98" t="s">
        <v>1899</v>
      </c>
    </row>
    <row r="99" spans="1:10" x14ac:dyDescent="0.25">
      <c r="A99" s="87" t="s">
        <v>337</v>
      </c>
      <c r="B99" s="86">
        <v>25216.246551</v>
      </c>
      <c r="C99" s="86">
        <v>3982.02</v>
      </c>
      <c r="D99" s="86">
        <v>0</v>
      </c>
      <c r="E99" s="86">
        <v>6144.78</v>
      </c>
      <c r="F99" s="86">
        <v>4539.92</v>
      </c>
      <c r="G99" s="86">
        <v>8223.9500000000007</v>
      </c>
      <c r="H99" s="86">
        <v>8993.369999999999</v>
      </c>
      <c r="I99" s="86">
        <v>20858.949239281465</v>
      </c>
      <c r="J99" t="s">
        <v>1900</v>
      </c>
    </row>
    <row r="100" spans="1:10" x14ac:dyDescent="0.25">
      <c r="A100" s="87" t="s">
        <v>61</v>
      </c>
      <c r="B100" s="86">
        <v>26263.908753</v>
      </c>
      <c r="C100" s="86">
        <v>38028.799999999996</v>
      </c>
      <c r="D100" s="86">
        <v>0</v>
      </c>
      <c r="E100" s="86">
        <v>5303.48</v>
      </c>
      <c r="F100" s="86">
        <v>17974.91</v>
      </c>
      <c r="G100" s="86">
        <v>9907.98</v>
      </c>
      <c r="H100" s="86">
        <v>10746.630000000001</v>
      </c>
      <c r="I100" s="86">
        <v>24097.137203918035</v>
      </c>
      <c r="J100" t="s">
        <v>1901</v>
      </c>
    </row>
    <row r="101" spans="1:10" x14ac:dyDescent="0.25">
      <c r="A101" s="87" t="s">
        <v>681</v>
      </c>
      <c r="B101" s="86">
        <v>96356.405998000002</v>
      </c>
      <c r="C101" s="86">
        <v>3141.23</v>
      </c>
      <c r="D101" s="86">
        <v>0</v>
      </c>
      <c r="E101" s="86">
        <v>13424.45</v>
      </c>
      <c r="F101" s="86">
        <v>10231.546</v>
      </c>
      <c r="G101" s="86">
        <v>4129.97</v>
      </c>
      <c r="H101" s="86">
        <v>4170.2</v>
      </c>
      <c r="I101" s="86">
        <v>80631.086202880542</v>
      </c>
      <c r="J101" t="s">
        <v>1902</v>
      </c>
    </row>
    <row r="102" spans="1:10" x14ac:dyDescent="0.25">
      <c r="A102" s="87" t="s">
        <v>231</v>
      </c>
      <c r="B102" s="86">
        <v>9239.6944650000005</v>
      </c>
      <c r="C102" s="86">
        <v>8275.7000000000007</v>
      </c>
      <c r="D102" s="86">
        <v>0</v>
      </c>
      <c r="E102" s="86">
        <v>2992.0699999999997</v>
      </c>
      <c r="F102" s="86">
        <v>4849.3</v>
      </c>
      <c r="G102" s="86">
        <v>0</v>
      </c>
      <c r="H102" s="86">
        <v>6905.72</v>
      </c>
      <c r="I102" s="86">
        <v>9509.0585866382571</v>
      </c>
      <c r="J102" t="s">
        <v>1903</v>
      </c>
    </row>
    <row r="103" spans="1:10" x14ac:dyDescent="0.25">
      <c r="A103" s="87" t="s">
        <v>473</v>
      </c>
      <c r="B103" s="86">
        <v>1231.4938869999999</v>
      </c>
      <c r="C103" s="86">
        <v>4846.59</v>
      </c>
      <c r="D103" s="86">
        <v>0</v>
      </c>
      <c r="E103" s="86">
        <v>193.25</v>
      </c>
      <c r="F103" s="86">
        <v>0</v>
      </c>
      <c r="G103" s="86">
        <v>50</v>
      </c>
      <c r="H103" s="86">
        <v>1203.19</v>
      </c>
      <c r="I103" s="86">
        <v>2813.0607806926023</v>
      </c>
      <c r="J103" t="s">
        <v>1904</v>
      </c>
    </row>
    <row r="104" spans="1:10" x14ac:dyDescent="0.25">
      <c r="A104" s="87" t="s">
        <v>807</v>
      </c>
      <c r="B104" s="86">
        <v>31083.144219000002</v>
      </c>
      <c r="C104" s="86">
        <v>0</v>
      </c>
      <c r="D104" s="86">
        <v>443.72</v>
      </c>
      <c r="E104" s="86">
        <v>408.5</v>
      </c>
      <c r="F104" s="86">
        <v>0</v>
      </c>
      <c r="G104" s="86">
        <v>0</v>
      </c>
      <c r="H104" s="86">
        <v>0</v>
      </c>
      <c r="I104" s="86">
        <v>15591.654525119162</v>
      </c>
      <c r="J104" t="s">
        <v>1905</v>
      </c>
    </row>
    <row r="105" spans="1:10" x14ac:dyDescent="0.25">
      <c r="A105" s="87" t="s">
        <v>665</v>
      </c>
      <c r="B105" s="86">
        <v>87396.348703000011</v>
      </c>
      <c r="C105" s="86">
        <v>9707.9900000000016</v>
      </c>
      <c r="D105" s="86">
        <v>0</v>
      </c>
      <c r="E105" s="86">
        <v>6340.76</v>
      </c>
      <c r="F105" s="86">
        <v>12584.82</v>
      </c>
      <c r="G105" s="86">
        <v>13835.54</v>
      </c>
      <c r="H105" s="86">
        <v>18164.940000000002</v>
      </c>
      <c r="I105" s="86">
        <v>140054.68695938791</v>
      </c>
      <c r="J105" t="s">
        <v>1906</v>
      </c>
    </row>
    <row r="106" spans="1:10" x14ac:dyDescent="0.25">
      <c r="A106" s="87" t="s">
        <v>45</v>
      </c>
      <c r="B106" s="86">
        <v>17972.602262</v>
      </c>
      <c r="C106" s="86">
        <v>602.68000000000006</v>
      </c>
      <c r="D106" s="86">
        <v>0</v>
      </c>
      <c r="E106" s="86">
        <v>3950.25</v>
      </c>
      <c r="F106" s="86">
        <v>40</v>
      </c>
      <c r="G106" s="86">
        <v>41.85</v>
      </c>
      <c r="H106" s="86">
        <v>664.3</v>
      </c>
      <c r="I106" s="86">
        <v>15255.857965659856</v>
      </c>
      <c r="J106" t="s">
        <v>1907</v>
      </c>
    </row>
    <row r="107" spans="1:10" x14ac:dyDescent="0.25">
      <c r="A107" s="87" t="s">
        <v>567</v>
      </c>
      <c r="B107" s="86">
        <v>39550.217122000002</v>
      </c>
      <c r="C107" s="86">
        <v>0</v>
      </c>
      <c r="D107" s="86">
        <v>23667.18</v>
      </c>
      <c r="E107" s="86">
        <v>1025.56</v>
      </c>
      <c r="F107" s="86">
        <v>5274.21</v>
      </c>
      <c r="G107" s="86">
        <v>4085.25</v>
      </c>
      <c r="H107" s="86">
        <v>0</v>
      </c>
      <c r="I107" s="86">
        <v>15940.694716736758</v>
      </c>
      <c r="J107" t="s">
        <v>1908</v>
      </c>
    </row>
    <row r="108" spans="1:10" x14ac:dyDescent="0.25">
      <c r="A108" s="87" t="s">
        <v>475</v>
      </c>
      <c r="B108" s="86">
        <v>15590.384889999999</v>
      </c>
      <c r="C108" s="86">
        <v>12169.15</v>
      </c>
      <c r="D108" s="86">
        <v>0</v>
      </c>
      <c r="E108" s="86">
        <v>517.05999999999995</v>
      </c>
      <c r="F108" s="86">
        <v>100</v>
      </c>
      <c r="G108" s="86">
        <v>48.25</v>
      </c>
      <c r="H108" s="86">
        <v>5544.65</v>
      </c>
      <c r="I108" s="86">
        <v>9303.1996742607298</v>
      </c>
      <c r="J108" t="s">
        <v>1909</v>
      </c>
    </row>
    <row r="109" spans="1:10" x14ac:dyDescent="0.25">
      <c r="A109" s="87" t="s">
        <v>477</v>
      </c>
      <c r="B109" s="86">
        <v>1749.358371</v>
      </c>
      <c r="C109" s="86">
        <v>62.9</v>
      </c>
      <c r="D109" s="86">
        <v>0</v>
      </c>
      <c r="E109" s="86">
        <v>121.45</v>
      </c>
      <c r="F109" s="86">
        <v>15002.65</v>
      </c>
      <c r="G109" s="86">
        <v>5619.49</v>
      </c>
      <c r="H109" s="86">
        <v>405.6</v>
      </c>
      <c r="I109" s="86">
        <v>3081.944656672722</v>
      </c>
      <c r="J109" t="s">
        <v>1910</v>
      </c>
    </row>
    <row r="110" spans="1:10" x14ac:dyDescent="0.25">
      <c r="A110" s="87" t="s">
        <v>569</v>
      </c>
      <c r="B110" s="86">
        <v>3059.1526240000003</v>
      </c>
      <c r="C110" s="86">
        <v>0</v>
      </c>
      <c r="D110" s="86">
        <v>0</v>
      </c>
      <c r="E110" s="86">
        <v>66.960000000000008</v>
      </c>
      <c r="F110" s="86">
        <v>910.45</v>
      </c>
      <c r="G110" s="86">
        <v>2307.65</v>
      </c>
      <c r="H110" s="86">
        <v>357.15</v>
      </c>
      <c r="I110" s="86">
        <v>3013.2645585551709</v>
      </c>
      <c r="J110" t="s">
        <v>1911</v>
      </c>
    </row>
    <row r="111" spans="1:10" x14ac:dyDescent="0.25">
      <c r="A111" s="87" t="s">
        <v>479</v>
      </c>
      <c r="B111" s="86">
        <v>19826.104265999998</v>
      </c>
      <c r="C111" s="86">
        <v>9589.27</v>
      </c>
      <c r="D111" s="86">
        <v>0</v>
      </c>
      <c r="E111" s="86">
        <v>3546.1</v>
      </c>
      <c r="F111" s="86">
        <v>15902.971</v>
      </c>
      <c r="G111" s="86">
        <v>7975.82</v>
      </c>
      <c r="H111" s="86">
        <v>8721.0499999999993</v>
      </c>
      <c r="I111" s="86">
        <v>19583.530030316881</v>
      </c>
      <c r="J111" t="s">
        <v>1912</v>
      </c>
    </row>
    <row r="112" spans="1:10" x14ac:dyDescent="0.25">
      <c r="A112" s="87" t="s">
        <v>481</v>
      </c>
      <c r="B112" s="86">
        <v>72593.27018800001</v>
      </c>
      <c r="C112" s="86">
        <v>33862.01</v>
      </c>
      <c r="D112" s="86">
        <v>0</v>
      </c>
      <c r="E112" s="86">
        <v>4919.7299999999996</v>
      </c>
      <c r="F112" s="86">
        <v>27279.8</v>
      </c>
      <c r="G112" s="86">
        <v>5588.57</v>
      </c>
      <c r="H112" s="86">
        <v>16525.629999999997</v>
      </c>
      <c r="I112" s="86">
        <v>51115.136094382484</v>
      </c>
      <c r="J112" t="s">
        <v>1913</v>
      </c>
    </row>
    <row r="113" spans="1:10" x14ac:dyDescent="0.25">
      <c r="A113" s="87" t="s">
        <v>761</v>
      </c>
      <c r="B113" s="86">
        <v>0</v>
      </c>
      <c r="C113" s="86">
        <v>0</v>
      </c>
      <c r="D113" s="86">
        <v>0</v>
      </c>
      <c r="E113" s="86">
        <v>0</v>
      </c>
      <c r="F113" s="86">
        <v>0</v>
      </c>
      <c r="G113" s="86">
        <v>0</v>
      </c>
      <c r="H113" s="86">
        <v>0</v>
      </c>
      <c r="I113" s="86">
        <v>0</v>
      </c>
      <c r="J113" t="s">
        <v>1914</v>
      </c>
    </row>
    <row r="114" spans="1:10" x14ac:dyDescent="0.25">
      <c r="A114" s="87" t="s">
        <v>639</v>
      </c>
      <c r="B114" s="86">
        <v>43355.318443000004</v>
      </c>
      <c r="C114" s="86">
        <v>377.63</v>
      </c>
      <c r="D114" s="86">
        <v>0</v>
      </c>
      <c r="E114" s="86">
        <v>3512.08</v>
      </c>
      <c r="F114" s="86">
        <v>65</v>
      </c>
      <c r="G114" s="86">
        <v>49825.88</v>
      </c>
      <c r="H114" s="86">
        <v>9493.67</v>
      </c>
      <c r="I114" s="86">
        <v>43551.875254491308</v>
      </c>
      <c r="J114" t="s">
        <v>1915</v>
      </c>
    </row>
    <row r="115" spans="1:10" x14ac:dyDescent="0.25">
      <c r="A115" s="87" t="s">
        <v>711</v>
      </c>
      <c r="B115" s="86">
        <v>13472.038767</v>
      </c>
      <c r="C115" s="86">
        <v>11021.1</v>
      </c>
      <c r="D115" s="86">
        <v>0</v>
      </c>
      <c r="E115" s="86">
        <v>917.27</v>
      </c>
      <c r="F115" s="86">
        <v>1445</v>
      </c>
      <c r="G115" s="86">
        <v>10119.52</v>
      </c>
      <c r="H115" s="86">
        <v>1093.3</v>
      </c>
      <c r="I115" s="86">
        <v>13979.476208667262</v>
      </c>
      <c r="J115" t="s">
        <v>1916</v>
      </c>
    </row>
    <row r="116" spans="1:10" x14ac:dyDescent="0.25">
      <c r="A116" s="87" t="s">
        <v>389</v>
      </c>
      <c r="B116" s="86">
        <v>1680.374677</v>
      </c>
      <c r="C116" s="86">
        <v>55.5</v>
      </c>
      <c r="D116" s="86">
        <v>0</v>
      </c>
      <c r="E116" s="86">
        <v>1497.1</v>
      </c>
      <c r="F116" s="86">
        <v>815</v>
      </c>
      <c r="G116" s="86">
        <v>11059.95</v>
      </c>
      <c r="H116" s="86">
        <v>809.4</v>
      </c>
      <c r="I116" s="86">
        <v>6716.5362122628921</v>
      </c>
      <c r="J116" t="s">
        <v>1917</v>
      </c>
    </row>
    <row r="117" spans="1:10" x14ac:dyDescent="0.25">
      <c r="A117" s="87" t="s">
        <v>233</v>
      </c>
      <c r="B117" s="86">
        <v>44462.086912999999</v>
      </c>
      <c r="C117" s="86">
        <v>271.45</v>
      </c>
      <c r="D117" s="86">
        <v>0</v>
      </c>
      <c r="E117" s="86">
        <v>936.53</v>
      </c>
      <c r="F117" s="86">
        <v>4988</v>
      </c>
      <c r="G117" s="86">
        <v>1763.95</v>
      </c>
      <c r="H117" s="86">
        <v>695.65</v>
      </c>
      <c r="I117" s="86">
        <v>25453.979796250525</v>
      </c>
      <c r="J117" t="s">
        <v>1918</v>
      </c>
    </row>
    <row r="118" spans="1:10" x14ac:dyDescent="0.25">
      <c r="A118" s="87" t="s">
        <v>237</v>
      </c>
      <c r="B118" s="86">
        <v>7735.0571319999999</v>
      </c>
      <c r="C118" s="86">
        <v>13669.51</v>
      </c>
      <c r="D118" s="86">
        <v>0</v>
      </c>
      <c r="E118" s="86">
        <v>2746.6800000000003</v>
      </c>
      <c r="F118" s="86">
        <v>7584.25</v>
      </c>
      <c r="G118" s="86">
        <v>5761.1</v>
      </c>
      <c r="H118" s="86">
        <v>5546.62</v>
      </c>
      <c r="I118" s="86">
        <v>9716.6212564551424</v>
      </c>
      <c r="J118" t="s">
        <v>1919</v>
      </c>
    </row>
    <row r="119" spans="1:10" x14ac:dyDescent="0.25">
      <c r="A119" s="87" t="s">
        <v>235</v>
      </c>
      <c r="B119" s="86">
        <v>11657.92669</v>
      </c>
      <c r="C119" s="86">
        <v>2830.9</v>
      </c>
      <c r="D119" s="86">
        <v>0</v>
      </c>
      <c r="E119" s="86">
        <v>527.89</v>
      </c>
      <c r="F119" s="86">
        <v>25482.2</v>
      </c>
      <c r="G119" s="86">
        <v>11502</v>
      </c>
      <c r="H119" s="86">
        <v>3184</v>
      </c>
      <c r="I119" s="86">
        <v>8769.2544135667049</v>
      </c>
      <c r="J119" t="s">
        <v>1920</v>
      </c>
    </row>
    <row r="120" spans="1:10" x14ac:dyDescent="0.25">
      <c r="A120" s="87" t="s">
        <v>239</v>
      </c>
      <c r="B120" s="86">
        <v>49072.505493999997</v>
      </c>
      <c r="C120" s="86">
        <v>1678.51</v>
      </c>
      <c r="D120" s="86">
        <v>0</v>
      </c>
      <c r="E120" s="86">
        <v>5640.84</v>
      </c>
      <c r="F120" s="86">
        <v>8393.7999999999993</v>
      </c>
      <c r="G120" s="86">
        <v>1578.26</v>
      </c>
      <c r="H120" s="86">
        <v>6511.76</v>
      </c>
      <c r="I120" s="86">
        <v>32672.91959808773</v>
      </c>
      <c r="J120" t="s">
        <v>1921</v>
      </c>
    </row>
    <row r="121" spans="1:10" x14ac:dyDescent="0.25">
      <c r="A121" s="87" t="s">
        <v>25</v>
      </c>
      <c r="B121" s="86">
        <v>114115.248508</v>
      </c>
      <c r="C121" s="86">
        <v>10995.35</v>
      </c>
      <c r="D121" s="86">
        <v>0</v>
      </c>
      <c r="E121" s="86">
        <v>19625.98</v>
      </c>
      <c r="F121" s="86">
        <v>41844.379999999997</v>
      </c>
      <c r="G121" s="86">
        <v>26632.62</v>
      </c>
      <c r="H121" s="86">
        <v>17313.09</v>
      </c>
      <c r="I121" s="86">
        <v>108459.02599109306</v>
      </c>
      <c r="J121" t="s">
        <v>1922</v>
      </c>
    </row>
    <row r="122" spans="1:10" x14ac:dyDescent="0.25">
      <c r="A122" s="87" t="s">
        <v>167</v>
      </c>
      <c r="B122" s="86">
        <v>115989.563991</v>
      </c>
      <c r="C122" s="86">
        <v>32221.5</v>
      </c>
      <c r="D122" s="86">
        <v>0</v>
      </c>
      <c r="E122" s="86">
        <v>15028.4</v>
      </c>
      <c r="F122" s="86">
        <v>65288.009999999995</v>
      </c>
      <c r="G122" s="86">
        <v>31191.78</v>
      </c>
      <c r="H122" s="86">
        <v>11202.34</v>
      </c>
      <c r="I122" s="86">
        <v>170962.83825801249</v>
      </c>
      <c r="J122" t="s">
        <v>1923</v>
      </c>
    </row>
    <row r="123" spans="1:10" x14ac:dyDescent="0.25">
      <c r="A123" s="87" t="s">
        <v>95</v>
      </c>
      <c r="B123" s="86">
        <v>53521.794550999999</v>
      </c>
      <c r="C123" s="86">
        <v>19959.89</v>
      </c>
      <c r="D123" s="86">
        <v>0</v>
      </c>
      <c r="E123" s="86">
        <v>8714.07</v>
      </c>
      <c r="F123" s="86">
        <v>40504.682499999995</v>
      </c>
      <c r="G123" s="86">
        <v>22993.059999999998</v>
      </c>
      <c r="H123" s="86">
        <v>11718.77</v>
      </c>
      <c r="I123" s="86">
        <v>61137.777711704424</v>
      </c>
      <c r="J123" t="s">
        <v>1924</v>
      </c>
    </row>
    <row r="124" spans="1:10" x14ac:dyDescent="0.25">
      <c r="A124" s="87" t="s">
        <v>483</v>
      </c>
      <c r="B124" s="86">
        <v>27629.111810000002</v>
      </c>
      <c r="C124" s="86">
        <v>4591.05</v>
      </c>
      <c r="D124" s="86">
        <v>0</v>
      </c>
      <c r="E124" s="86">
        <v>6404.06</v>
      </c>
      <c r="F124" s="86">
        <v>2858.04</v>
      </c>
      <c r="G124" s="86">
        <v>47614.2</v>
      </c>
      <c r="H124" s="86">
        <v>10313.549999999999</v>
      </c>
      <c r="I124" s="86">
        <v>31232.458547624628</v>
      </c>
      <c r="J124" t="s">
        <v>1925</v>
      </c>
    </row>
    <row r="125" spans="1:10" x14ac:dyDescent="0.25">
      <c r="A125" s="87" t="s">
        <v>485</v>
      </c>
      <c r="B125" s="86">
        <v>4047.755932</v>
      </c>
      <c r="C125" s="86">
        <v>3282.75</v>
      </c>
      <c r="D125" s="86">
        <v>0</v>
      </c>
      <c r="E125" s="86">
        <v>1659.92</v>
      </c>
      <c r="F125" s="86">
        <v>2770.84</v>
      </c>
      <c r="G125" s="86">
        <v>5635.7</v>
      </c>
      <c r="H125" s="86">
        <v>2726.57</v>
      </c>
      <c r="I125" s="86">
        <v>5759.2518752789911</v>
      </c>
      <c r="J125" t="s">
        <v>1926</v>
      </c>
    </row>
    <row r="126" spans="1:10" x14ac:dyDescent="0.25">
      <c r="A126" s="87" t="s">
        <v>241</v>
      </c>
      <c r="B126" s="86">
        <v>24515.019250000001</v>
      </c>
      <c r="C126" s="86">
        <v>2435.14</v>
      </c>
      <c r="D126" s="86">
        <v>0</v>
      </c>
      <c r="E126" s="86">
        <v>2648.75</v>
      </c>
      <c r="F126" s="86">
        <v>2004.92</v>
      </c>
      <c r="G126" s="86">
        <v>4140</v>
      </c>
      <c r="H126" s="86">
        <v>4840.75</v>
      </c>
      <c r="I126" s="86">
        <v>43005.53654634962</v>
      </c>
      <c r="J126" t="s">
        <v>1927</v>
      </c>
    </row>
    <row r="127" spans="1:10" x14ac:dyDescent="0.25">
      <c r="A127" s="87" t="s">
        <v>781</v>
      </c>
      <c r="B127" s="86">
        <v>22661.600329000001</v>
      </c>
      <c r="C127" s="86">
        <v>0</v>
      </c>
      <c r="D127" s="86">
        <v>291.7</v>
      </c>
      <c r="E127" s="86">
        <v>206.59</v>
      </c>
      <c r="F127" s="86">
        <v>0</v>
      </c>
      <c r="G127" s="86">
        <v>150</v>
      </c>
      <c r="H127" s="86">
        <v>0</v>
      </c>
      <c r="I127" s="86">
        <v>18112.162317469352</v>
      </c>
      <c r="J127" t="s">
        <v>1928</v>
      </c>
    </row>
    <row r="128" spans="1:10" x14ac:dyDescent="0.25">
      <c r="A128" s="87" t="s">
        <v>487</v>
      </c>
      <c r="B128" s="86">
        <v>3122.4220749999999</v>
      </c>
      <c r="C128" s="86">
        <v>47.04</v>
      </c>
      <c r="D128" s="86">
        <v>0</v>
      </c>
      <c r="E128" s="86">
        <v>874.8</v>
      </c>
      <c r="F128" s="86">
        <v>810</v>
      </c>
      <c r="G128" s="86">
        <v>75.95</v>
      </c>
      <c r="H128" s="86">
        <v>10.199999999999999</v>
      </c>
      <c r="I128" s="86">
        <v>6138.7509047072954</v>
      </c>
      <c r="J128" t="s">
        <v>1929</v>
      </c>
    </row>
    <row r="129" spans="1:10" x14ac:dyDescent="0.25">
      <c r="A129" s="87" t="s">
        <v>729</v>
      </c>
      <c r="B129" s="86">
        <v>0</v>
      </c>
      <c r="C129" s="86">
        <v>0</v>
      </c>
      <c r="D129" s="86">
        <v>0</v>
      </c>
      <c r="E129" s="86">
        <v>0</v>
      </c>
      <c r="F129" s="86">
        <v>50</v>
      </c>
      <c r="G129" s="86">
        <v>0</v>
      </c>
      <c r="H129" s="86">
        <v>0</v>
      </c>
      <c r="I129" s="86">
        <v>0</v>
      </c>
      <c r="J129" t="s">
        <v>1930</v>
      </c>
    </row>
    <row r="130" spans="1:10" x14ac:dyDescent="0.25">
      <c r="A130" s="87" t="s">
        <v>27</v>
      </c>
      <c r="B130" s="86">
        <v>69780.961234000002</v>
      </c>
      <c r="C130" s="86">
        <v>10771.15</v>
      </c>
      <c r="D130" s="86">
        <v>0</v>
      </c>
      <c r="E130" s="86">
        <v>9960.7999999999993</v>
      </c>
      <c r="F130" s="86">
        <v>47354.31</v>
      </c>
      <c r="G130" s="86">
        <v>23893.919999999998</v>
      </c>
      <c r="H130" s="86">
        <v>27384.989999999998</v>
      </c>
      <c r="I130" s="86">
        <v>156083.98655368539</v>
      </c>
      <c r="J130" t="s">
        <v>1931</v>
      </c>
    </row>
    <row r="131" spans="1:10" x14ac:dyDescent="0.25">
      <c r="A131" s="87" t="s">
        <v>339</v>
      </c>
      <c r="B131" s="86">
        <v>165440.77874899999</v>
      </c>
      <c r="C131" s="86">
        <v>1048.22</v>
      </c>
      <c r="D131" s="86">
        <v>0</v>
      </c>
      <c r="E131" s="86">
        <v>6607.24</v>
      </c>
      <c r="F131" s="86">
        <v>6720.4399999999987</v>
      </c>
      <c r="G131" s="86">
        <v>10899.310000000001</v>
      </c>
      <c r="H131" s="86">
        <v>3921.2</v>
      </c>
      <c r="I131" s="86">
        <v>119306.90882300911</v>
      </c>
      <c r="J131" t="s">
        <v>1932</v>
      </c>
    </row>
    <row r="132" spans="1:10" x14ac:dyDescent="0.25">
      <c r="A132" s="87" t="s">
        <v>243</v>
      </c>
      <c r="B132" s="86">
        <v>13580.347237999998</v>
      </c>
      <c r="C132" s="86">
        <v>51.1</v>
      </c>
      <c r="D132" s="86">
        <v>0</v>
      </c>
      <c r="E132" s="86">
        <v>1261.8400000000001</v>
      </c>
      <c r="F132" s="86">
        <v>7524.17</v>
      </c>
      <c r="G132" s="86">
        <v>195.15</v>
      </c>
      <c r="H132" s="86">
        <v>512.35</v>
      </c>
      <c r="I132" s="86">
        <v>7535.6745359054948</v>
      </c>
      <c r="J132" t="s">
        <v>1933</v>
      </c>
    </row>
    <row r="133" spans="1:10" x14ac:dyDescent="0.25">
      <c r="A133" s="87" t="s">
        <v>391</v>
      </c>
      <c r="B133" s="86">
        <v>84311.634957000002</v>
      </c>
      <c r="C133" s="86">
        <v>1057.4000000000001</v>
      </c>
      <c r="D133" s="86">
        <v>0</v>
      </c>
      <c r="E133" s="86">
        <v>2506.73</v>
      </c>
      <c r="F133" s="86">
        <v>700</v>
      </c>
      <c r="G133" s="86">
        <v>567.65</v>
      </c>
      <c r="H133" s="86">
        <v>846.22</v>
      </c>
      <c r="I133" s="86">
        <v>21367.674147449132</v>
      </c>
      <c r="J133" t="s">
        <v>1934</v>
      </c>
    </row>
    <row r="134" spans="1:10" x14ac:dyDescent="0.25">
      <c r="A134" s="87" t="s">
        <v>63</v>
      </c>
      <c r="B134" s="86">
        <v>14987.630463</v>
      </c>
      <c r="C134" s="86">
        <v>16928.07</v>
      </c>
      <c r="D134" s="86">
        <v>0</v>
      </c>
      <c r="E134" s="86">
        <v>2073.2399999999998</v>
      </c>
      <c r="F134" s="86">
        <v>9360.5300000000007</v>
      </c>
      <c r="G134" s="86">
        <v>2323.9</v>
      </c>
      <c r="H134" s="86">
        <v>1077.05</v>
      </c>
      <c r="I134" s="86">
        <v>15825.416186873616</v>
      </c>
      <c r="J134" t="s">
        <v>1935</v>
      </c>
    </row>
    <row r="135" spans="1:10" x14ac:dyDescent="0.25">
      <c r="A135" s="87" t="s">
        <v>731</v>
      </c>
      <c r="B135" s="86">
        <v>0</v>
      </c>
      <c r="C135" s="86">
        <v>0</v>
      </c>
      <c r="D135" s="86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t="s">
        <v>1936</v>
      </c>
    </row>
    <row r="136" spans="1:10" x14ac:dyDescent="0.25">
      <c r="A136" s="87" t="s">
        <v>245</v>
      </c>
      <c r="B136" s="86">
        <v>86568.395648000005</v>
      </c>
      <c r="C136" s="86">
        <v>81674.14</v>
      </c>
      <c r="D136" s="86">
        <v>0</v>
      </c>
      <c r="E136" s="86">
        <v>9872.0499999999993</v>
      </c>
      <c r="F136" s="86">
        <v>45598.57</v>
      </c>
      <c r="G136" s="86">
        <v>6327.4</v>
      </c>
      <c r="H136" s="86">
        <v>11667.9</v>
      </c>
      <c r="I136" s="86">
        <v>68661.392230180194</v>
      </c>
      <c r="J136" t="s">
        <v>1937</v>
      </c>
    </row>
    <row r="137" spans="1:10" x14ac:dyDescent="0.25">
      <c r="A137" s="87" t="s">
        <v>247</v>
      </c>
      <c r="B137" s="86">
        <v>6930.2633299999998</v>
      </c>
      <c r="C137" s="86">
        <v>43.85</v>
      </c>
      <c r="D137" s="86">
        <v>0</v>
      </c>
      <c r="E137" s="86">
        <v>154.1</v>
      </c>
      <c r="F137" s="86">
        <v>38.15</v>
      </c>
      <c r="G137" s="86">
        <v>0</v>
      </c>
      <c r="H137" s="86">
        <v>64.849999999999994</v>
      </c>
      <c r="I137" s="86">
        <v>5822.1760847466485</v>
      </c>
      <c r="J137" t="s">
        <v>1938</v>
      </c>
    </row>
    <row r="138" spans="1:10" x14ac:dyDescent="0.25">
      <c r="A138" s="87" t="s">
        <v>393</v>
      </c>
      <c r="B138" s="86">
        <v>9956.6856950000001</v>
      </c>
      <c r="C138" s="86">
        <v>241.45</v>
      </c>
      <c r="D138" s="86">
        <v>0</v>
      </c>
      <c r="E138" s="86">
        <v>2700.5699999999997</v>
      </c>
      <c r="F138" s="86">
        <v>733.65</v>
      </c>
      <c r="G138" s="86">
        <v>1137.8499999999999</v>
      </c>
      <c r="H138" s="86">
        <v>198.75</v>
      </c>
      <c r="I138" s="86">
        <v>4543.4281240910113</v>
      </c>
      <c r="J138" t="s">
        <v>1939</v>
      </c>
    </row>
    <row r="139" spans="1:10" x14ac:dyDescent="0.25">
      <c r="A139" s="87" t="s">
        <v>395</v>
      </c>
      <c r="B139" s="86">
        <v>37338.450422000002</v>
      </c>
      <c r="C139" s="86">
        <v>4049.08</v>
      </c>
      <c r="D139" s="86">
        <v>0</v>
      </c>
      <c r="E139" s="86">
        <v>3668.59</v>
      </c>
      <c r="F139" s="86">
        <v>25892.9</v>
      </c>
      <c r="G139" s="86">
        <v>1744.25</v>
      </c>
      <c r="H139" s="86">
        <v>6593.3</v>
      </c>
      <c r="I139" s="86">
        <v>34381.878215229226</v>
      </c>
      <c r="J139" t="s">
        <v>1940</v>
      </c>
    </row>
    <row r="140" spans="1:10" x14ac:dyDescent="0.25">
      <c r="A140" s="87" t="s">
        <v>765</v>
      </c>
      <c r="B140" s="86">
        <v>0</v>
      </c>
      <c r="C140" s="86">
        <v>0</v>
      </c>
      <c r="D140" s="86">
        <v>0</v>
      </c>
      <c r="E140" s="86">
        <v>0</v>
      </c>
      <c r="F140" s="86">
        <v>0</v>
      </c>
      <c r="G140" s="86">
        <v>0</v>
      </c>
      <c r="H140" s="86">
        <v>0</v>
      </c>
      <c r="I140" s="86">
        <v>0</v>
      </c>
      <c r="J140" t="s">
        <v>1941</v>
      </c>
    </row>
    <row r="141" spans="1:10" x14ac:dyDescent="0.25">
      <c r="A141" s="87" t="s">
        <v>571</v>
      </c>
      <c r="B141" s="86">
        <v>35019.291681999995</v>
      </c>
      <c r="C141" s="86">
        <v>0</v>
      </c>
      <c r="D141" s="86">
        <v>10465.799999999999</v>
      </c>
      <c r="E141" s="86">
        <v>413.65</v>
      </c>
      <c r="F141" s="86">
        <v>885.42</v>
      </c>
      <c r="G141" s="86">
        <v>100</v>
      </c>
      <c r="H141" s="86">
        <v>0</v>
      </c>
      <c r="I141" s="86">
        <v>22304.822489104263</v>
      </c>
      <c r="J141" t="s">
        <v>1942</v>
      </c>
    </row>
    <row r="142" spans="1:10" x14ac:dyDescent="0.25">
      <c r="A142" s="87" t="s">
        <v>573</v>
      </c>
      <c r="B142" s="86">
        <v>4818.8384150000002</v>
      </c>
      <c r="C142" s="86">
        <v>0</v>
      </c>
      <c r="D142" s="86">
        <v>4349.88</v>
      </c>
      <c r="E142" s="86">
        <v>88.85</v>
      </c>
      <c r="F142" s="86">
        <v>0</v>
      </c>
      <c r="G142" s="86">
        <v>0</v>
      </c>
      <c r="H142" s="86">
        <v>0</v>
      </c>
      <c r="I142" s="86">
        <v>2762.5498387983926</v>
      </c>
      <c r="J142" t="s">
        <v>1943</v>
      </c>
    </row>
    <row r="143" spans="1:10" x14ac:dyDescent="0.25">
      <c r="A143" s="87" t="s">
        <v>625</v>
      </c>
      <c r="B143" s="86">
        <v>39070.829325999999</v>
      </c>
      <c r="C143" s="86">
        <v>4091.2700000000004</v>
      </c>
      <c r="D143" s="86">
        <v>0</v>
      </c>
      <c r="E143" s="86">
        <v>9485.6500000000015</v>
      </c>
      <c r="F143" s="86">
        <v>4138.8</v>
      </c>
      <c r="G143" s="86">
        <v>25847.63</v>
      </c>
      <c r="H143" s="86">
        <v>6231.15</v>
      </c>
      <c r="I143" s="86">
        <v>55311.059779548181</v>
      </c>
      <c r="J143" t="s">
        <v>1944</v>
      </c>
    </row>
    <row r="144" spans="1:10" x14ac:dyDescent="0.25">
      <c r="A144" s="87" t="s">
        <v>899</v>
      </c>
      <c r="B144" s="86">
        <v>6840.0231349999995</v>
      </c>
      <c r="C144" s="86">
        <v>6479.95</v>
      </c>
      <c r="D144" s="86">
        <v>0</v>
      </c>
      <c r="E144" s="86">
        <v>2020.5</v>
      </c>
      <c r="F144" s="86">
        <v>218.75</v>
      </c>
      <c r="G144" s="86">
        <v>2448.1</v>
      </c>
      <c r="H144" s="86">
        <v>121.55</v>
      </c>
      <c r="I144" s="86">
        <v>5264.5027741227314</v>
      </c>
      <c r="J144" t="s">
        <v>1945</v>
      </c>
    </row>
    <row r="145" spans="1:10" x14ac:dyDescent="0.25">
      <c r="A145" s="87" t="s">
        <v>815</v>
      </c>
      <c r="B145" s="86">
        <v>69031.270828000008</v>
      </c>
      <c r="C145" s="86">
        <v>1428.97</v>
      </c>
      <c r="D145" s="86">
        <v>0</v>
      </c>
      <c r="E145" s="86">
        <v>26831.260000000002</v>
      </c>
      <c r="F145" s="86">
        <v>55341.34</v>
      </c>
      <c r="G145" s="86">
        <v>13156.98</v>
      </c>
      <c r="H145" s="86">
        <v>19331.87</v>
      </c>
      <c r="I145" s="86">
        <v>98793.557339990133</v>
      </c>
      <c r="J145" t="s">
        <v>1946</v>
      </c>
    </row>
    <row r="146" spans="1:10" x14ac:dyDescent="0.25">
      <c r="A146" s="87" t="s">
        <v>341</v>
      </c>
      <c r="B146" s="86">
        <v>63845.391749999995</v>
      </c>
      <c r="C146" s="86">
        <v>21481.1</v>
      </c>
      <c r="D146" s="86">
        <v>0</v>
      </c>
      <c r="E146" s="86">
        <v>21846.43</v>
      </c>
      <c r="F146" s="86">
        <v>39013.729999999996</v>
      </c>
      <c r="G146" s="86">
        <v>39929.26</v>
      </c>
      <c r="H146" s="86">
        <v>16515.55</v>
      </c>
      <c r="I146" s="86">
        <v>51455.271880193788</v>
      </c>
      <c r="J146" t="s">
        <v>1947</v>
      </c>
    </row>
    <row r="147" spans="1:10" x14ac:dyDescent="0.25">
      <c r="A147" s="87" t="s">
        <v>887</v>
      </c>
      <c r="B147" s="86">
        <v>0</v>
      </c>
      <c r="C147" s="86">
        <v>0</v>
      </c>
      <c r="D147" s="86">
        <v>0</v>
      </c>
      <c r="E147" s="86">
        <v>0</v>
      </c>
      <c r="F147" s="86">
        <v>0</v>
      </c>
      <c r="G147" s="86">
        <v>0</v>
      </c>
      <c r="H147" s="86">
        <v>0</v>
      </c>
      <c r="I147" s="86">
        <v>0</v>
      </c>
      <c r="J147" t="s">
        <v>1948</v>
      </c>
    </row>
    <row r="148" spans="1:10" x14ac:dyDescent="0.25">
      <c r="A148" s="87" t="s">
        <v>641</v>
      </c>
      <c r="B148" s="86">
        <v>1886.4541220000001</v>
      </c>
      <c r="C148" s="86">
        <v>8108.55</v>
      </c>
      <c r="D148" s="86">
        <v>0</v>
      </c>
      <c r="E148" s="86">
        <v>322.45</v>
      </c>
      <c r="F148" s="86">
        <v>248.86</v>
      </c>
      <c r="G148" s="86">
        <v>47.35</v>
      </c>
      <c r="H148" s="86">
        <v>372.6</v>
      </c>
      <c r="I148" s="86">
        <v>2958.0855913849555</v>
      </c>
      <c r="J148" t="s">
        <v>1949</v>
      </c>
    </row>
    <row r="149" spans="1:10" x14ac:dyDescent="0.25">
      <c r="A149" s="87" t="s">
        <v>763</v>
      </c>
      <c r="B149" s="86">
        <v>0</v>
      </c>
      <c r="C149" s="86">
        <v>0</v>
      </c>
      <c r="D149" s="86">
        <v>0</v>
      </c>
      <c r="E149" s="86">
        <v>0</v>
      </c>
      <c r="F149" s="86">
        <v>775.13</v>
      </c>
      <c r="G149" s="86">
        <v>0</v>
      </c>
      <c r="H149" s="86">
        <v>0</v>
      </c>
      <c r="I149" s="86">
        <v>0</v>
      </c>
      <c r="J149" t="s">
        <v>1950</v>
      </c>
    </row>
    <row r="150" spans="1:10" x14ac:dyDescent="0.25">
      <c r="A150" s="87" t="s">
        <v>671</v>
      </c>
      <c r="B150" s="86">
        <v>7592.8159920000007</v>
      </c>
      <c r="C150" s="86">
        <v>0</v>
      </c>
      <c r="D150" s="86">
        <v>10823.85</v>
      </c>
      <c r="E150" s="86">
        <v>683.78</v>
      </c>
      <c r="F150" s="86">
        <v>0</v>
      </c>
      <c r="G150" s="86">
        <v>4499.0200000000004</v>
      </c>
      <c r="H150" s="86">
        <v>0</v>
      </c>
      <c r="I150" s="86">
        <v>6413.9906266772859</v>
      </c>
      <c r="J150" t="s">
        <v>1951</v>
      </c>
    </row>
    <row r="151" spans="1:10" x14ac:dyDescent="0.25">
      <c r="A151" s="87" t="s">
        <v>733</v>
      </c>
      <c r="B151" s="86">
        <v>0</v>
      </c>
      <c r="C151" s="86">
        <v>0</v>
      </c>
      <c r="D151" s="86">
        <v>0</v>
      </c>
      <c r="E151" s="86">
        <v>0</v>
      </c>
      <c r="F151" s="86">
        <v>0</v>
      </c>
      <c r="G151" s="86">
        <v>0</v>
      </c>
      <c r="H151" s="86">
        <v>0</v>
      </c>
      <c r="I151" s="86">
        <v>0</v>
      </c>
      <c r="J151" t="s">
        <v>1952</v>
      </c>
    </row>
    <row r="152" spans="1:10" x14ac:dyDescent="0.25">
      <c r="A152" s="87" t="s">
        <v>575</v>
      </c>
      <c r="B152" s="86">
        <v>10340.413198</v>
      </c>
      <c r="C152" s="86">
        <v>526</v>
      </c>
      <c r="D152" s="86">
        <v>10540.98</v>
      </c>
      <c r="E152" s="86">
        <v>557.73</v>
      </c>
      <c r="F152" s="86">
        <v>0</v>
      </c>
      <c r="G152" s="86">
        <v>94</v>
      </c>
      <c r="H152" s="86">
        <v>0</v>
      </c>
      <c r="I152" s="86">
        <v>5304.45873671344</v>
      </c>
      <c r="J152" t="s">
        <v>1953</v>
      </c>
    </row>
    <row r="153" spans="1:10" x14ac:dyDescent="0.25">
      <c r="A153" s="87" t="s">
        <v>397</v>
      </c>
      <c r="B153" s="86">
        <v>14540.383766000001</v>
      </c>
      <c r="C153" s="86">
        <v>6367.9699999999993</v>
      </c>
      <c r="D153" s="86">
        <v>0</v>
      </c>
      <c r="E153" s="86">
        <v>7381.96</v>
      </c>
      <c r="F153" s="86">
        <v>50351.839999999997</v>
      </c>
      <c r="G153" s="86">
        <v>16682.75</v>
      </c>
      <c r="H153" s="86">
        <v>81670.579999999987</v>
      </c>
      <c r="I153" s="86">
        <v>208746.9163403298</v>
      </c>
      <c r="J153" t="s">
        <v>1954</v>
      </c>
    </row>
    <row r="154" spans="1:10" x14ac:dyDescent="0.25">
      <c r="A154" s="87" t="s">
        <v>631</v>
      </c>
      <c r="B154" s="86">
        <v>65834.077533999996</v>
      </c>
      <c r="C154" s="86">
        <v>775.8</v>
      </c>
      <c r="D154" s="86">
        <v>0</v>
      </c>
      <c r="E154" s="86">
        <v>4839.9399999999996</v>
      </c>
      <c r="F154" s="86">
        <v>22712.309500000003</v>
      </c>
      <c r="G154" s="86">
        <v>9635.869999999999</v>
      </c>
      <c r="H154" s="86">
        <v>5928.46</v>
      </c>
      <c r="I154" s="86">
        <v>46488.154112235934</v>
      </c>
      <c r="J154" t="s">
        <v>1955</v>
      </c>
    </row>
    <row r="155" spans="1:10" x14ac:dyDescent="0.25">
      <c r="A155" s="87" t="s">
        <v>735</v>
      </c>
      <c r="B155" s="86">
        <v>0</v>
      </c>
      <c r="C155" s="86">
        <v>0</v>
      </c>
      <c r="D155" s="86">
        <v>0</v>
      </c>
      <c r="E155" s="86">
        <v>0</v>
      </c>
      <c r="F155" s="86">
        <v>200</v>
      </c>
      <c r="G155" s="86">
        <v>0</v>
      </c>
      <c r="H155" s="86">
        <v>0</v>
      </c>
      <c r="I155" s="86">
        <v>0</v>
      </c>
      <c r="J155" t="s">
        <v>1956</v>
      </c>
    </row>
    <row r="156" spans="1:10" x14ac:dyDescent="0.25">
      <c r="A156" s="87" t="s">
        <v>403</v>
      </c>
      <c r="B156" s="86">
        <v>114760.838466</v>
      </c>
      <c r="C156" s="86">
        <v>1395.02</v>
      </c>
      <c r="D156" s="86">
        <v>0</v>
      </c>
      <c r="E156" s="86">
        <v>10257.44</v>
      </c>
      <c r="F156" s="86">
        <v>56291.047500000001</v>
      </c>
      <c r="G156" s="86">
        <v>16163.4</v>
      </c>
      <c r="H156" s="86">
        <v>11122.67</v>
      </c>
      <c r="I156" s="86">
        <v>82227.585011628849</v>
      </c>
      <c r="J156" t="s">
        <v>1957</v>
      </c>
    </row>
    <row r="157" spans="1:10" x14ac:dyDescent="0.25">
      <c r="A157" s="87" t="s">
        <v>401</v>
      </c>
      <c r="B157" s="86">
        <v>36634.054273000002</v>
      </c>
      <c r="C157" s="86">
        <v>619.78</v>
      </c>
      <c r="D157" s="86">
        <v>0</v>
      </c>
      <c r="E157" s="86">
        <v>12680.52</v>
      </c>
      <c r="F157" s="86">
        <v>8457.58</v>
      </c>
      <c r="G157" s="86">
        <v>3419.25</v>
      </c>
      <c r="H157" s="86">
        <v>5372.1</v>
      </c>
      <c r="I157" s="86">
        <v>35363.473159548499</v>
      </c>
      <c r="J157" t="s">
        <v>1958</v>
      </c>
    </row>
    <row r="158" spans="1:10" x14ac:dyDescent="0.25">
      <c r="A158" s="87" t="s">
        <v>643</v>
      </c>
      <c r="B158" s="86">
        <v>53466.618737999997</v>
      </c>
      <c r="C158" s="86">
        <v>1607.94</v>
      </c>
      <c r="D158" s="86">
        <v>0</v>
      </c>
      <c r="E158" s="86">
        <v>5701.71</v>
      </c>
      <c r="F158" s="86">
        <v>5521.92</v>
      </c>
      <c r="G158" s="86">
        <v>8685.32</v>
      </c>
      <c r="H158" s="86">
        <v>10291.5</v>
      </c>
      <c r="I158" s="86">
        <v>45465.436942502507</v>
      </c>
      <c r="J158" t="s">
        <v>1959</v>
      </c>
    </row>
    <row r="159" spans="1:10" x14ac:dyDescent="0.25">
      <c r="A159" s="87" t="s">
        <v>399</v>
      </c>
      <c r="B159" s="86">
        <v>54289.153034000003</v>
      </c>
      <c r="C159" s="86">
        <v>5715.94</v>
      </c>
      <c r="D159" s="86">
        <v>0</v>
      </c>
      <c r="E159" s="86">
        <v>8327.66</v>
      </c>
      <c r="F159" s="86">
        <v>7282.7325000000001</v>
      </c>
      <c r="G159" s="86">
        <v>4342.78</v>
      </c>
      <c r="H159" s="86">
        <v>8148.47</v>
      </c>
      <c r="I159" s="86">
        <v>157895.00093152159</v>
      </c>
      <c r="J159" t="s">
        <v>1960</v>
      </c>
    </row>
    <row r="160" spans="1:10" x14ac:dyDescent="0.25">
      <c r="A160" s="87" t="s">
        <v>489</v>
      </c>
      <c r="B160" s="86">
        <v>7209.8272789999992</v>
      </c>
      <c r="C160" s="86">
        <v>6171.5300000000007</v>
      </c>
      <c r="D160" s="86">
        <v>0</v>
      </c>
      <c r="E160" s="86">
        <v>3024.45</v>
      </c>
      <c r="F160" s="86">
        <v>8781.83</v>
      </c>
      <c r="G160" s="86">
        <v>718.55</v>
      </c>
      <c r="H160" s="86">
        <v>1489.95</v>
      </c>
      <c r="I160" s="86">
        <v>7124.8844006222798</v>
      </c>
      <c r="J160" t="s">
        <v>1961</v>
      </c>
    </row>
    <row r="161" spans="1:10" x14ac:dyDescent="0.25">
      <c r="A161" s="87" t="s">
        <v>491</v>
      </c>
      <c r="B161" s="86">
        <v>68776.370668000003</v>
      </c>
      <c r="C161" s="86">
        <v>45480.66</v>
      </c>
      <c r="D161" s="86">
        <v>0</v>
      </c>
      <c r="E161" s="86">
        <v>12038.2</v>
      </c>
      <c r="F161" s="86">
        <v>52727.34</v>
      </c>
      <c r="G161" s="86">
        <v>6866.5</v>
      </c>
      <c r="H161" s="86">
        <v>17980.61</v>
      </c>
      <c r="I161" s="86">
        <v>41559.558723938855</v>
      </c>
      <c r="J161" t="s">
        <v>1962</v>
      </c>
    </row>
    <row r="162" spans="1:10" x14ac:dyDescent="0.25">
      <c r="A162" s="87" t="s">
        <v>65</v>
      </c>
      <c r="B162" s="86">
        <v>6184.2587079999994</v>
      </c>
      <c r="C162" s="86">
        <v>376.3</v>
      </c>
      <c r="D162" s="86">
        <v>0</v>
      </c>
      <c r="E162" s="86">
        <v>81.81</v>
      </c>
      <c r="F162" s="86">
        <v>0</v>
      </c>
      <c r="G162" s="86">
        <v>0</v>
      </c>
      <c r="H162" s="86">
        <v>95.8</v>
      </c>
      <c r="I162" s="86">
        <v>1845.6901480699853</v>
      </c>
      <c r="J162" t="s">
        <v>1963</v>
      </c>
    </row>
    <row r="163" spans="1:10" x14ac:dyDescent="0.25">
      <c r="A163" s="87" t="s">
        <v>249</v>
      </c>
      <c r="B163" s="86">
        <v>41609.559612999998</v>
      </c>
      <c r="C163" s="86">
        <v>281.57</v>
      </c>
      <c r="D163" s="86">
        <v>0</v>
      </c>
      <c r="E163" s="86">
        <v>994.39</v>
      </c>
      <c r="F163" s="86">
        <v>63.98</v>
      </c>
      <c r="G163" s="86">
        <v>777.45</v>
      </c>
      <c r="H163" s="86">
        <v>334.15</v>
      </c>
      <c r="I163" s="86">
        <v>33476.417922234825</v>
      </c>
      <c r="J163" t="s">
        <v>1964</v>
      </c>
    </row>
    <row r="164" spans="1:10" x14ac:dyDescent="0.25">
      <c r="A164" s="87" t="s">
        <v>343</v>
      </c>
      <c r="B164" s="86">
        <v>44877.410984000002</v>
      </c>
      <c r="C164" s="86">
        <v>506.9</v>
      </c>
      <c r="D164" s="86">
        <v>0</v>
      </c>
      <c r="E164" s="86">
        <v>12235.92</v>
      </c>
      <c r="F164" s="86">
        <v>12220.67</v>
      </c>
      <c r="G164" s="86">
        <v>11928.14</v>
      </c>
      <c r="H164" s="86">
        <v>11396.130000000001</v>
      </c>
      <c r="I164" s="86">
        <v>20668.492491947429</v>
      </c>
      <c r="J164" t="s">
        <v>1965</v>
      </c>
    </row>
    <row r="165" spans="1:10" x14ac:dyDescent="0.25">
      <c r="A165" s="87" t="s">
        <v>577</v>
      </c>
      <c r="B165" s="86">
        <v>13214.614255</v>
      </c>
      <c r="C165" s="86">
        <v>0</v>
      </c>
      <c r="D165" s="86">
        <v>2340.4</v>
      </c>
      <c r="E165" s="86">
        <v>279.08999999999997</v>
      </c>
      <c r="F165" s="86">
        <v>3230</v>
      </c>
      <c r="G165" s="86">
        <v>0</v>
      </c>
      <c r="H165" s="86">
        <v>0</v>
      </c>
      <c r="I165" s="86">
        <v>6071.9428022393695</v>
      </c>
      <c r="J165" t="s">
        <v>1966</v>
      </c>
    </row>
    <row r="166" spans="1:10" x14ac:dyDescent="0.25">
      <c r="A166" s="87" t="s">
        <v>579</v>
      </c>
      <c r="B166" s="86">
        <v>45316.034226999996</v>
      </c>
      <c r="C166" s="86">
        <v>0</v>
      </c>
      <c r="D166" s="86">
        <v>263.66000000000003</v>
      </c>
      <c r="E166" s="86">
        <v>104.86</v>
      </c>
      <c r="F166" s="86">
        <v>0</v>
      </c>
      <c r="G166" s="86">
        <v>0</v>
      </c>
      <c r="H166" s="86">
        <v>0</v>
      </c>
      <c r="I166" s="86">
        <v>14483.456878454155</v>
      </c>
      <c r="J166" t="s">
        <v>1967</v>
      </c>
    </row>
    <row r="167" spans="1:10" x14ac:dyDescent="0.25">
      <c r="A167" s="87" t="s">
        <v>493</v>
      </c>
      <c r="B167" s="86">
        <v>2220.2974240000003</v>
      </c>
      <c r="C167" s="86">
        <v>6560.1</v>
      </c>
      <c r="D167" s="86">
        <v>0</v>
      </c>
      <c r="E167" s="86">
        <v>207.57999999999998</v>
      </c>
      <c r="F167" s="86">
        <v>500</v>
      </c>
      <c r="G167" s="86">
        <v>295.73</v>
      </c>
      <c r="H167" s="86">
        <v>718.01</v>
      </c>
      <c r="I167" s="86">
        <v>4012.068191099987</v>
      </c>
      <c r="J167" t="s">
        <v>1968</v>
      </c>
    </row>
    <row r="168" spans="1:10" x14ac:dyDescent="0.25">
      <c r="A168" s="87" t="s">
        <v>251</v>
      </c>
      <c r="B168" s="86">
        <v>8432.2542880000001</v>
      </c>
      <c r="C168" s="86">
        <v>14913.87</v>
      </c>
      <c r="D168" s="86">
        <v>0</v>
      </c>
      <c r="E168" s="86">
        <v>2288.7200000000003</v>
      </c>
      <c r="F168" s="86">
        <v>6066.96</v>
      </c>
      <c r="G168" s="86">
        <v>2281.62</v>
      </c>
      <c r="H168" s="86">
        <v>839</v>
      </c>
      <c r="I168" s="86">
        <v>12589.929705826804</v>
      </c>
      <c r="J168" t="s">
        <v>1969</v>
      </c>
    </row>
    <row r="169" spans="1:10" x14ac:dyDescent="0.25">
      <c r="A169" s="87" t="s">
        <v>253</v>
      </c>
      <c r="B169" s="86">
        <v>6259.6794460000001</v>
      </c>
      <c r="C169" s="86">
        <v>4546.75</v>
      </c>
      <c r="D169" s="86">
        <v>0</v>
      </c>
      <c r="E169" s="86">
        <v>531.78</v>
      </c>
      <c r="F169" s="86">
        <v>590</v>
      </c>
      <c r="G169" s="86">
        <v>557.04999999999995</v>
      </c>
      <c r="H169" s="86">
        <v>132.94999999999999</v>
      </c>
      <c r="I169" s="86">
        <v>7621.8034635611666</v>
      </c>
      <c r="J169" t="s">
        <v>1970</v>
      </c>
    </row>
    <row r="170" spans="1:10" x14ac:dyDescent="0.25">
      <c r="A170" s="87" t="s">
        <v>737</v>
      </c>
      <c r="B170" s="86">
        <v>0</v>
      </c>
      <c r="C170" s="86">
        <v>0</v>
      </c>
      <c r="D170" s="86">
        <v>0</v>
      </c>
      <c r="E170" s="86">
        <v>0</v>
      </c>
      <c r="F170" s="86">
        <v>1650</v>
      </c>
      <c r="G170" s="86">
        <v>0</v>
      </c>
      <c r="H170" s="86">
        <v>0</v>
      </c>
      <c r="I170" s="86">
        <v>0</v>
      </c>
      <c r="J170" t="s">
        <v>1971</v>
      </c>
    </row>
    <row r="171" spans="1:10" x14ac:dyDescent="0.25">
      <c r="A171" s="87" t="s">
        <v>495</v>
      </c>
      <c r="B171" s="86">
        <v>16150.929407000001</v>
      </c>
      <c r="C171" s="86">
        <v>10814.07</v>
      </c>
      <c r="D171" s="86">
        <v>0</v>
      </c>
      <c r="E171" s="86">
        <v>4323.5599999999995</v>
      </c>
      <c r="F171" s="86">
        <v>17871.55</v>
      </c>
      <c r="G171" s="86">
        <v>3370.83</v>
      </c>
      <c r="H171" s="86">
        <v>16048.55</v>
      </c>
      <c r="I171" s="86">
        <v>12937.955591895294</v>
      </c>
      <c r="J171" t="s">
        <v>1972</v>
      </c>
    </row>
    <row r="172" spans="1:10" x14ac:dyDescent="0.25">
      <c r="A172" s="87" t="s">
        <v>67</v>
      </c>
      <c r="B172" s="86">
        <v>34517.914655999994</v>
      </c>
      <c r="C172" s="86">
        <v>11462.14</v>
      </c>
      <c r="D172" s="86">
        <v>0</v>
      </c>
      <c r="E172" s="86">
        <v>1882.85</v>
      </c>
      <c r="F172" s="86">
        <v>7170.45</v>
      </c>
      <c r="G172" s="86">
        <v>504.25</v>
      </c>
      <c r="H172" s="86">
        <v>1268.4000000000001</v>
      </c>
      <c r="I172" s="86">
        <v>13699.505440916902</v>
      </c>
      <c r="J172" t="s">
        <v>1973</v>
      </c>
    </row>
    <row r="173" spans="1:10" x14ac:dyDescent="0.25">
      <c r="A173" s="87" t="s">
        <v>175</v>
      </c>
      <c r="B173" s="86">
        <v>13815.170344</v>
      </c>
      <c r="C173" s="86">
        <v>453.3</v>
      </c>
      <c r="D173" s="86">
        <v>0</v>
      </c>
      <c r="E173" s="86">
        <v>902.76</v>
      </c>
      <c r="F173" s="86">
        <v>6028.15</v>
      </c>
      <c r="G173" s="86">
        <v>901.7</v>
      </c>
      <c r="H173" s="86">
        <v>1368.9</v>
      </c>
      <c r="I173" s="86">
        <v>10775.8131505202</v>
      </c>
      <c r="J173" t="s">
        <v>1974</v>
      </c>
    </row>
    <row r="174" spans="1:10" x14ac:dyDescent="0.25">
      <c r="A174" s="87" t="s">
        <v>901</v>
      </c>
      <c r="B174" s="86">
        <v>3004.0261939999996</v>
      </c>
      <c r="C174" s="86">
        <v>356.15</v>
      </c>
      <c r="D174" s="86">
        <v>0</v>
      </c>
      <c r="E174" s="86">
        <v>30</v>
      </c>
      <c r="F174" s="86">
        <v>190</v>
      </c>
      <c r="G174" s="86">
        <v>31.15</v>
      </c>
      <c r="H174" s="86">
        <v>270.05</v>
      </c>
      <c r="I174" s="86">
        <v>6639.8714990971039</v>
      </c>
      <c r="J174" t="s">
        <v>1975</v>
      </c>
    </row>
    <row r="175" spans="1:10" x14ac:dyDescent="0.25">
      <c r="A175" s="87" t="s">
        <v>407</v>
      </c>
      <c r="B175" s="86">
        <v>17860.209781999998</v>
      </c>
      <c r="C175" s="86">
        <v>40.200000000000003</v>
      </c>
      <c r="D175" s="86">
        <v>0</v>
      </c>
      <c r="E175" s="86">
        <v>4548.8099999999995</v>
      </c>
      <c r="F175" s="86">
        <v>1535.5</v>
      </c>
      <c r="G175" s="86">
        <v>1678.63</v>
      </c>
      <c r="H175" s="86">
        <v>5215.24</v>
      </c>
      <c r="I175" s="86">
        <v>12791.58430015351</v>
      </c>
      <c r="J175" t="s">
        <v>1976</v>
      </c>
    </row>
    <row r="176" spans="1:10" x14ac:dyDescent="0.25">
      <c r="A176" s="87" t="s">
        <v>497</v>
      </c>
      <c r="B176" s="86">
        <v>4164.372566</v>
      </c>
      <c r="C176" s="86">
        <v>4417.45</v>
      </c>
      <c r="D176" s="86">
        <v>0</v>
      </c>
      <c r="E176" s="86">
        <v>780.07</v>
      </c>
      <c r="F176" s="86">
        <v>9819.2999999999993</v>
      </c>
      <c r="G176" s="86">
        <v>423.7</v>
      </c>
      <c r="H176" s="86">
        <v>1665.45</v>
      </c>
      <c r="I176" s="86">
        <v>5968.1685209541238</v>
      </c>
      <c r="J176" t="s">
        <v>1977</v>
      </c>
    </row>
    <row r="177" spans="1:10" x14ac:dyDescent="0.25">
      <c r="A177" s="87" t="s">
        <v>345</v>
      </c>
      <c r="B177" s="86">
        <v>25748.80401</v>
      </c>
      <c r="C177" s="86">
        <v>2896.6</v>
      </c>
      <c r="D177" s="86">
        <v>0</v>
      </c>
      <c r="E177" s="86">
        <v>7508.11</v>
      </c>
      <c r="F177" s="86">
        <v>19083.34</v>
      </c>
      <c r="G177" s="86">
        <v>14268.35</v>
      </c>
      <c r="H177" s="86">
        <v>7469</v>
      </c>
      <c r="I177" s="86">
        <v>13631.970573640885</v>
      </c>
      <c r="J177" t="s">
        <v>1978</v>
      </c>
    </row>
    <row r="178" spans="1:10" x14ac:dyDescent="0.25">
      <c r="A178" s="87" t="s">
        <v>739</v>
      </c>
      <c r="B178" s="86">
        <v>0</v>
      </c>
      <c r="C178" s="86">
        <v>0</v>
      </c>
      <c r="D178" s="86">
        <v>0</v>
      </c>
      <c r="E178" s="86">
        <v>0</v>
      </c>
      <c r="F178" s="86">
        <v>20</v>
      </c>
      <c r="G178" s="86">
        <v>0</v>
      </c>
      <c r="H178" s="86">
        <v>0</v>
      </c>
      <c r="I178" s="86">
        <v>0</v>
      </c>
      <c r="J178" t="s">
        <v>1979</v>
      </c>
    </row>
    <row r="179" spans="1:10" x14ac:dyDescent="0.25">
      <c r="A179" s="87" t="s">
        <v>347</v>
      </c>
      <c r="B179" s="86">
        <v>57772.857400999994</v>
      </c>
      <c r="C179" s="86">
        <v>12974.99</v>
      </c>
      <c r="D179" s="86">
        <v>0</v>
      </c>
      <c r="E179" s="86">
        <v>18878.379999999997</v>
      </c>
      <c r="F179" s="86">
        <v>26691.279999999999</v>
      </c>
      <c r="G179" s="86">
        <v>35755.699999999997</v>
      </c>
      <c r="H179" s="86">
        <v>16689.95</v>
      </c>
      <c r="I179" s="86">
        <v>54347.285262721736</v>
      </c>
      <c r="J179" t="s">
        <v>1980</v>
      </c>
    </row>
    <row r="180" spans="1:10" x14ac:dyDescent="0.25">
      <c r="A180" s="87" t="s">
        <v>903</v>
      </c>
      <c r="B180" s="86">
        <v>3429.8879260000003</v>
      </c>
      <c r="C180" s="86">
        <v>0</v>
      </c>
      <c r="D180" s="86">
        <v>111.6</v>
      </c>
      <c r="E180" s="86">
        <v>0</v>
      </c>
      <c r="F180" s="86">
        <v>0</v>
      </c>
      <c r="G180" s="86">
        <v>0</v>
      </c>
      <c r="H180" s="86">
        <v>0</v>
      </c>
      <c r="I180" s="86">
        <v>1619.3787559268262</v>
      </c>
      <c r="J180" t="s">
        <v>1981</v>
      </c>
    </row>
    <row r="181" spans="1:10" x14ac:dyDescent="0.25">
      <c r="A181" s="87" t="s">
        <v>499</v>
      </c>
      <c r="B181" s="86">
        <v>85465.628766000009</v>
      </c>
      <c r="C181" s="86">
        <v>11794.310000000001</v>
      </c>
      <c r="D181" s="86">
        <v>0</v>
      </c>
      <c r="E181" s="86">
        <v>5938.91</v>
      </c>
      <c r="F181" s="86">
        <v>19594.645</v>
      </c>
      <c r="G181" s="86">
        <v>1649.15</v>
      </c>
      <c r="H181" s="86">
        <v>1567.5</v>
      </c>
      <c r="I181" s="86">
        <v>42709.913185691337</v>
      </c>
      <c r="J181" t="s">
        <v>1982</v>
      </c>
    </row>
    <row r="182" spans="1:10" x14ac:dyDescent="0.25">
      <c r="A182" s="87" t="s">
        <v>581</v>
      </c>
      <c r="B182" s="86">
        <v>11289.858935999999</v>
      </c>
      <c r="C182" s="86">
        <v>0</v>
      </c>
      <c r="D182" s="86">
        <v>14428.15</v>
      </c>
      <c r="E182" s="86">
        <v>639.41</v>
      </c>
      <c r="F182" s="86">
        <v>150</v>
      </c>
      <c r="G182" s="86">
        <v>0</v>
      </c>
      <c r="H182" s="86">
        <v>164.62</v>
      </c>
      <c r="I182" s="86">
        <v>7955.1760314688763</v>
      </c>
      <c r="J182" t="s">
        <v>1983</v>
      </c>
    </row>
    <row r="183" spans="1:10" x14ac:dyDescent="0.25">
      <c r="A183" s="87" t="s">
        <v>501</v>
      </c>
      <c r="B183" s="86">
        <v>47199.278495999999</v>
      </c>
      <c r="C183" s="86">
        <v>1776.57</v>
      </c>
      <c r="D183" s="86">
        <v>0</v>
      </c>
      <c r="E183" s="86">
        <v>2851.74</v>
      </c>
      <c r="F183" s="86">
        <v>6810.6875</v>
      </c>
      <c r="G183" s="86">
        <v>1771.0700000000002</v>
      </c>
      <c r="H183" s="86">
        <v>4981.42</v>
      </c>
      <c r="I183" s="86">
        <v>36391.549432083055</v>
      </c>
      <c r="J183" t="s">
        <v>1984</v>
      </c>
    </row>
    <row r="184" spans="1:10" x14ac:dyDescent="0.25">
      <c r="A184" s="87" t="s">
        <v>169</v>
      </c>
      <c r="B184" s="86">
        <v>61024.534223999995</v>
      </c>
      <c r="C184" s="86">
        <v>13870.31</v>
      </c>
      <c r="D184" s="86">
        <v>0</v>
      </c>
      <c r="E184" s="86">
        <v>13029.27</v>
      </c>
      <c r="F184" s="86">
        <v>43542.720000000001</v>
      </c>
      <c r="G184" s="86">
        <v>11277.39</v>
      </c>
      <c r="H184" s="86">
        <v>22914.560000000001</v>
      </c>
      <c r="I184" s="86">
        <v>87743.871653475639</v>
      </c>
      <c r="J184" t="s">
        <v>1985</v>
      </c>
    </row>
    <row r="185" spans="1:10" x14ac:dyDescent="0.25">
      <c r="A185" s="87" t="s">
        <v>349</v>
      </c>
      <c r="B185" s="86">
        <v>19939.119658</v>
      </c>
      <c r="C185" s="86">
        <v>112.4</v>
      </c>
      <c r="D185" s="86">
        <v>0</v>
      </c>
      <c r="E185" s="86">
        <v>2393.5</v>
      </c>
      <c r="F185" s="86">
        <v>10953.13</v>
      </c>
      <c r="G185" s="86">
        <v>9474.69</v>
      </c>
      <c r="H185" s="86">
        <v>8523.5</v>
      </c>
      <c r="I185" s="86">
        <v>10922.419158340159</v>
      </c>
      <c r="J185" t="s">
        <v>1986</v>
      </c>
    </row>
    <row r="186" spans="1:10" x14ac:dyDescent="0.25">
      <c r="A186" s="87" t="s">
        <v>683</v>
      </c>
      <c r="B186" s="86">
        <v>83668.466664000007</v>
      </c>
      <c r="C186" s="86">
        <v>4373.95</v>
      </c>
      <c r="D186" s="86">
        <v>0</v>
      </c>
      <c r="E186" s="86">
        <v>12606.21</v>
      </c>
      <c r="F186" s="86">
        <v>1814</v>
      </c>
      <c r="G186" s="86">
        <v>3130.1</v>
      </c>
      <c r="H186" s="86">
        <v>4529</v>
      </c>
      <c r="I186" s="86">
        <v>132546.48932173866</v>
      </c>
      <c r="J186" t="s">
        <v>1987</v>
      </c>
    </row>
    <row r="187" spans="1:10" x14ac:dyDescent="0.25">
      <c r="A187" s="87" t="s">
        <v>69</v>
      </c>
      <c r="B187" s="86">
        <v>6977.4019179999996</v>
      </c>
      <c r="C187" s="86">
        <v>3921.74</v>
      </c>
      <c r="D187" s="86">
        <v>0</v>
      </c>
      <c r="E187" s="86">
        <v>886.24</v>
      </c>
      <c r="F187" s="86">
        <v>3427.46</v>
      </c>
      <c r="G187" s="86">
        <v>1672.65</v>
      </c>
      <c r="H187" s="86">
        <v>516.21</v>
      </c>
      <c r="I187" s="86">
        <v>5229.6349915223418</v>
      </c>
      <c r="J187" t="s">
        <v>1988</v>
      </c>
    </row>
    <row r="188" spans="1:10" x14ac:dyDescent="0.25">
      <c r="A188" s="87" t="s">
        <v>905</v>
      </c>
      <c r="B188" s="86">
        <v>173765.42843299999</v>
      </c>
      <c r="C188" s="86">
        <v>0</v>
      </c>
      <c r="D188" s="86">
        <v>0</v>
      </c>
      <c r="E188" s="86">
        <v>30</v>
      </c>
      <c r="F188" s="86">
        <v>790</v>
      </c>
      <c r="G188" s="86">
        <v>1315</v>
      </c>
      <c r="H188" s="86">
        <v>781.7</v>
      </c>
      <c r="I188" s="86">
        <v>4926.5272165968836</v>
      </c>
      <c r="J188" t="s">
        <v>1989</v>
      </c>
    </row>
    <row r="189" spans="1:10" x14ac:dyDescent="0.25">
      <c r="A189" s="87" t="s">
        <v>583</v>
      </c>
      <c r="B189" s="86">
        <v>3519.8001149999996</v>
      </c>
      <c r="C189" s="86">
        <v>0</v>
      </c>
      <c r="D189" s="86">
        <v>155.69999999999999</v>
      </c>
      <c r="E189" s="86">
        <v>49.68</v>
      </c>
      <c r="F189" s="86">
        <v>0</v>
      </c>
      <c r="G189" s="86">
        <v>0</v>
      </c>
      <c r="H189" s="86">
        <v>100</v>
      </c>
      <c r="I189" s="86">
        <v>2717.5606528794629</v>
      </c>
      <c r="J189" t="s">
        <v>1990</v>
      </c>
    </row>
    <row r="190" spans="1:10" x14ac:dyDescent="0.25">
      <c r="A190" s="87" t="s">
        <v>177</v>
      </c>
      <c r="B190" s="86">
        <v>25392.559753999998</v>
      </c>
      <c r="C190" s="86">
        <v>21970</v>
      </c>
      <c r="D190" s="86">
        <v>0</v>
      </c>
      <c r="E190" s="86">
        <v>9629.5</v>
      </c>
      <c r="F190" s="86">
        <v>3320.75</v>
      </c>
      <c r="G190" s="86">
        <v>21190</v>
      </c>
      <c r="H190" s="86">
        <v>19525</v>
      </c>
      <c r="I190" s="86">
        <v>32365.396241070779</v>
      </c>
      <c r="J190" t="s">
        <v>1991</v>
      </c>
    </row>
    <row r="191" spans="1:10" x14ac:dyDescent="0.25">
      <c r="A191" s="87" t="s">
        <v>12</v>
      </c>
      <c r="B191" s="86">
        <v>123471.80829700001</v>
      </c>
      <c r="C191" s="86">
        <v>29942.9</v>
      </c>
      <c r="D191" s="86">
        <v>0</v>
      </c>
      <c r="E191" s="86">
        <v>13013.98</v>
      </c>
      <c r="F191" s="86">
        <v>86027.03</v>
      </c>
      <c r="G191" s="86">
        <v>29737.3</v>
      </c>
      <c r="H191" s="86">
        <v>22851.75</v>
      </c>
      <c r="I191" s="86">
        <v>192666.67999231321</v>
      </c>
      <c r="J191" t="s">
        <v>1992</v>
      </c>
    </row>
    <row r="192" spans="1:10" x14ac:dyDescent="0.25">
      <c r="A192" s="87" t="s">
        <v>409</v>
      </c>
      <c r="B192" s="86">
        <v>43387.661761999996</v>
      </c>
      <c r="C192" s="86">
        <v>465.96</v>
      </c>
      <c r="D192" s="86">
        <v>0</v>
      </c>
      <c r="E192" s="86">
        <v>5788.64</v>
      </c>
      <c r="F192" s="86">
        <v>17579.4925</v>
      </c>
      <c r="G192" s="86">
        <v>374.89</v>
      </c>
      <c r="H192" s="86">
        <v>5857.55</v>
      </c>
      <c r="I192" s="86">
        <v>17966.566311367009</v>
      </c>
      <c r="J192" t="s">
        <v>1993</v>
      </c>
    </row>
    <row r="193" spans="1:10" x14ac:dyDescent="0.25">
      <c r="A193" s="87" t="s">
        <v>421</v>
      </c>
      <c r="B193" s="86">
        <v>32992.092773999997</v>
      </c>
      <c r="C193" s="86">
        <v>5767.4</v>
      </c>
      <c r="D193" s="86">
        <v>0</v>
      </c>
      <c r="E193" s="86">
        <v>2684.43</v>
      </c>
      <c r="F193" s="86">
        <v>10558.560000000001</v>
      </c>
      <c r="G193" s="86">
        <v>697.7</v>
      </c>
      <c r="H193" s="86">
        <v>10749.1</v>
      </c>
      <c r="I193" s="86">
        <v>30787.35128336761</v>
      </c>
      <c r="J193" t="s">
        <v>1994</v>
      </c>
    </row>
    <row r="194" spans="1:10" x14ac:dyDescent="0.25">
      <c r="A194" s="87" t="s">
        <v>71</v>
      </c>
      <c r="B194" s="86">
        <v>43421.896098999998</v>
      </c>
      <c r="C194" s="86">
        <v>9033.51</v>
      </c>
      <c r="D194" s="86">
        <v>0</v>
      </c>
      <c r="E194" s="86">
        <v>4051.3</v>
      </c>
      <c r="F194" s="86">
        <v>7968.0499999999993</v>
      </c>
      <c r="G194" s="86">
        <v>11949.67</v>
      </c>
      <c r="H194" s="86">
        <v>5492.2</v>
      </c>
      <c r="I194" s="86">
        <v>49907.893969522149</v>
      </c>
      <c r="J194" t="s">
        <v>1995</v>
      </c>
    </row>
    <row r="195" spans="1:10" x14ac:dyDescent="0.25">
      <c r="A195" s="87" t="s">
        <v>907</v>
      </c>
      <c r="B195" s="86">
        <v>3005.0046200000002</v>
      </c>
      <c r="C195" s="86">
        <v>0</v>
      </c>
      <c r="D195" s="86">
        <v>1266.27</v>
      </c>
      <c r="E195" s="86">
        <v>76.010000000000005</v>
      </c>
      <c r="F195" s="86">
        <v>0</v>
      </c>
      <c r="G195" s="86">
        <v>0</v>
      </c>
      <c r="H195" s="86">
        <v>0</v>
      </c>
      <c r="I195" s="86">
        <v>1726.4407088220573</v>
      </c>
      <c r="J195" t="s">
        <v>1996</v>
      </c>
    </row>
    <row r="196" spans="1:10" x14ac:dyDescent="0.25">
      <c r="A196" s="87" t="s">
        <v>255</v>
      </c>
      <c r="B196" s="86">
        <v>33333.451293999999</v>
      </c>
      <c r="C196" s="86">
        <v>243.5</v>
      </c>
      <c r="D196" s="86">
        <v>0</v>
      </c>
      <c r="E196" s="86">
        <v>3632.98</v>
      </c>
      <c r="F196" s="86">
        <v>5302</v>
      </c>
      <c r="G196" s="86">
        <v>6752.7</v>
      </c>
      <c r="H196" s="86">
        <v>2225.3000000000002</v>
      </c>
      <c r="I196" s="86">
        <v>13435.026102855649</v>
      </c>
      <c r="J196" t="s">
        <v>1997</v>
      </c>
    </row>
    <row r="197" spans="1:10" x14ac:dyDescent="0.25">
      <c r="A197" s="87" t="s">
        <v>411</v>
      </c>
      <c r="B197" s="86">
        <v>17642.585760999998</v>
      </c>
      <c r="C197" s="86">
        <v>1056.2</v>
      </c>
      <c r="D197" s="86">
        <v>0</v>
      </c>
      <c r="E197" s="86">
        <v>6441.28</v>
      </c>
      <c r="F197" s="86">
        <v>22229.13</v>
      </c>
      <c r="G197" s="86">
        <v>1151.3</v>
      </c>
      <c r="H197" s="86">
        <v>1244.8499999999999</v>
      </c>
      <c r="I197" s="86">
        <v>14907.076510857589</v>
      </c>
      <c r="J197" t="s">
        <v>1998</v>
      </c>
    </row>
    <row r="198" spans="1:10" x14ac:dyDescent="0.25">
      <c r="A198" s="87" t="s">
        <v>29</v>
      </c>
      <c r="B198" s="86">
        <v>90262.464502000003</v>
      </c>
      <c r="C198" s="86">
        <v>25448.62</v>
      </c>
      <c r="D198" s="86">
        <v>904.47</v>
      </c>
      <c r="E198" s="86">
        <v>16174.970000000001</v>
      </c>
      <c r="F198" s="86">
        <v>28555.42</v>
      </c>
      <c r="G198" s="86">
        <v>8739.81</v>
      </c>
      <c r="H198" s="86">
        <v>18162.97</v>
      </c>
      <c r="I198" s="86">
        <v>127783.13338454629</v>
      </c>
      <c r="J198" t="s">
        <v>1999</v>
      </c>
    </row>
    <row r="199" spans="1:10" x14ac:dyDescent="0.25">
      <c r="A199" s="87" t="s">
        <v>257</v>
      </c>
      <c r="B199" s="86">
        <v>3690.0738500000002</v>
      </c>
      <c r="C199" s="86">
        <v>14098.11</v>
      </c>
      <c r="D199" s="86">
        <v>0</v>
      </c>
      <c r="E199" s="86">
        <v>573.59</v>
      </c>
      <c r="F199" s="86">
        <v>8646.58</v>
      </c>
      <c r="G199" s="86">
        <v>358.6</v>
      </c>
      <c r="H199" s="86">
        <v>708.45</v>
      </c>
      <c r="I199" s="86">
        <v>9223.3244946670966</v>
      </c>
      <c r="J199" t="s">
        <v>2000</v>
      </c>
    </row>
    <row r="200" spans="1:10" x14ac:dyDescent="0.25">
      <c r="A200" s="87" t="s">
        <v>675</v>
      </c>
      <c r="B200" s="86">
        <v>54302.489332000005</v>
      </c>
      <c r="C200" s="86">
        <v>18041.39</v>
      </c>
      <c r="D200" s="86">
        <v>0</v>
      </c>
      <c r="E200" s="86">
        <v>4697.58</v>
      </c>
      <c r="F200" s="86">
        <v>7598.57</v>
      </c>
      <c r="G200" s="86">
        <v>6602.8600000000006</v>
      </c>
      <c r="H200" s="86">
        <v>3333.4</v>
      </c>
      <c r="I200" s="86">
        <v>37658.330461895719</v>
      </c>
      <c r="J200" t="s">
        <v>2001</v>
      </c>
    </row>
    <row r="201" spans="1:10" x14ac:dyDescent="0.25">
      <c r="A201" s="87" t="s">
        <v>179</v>
      </c>
      <c r="B201" s="86">
        <v>28211.824861000001</v>
      </c>
      <c r="C201" s="86">
        <v>389</v>
      </c>
      <c r="D201" s="86">
        <v>0</v>
      </c>
      <c r="E201" s="86">
        <v>5376.57</v>
      </c>
      <c r="F201" s="86">
        <v>5920.32</v>
      </c>
      <c r="G201" s="86">
        <v>1093.1500000000001</v>
      </c>
      <c r="H201" s="86">
        <v>4099.8</v>
      </c>
      <c r="I201" s="86">
        <v>16122.264105599061</v>
      </c>
      <c r="J201" t="s">
        <v>2002</v>
      </c>
    </row>
    <row r="202" spans="1:10" x14ac:dyDescent="0.25">
      <c r="A202" s="87" t="s">
        <v>909</v>
      </c>
      <c r="B202" s="86">
        <v>5385.5277640000004</v>
      </c>
      <c r="C202" s="86">
        <v>5901.6</v>
      </c>
      <c r="D202" s="86">
        <v>0</v>
      </c>
      <c r="E202" s="86">
        <v>437.1</v>
      </c>
      <c r="F202" s="86">
        <v>5574.1</v>
      </c>
      <c r="G202" s="86">
        <v>72.3</v>
      </c>
      <c r="H202" s="86">
        <v>992.35</v>
      </c>
      <c r="I202" s="86">
        <v>8182.8900902030291</v>
      </c>
      <c r="J202" t="s">
        <v>2003</v>
      </c>
    </row>
    <row r="203" spans="1:10" x14ac:dyDescent="0.25">
      <c r="A203" s="87" t="s">
        <v>833</v>
      </c>
      <c r="B203" s="86">
        <v>0</v>
      </c>
      <c r="C203" s="86">
        <v>0</v>
      </c>
      <c r="D203" s="86">
        <v>0</v>
      </c>
      <c r="E203" s="86">
        <v>0</v>
      </c>
      <c r="F203" s="86">
        <v>0</v>
      </c>
      <c r="G203" s="86">
        <v>0</v>
      </c>
      <c r="H203" s="86">
        <v>0</v>
      </c>
      <c r="I203" s="86">
        <v>0</v>
      </c>
      <c r="J203" t="s">
        <v>2004</v>
      </c>
    </row>
    <row r="204" spans="1:10" x14ac:dyDescent="0.25">
      <c r="A204" s="87" t="s">
        <v>911</v>
      </c>
      <c r="B204" s="86">
        <v>1951.9212929999999</v>
      </c>
      <c r="C204" s="86">
        <v>0</v>
      </c>
      <c r="D204" s="86">
        <v>113.2</v>
      </c>
      <c r="E204" s="86">
        <v>176.91</v>
      </c>
      <c r="F204" s="86">
        <v>0</v>
      </c>
      <c r="G204" s="86">
        <v>0</v>
      </c>
      <c r="H204" s="86">
        <v>0</v>
      </c>
      <c r="I204" s="86">
        <v>3280.0115790550008</v>
      </c>
      <c r="J204" t="s">
        <v>2005</v>
      </c>
    </row>
    <row r="205" spans="1:10" x14ac:dyDescent="0.25">
      <c r="A205" s="87" t="s">
        <v>259</v>
      </c>
      <c r="B205" s="86">
        <v>1818.3571769999999</v>
      </c>
      <c r="C205" s="86">
        <v>2710.2</v>
      </c>
      <c r="D205" s="86">
        <v>0</v>
      </c>
      <c r="E205" s="86">
        <v>170.76</v>
      </c>
      <c r="F205" s="86">
        <v>193</v>
      </c>
      <c r="G205" s="86">
        <v>7134.2</v>
      </c>
      <c r="H205" s="86">
        <v>1621.3</v>
      </c>
      <c r="I205" s="86">
        <v>3177.0383156201847</v>
      </c>
      <c r="J205" t="s">
        <v>2006</v>
      </c>
    </row>
    <row r="206" spans="1:10" x14ac:dyDescent="0.25">
      <c r="A206" s="87" t="s">
        <v>351</v>
      </c>
      <c r="B206" s="86">
        <v>13354.79716</v>
      </c>
      <c r="C206" s="86">
        <v>1868.15</v>
      </c>
      <c r="D206" s="86">
        <v>0</v>
      </c>
      <c r="E206" s="86">
        <v>4383.08</v>
      </c>
      <c r="F206" s="86">
        <v>17801.830000000002</v>
      </c>
      <c r="G206" s="86">
        <v>8162.5</v>
      </c>
      <c r="H206" s="86">
        <v>865.3</v>
      </c>
      <c r="I206" s="86">
        <v>9967.7713803936749</v>
      </c>
      <c r="J206" t="s">
        <v>2007</v>
      </c>
    </row>
    <row r="207" spans="1:10" x14ac:dyDescent="0.25">
      <c r="A207" s="87" t="s">
        <v>97</v>
      </c>
      <c r="B207" s="86">
        <v>29134.558086000001</v>
      </c>
      <c r="C207" s="86">
        <v>11618.86</v>
      </c>
      <c r="D207" s="86">
        <v>0</v>
      </c>
      <c r="E207" s="86">
        <v>3541.27</v>
      </c>
      <c r="F207" s="86">
        <v>31391.785</v>
      </c>
      <c r="G207" s="86">
        <v>26342.34</v>
      </c>
      <c r="H207" s="86">
        <v>4896.7299999999996</v>
      </c>
      <c r="I207" s="86">
        <v>25637.454178636912</v>
      </c>
      <c r="J207" t="s">
        <v>2008</v>
      </c>
    </row>
    <row r="208" spans="1:10" x14ac:dyDescent="0.25">
      <c r="A208" s="87" t="s">
        <v>787</v>
      </c>
      <c r="B208" s="86">
        <v>11829.603658</v>
      </c>
      <c r="C208" s="86">
        <v>53.9</v>
      </c>
      <c r="D208" s="86">
        <v>0</v>
      </c>
      <c r="E208" s="86">
        <v>1094.72</v>
      </c>
      <c r="F208" s="86">
        <v>125</v>
      </c>
      <c r="G208" s="86">
        <v>450.85</v>
      </c>
      <c r="H208" s="86">
        <v>842</v>
      </c>
      <c r="I208" s="86">
        <v>11921.133944804104</v>
      </c>
      <c r="J208" t="s">
        <v>2009</v>
      </c>
    </row>
    <row r="209" spans="1:10" x14ac:dyDescent="0.25">
      <c r="A209" s="87" t="s">
        <v>129</v>
      </c>
      <c r="B209" s="86">
        <v>75484.589284000001</v>
      </c>
      <c r="C209" s="86">
        <v>8958.9</v>
      </c>
      <c r="D209" s="86">
        <v>0</v>
      </c>
      <c r="E209" s="86">
        <v>2616.4499999999998</v>
      </c>
      <c r="F209" s="86">
        <v>26957.17</v>
      </c>
      <c r="G209" s="86">
        <v>10610.7</v>
      </c>
      <c r="H209" s="86">
        <v>10633.2</v>
      </c>
      <c r="I209" s="86">
        <v>84704.734961027076</v>
      </c>
      <c r="J209" t="s">
        <v>2010</v>
      </c>
    </row>
    <row r="210" spans="1:10" x14ac:dyDescent="0.25">
      <c r="A210" s="87" t="s">
        <v>767</v>
      </c>
      <c r="B210" s="86">
        <v>0</v>
      </c>
      <c r="C210" s="86">
        <v>0</v>
      </c>
      <c r="D210" s="86">
        <v>0</v>
      </c>
      <c r="E210" s="86">
        <v>0</v>
      </c>
      <c r="F210" s="86">
        <v>0</v>
      </c>
      <c r="G210" s="86">
        <v>0</v>
      </c>
      <c r="H210" s="86">
        <v>0</v>
      </c>
      <c r="I210" s="86">
        <v>0</v>
      </c>
      <c r="J210" t="s">
        <v>2011</v>
      </c>
    </row>
    <row r="211" spans="1:10" x14ac:dyDescent="0.25">
      <c r="A211" s="87" t="s">
        <v>585</v>
      </c>
      <c r="B211" s="86">
        <v>16811.383725</v>
      </c>
      <c r="C211" s="86">
        <v>0</v>
      </c>
      <c r="D211" s="86">
        <v>4310.22</v>
      </c>
      <c r="E211" s="86">
        <v>52.7</v>
      </c>
      <c r="F211" s="86">
        <v>0</v>
      </c>
      <c r="G211" s="86">
        <v>200</v>
      </c>
      <c r="H211" s="86">
        <v>0</v>
      </c>
      <c r="I211" s="86">
        <v>6415.6552264476841</v>
      </c>
      <c r="J211" t="s">
        <v>2012</v>
      </c>
    </row>
    <row r="212" spans="1:10" x14ac:dyDescent="0.25">
      <c r="A212" s="87" t="s">
        <v>685</v>
      </c>
      <c r="B212" s="86">
        <v>356129.39706799999</v>
      </c>
      <c r="C212" s="86">
        <v>6091.72</v>
      </c>
      <c r="D212" s="86">
        <v>0</v>
      </c>
      <c r="E212" s="86">
        <v>48097.3</v>
      </c>
      <c r="F212" s="86">
        <v>27501.5</v>
      </c>
      <c r="G212" s="86">
        <v>23692.1</v>
      </c>
      <c r="H212" s="86">
        <v>14033.42</v>
      </c>
      <c r="I212" s="86">
        <v>290568.96722130326</v>
      </c>
      <c r="J212" t="s">
        <v>2013</v>
      </c>
    </row>
    <row r="213" spans="1:10" x14ac:dyDescent="0.25">
      <c r="A213" s="87" t="s">
        <v>587</v>
      </c>
      <c r="B213" s="86">
        <v>51529.102067</v>
      </c>
      <c r="C213" s="86">
        <v>0</v>
      </c>
      <c r="D213" s="86">
        <v>3618.05</v>
      </c>
      <c r="E213" s="86">
        <v>288</v>
      </c>
      <c r="F213" s="86">
        <v>0</v>
      </c>
      <c r="G213" s="86">
        <v>0</v>
      </c>
      <c r="H213" s="86">
        <v>0</v>
      </c>
      <c r="I213" s="86">
        <v>46232.791841545848</v>
      </c>
      <c r="J213" t="s">
        <v>2014</v>
      </c>
    </row>
    <row r="214" spans="1:10" x14ac:dyDescent="0.25">
      <c r="A214" s="87" t="s">
        <v>913</v>
      </c>
      <c r="B214" s="86">
        <v>6308.8254160000006</v>
      </c>
      <c r="C214" s="86">
        <v>1940.2</v>
      </c>
      <c r="D214" s="86">
        <v>0</v>
      </c>
      <c r="E214" s="86">
        <v>316.86</v>
      </c>
      <c r="F214" s="86">
        <v>1000</v>
      </c>
      <c r="G214" s="86">
        <v>30</v>
      </c>
      <c r="H214" s="86">
        <v>367.45</v>
      </c>
      <c r="I214" s="86">
        <v>1989.9611670128668</v>
      </c>
      <c r="J214" t="s">
        <v>2015</v>
      </c>
    </row>
    <row r="215" spans="1:10" x14ac:dyDescent="0.25">
      <c r="A215" s="87" t="s">
        <v>73</v>
      </c>
      <c r="B215" s="86">
        <v>33959.595441000005</v>
      </c>
      <c r="C215" s="86">
        <v>4856</v>
      </c>
      <c r="D215" s="86">
        <v>0</v>
      </c>
      <c r="E215" s="86">
        <v>1834.6399999999999</v>
      </c>
      <c r="F215" s="86">
        <v>13208</v>
      </c>
      <c r="G215" s="86">
        <v>1535.35</v>
      </c>
      <c r="H215" s="86">
        <v>6777.02</v>
      </c>
      <c r="I215" s="86">
        <v>17665.960078438184</v>
      </c>
      <c r="J215" t="s">
        <v>2016</v>
      </c>
    </row>
    <row r="216" spans="1:10" x14ac:dyDescent="0.25">
      <c r="A216" s="87" t="s">
        <v>659</v>
      </c>
      <c r="B216" s="86">
        <v>71332.697293000005</v>
      </c>
      <c r="C216" s="86">
        <v>0</v>
      </c>
      <c r="D216" s="86">
        <v>3986.09</v>
      </c>
      <c r="E216" s="86">
        <v>4739.0200000000004</v>
      </c>
      <c r="F216" s="86">
        <v>0</v>
      </c>
      <c r="G216" s="86">
        <v>5160.7</v>
      </c>
      <c r="H216" s="86">
        <v>410</v>
      </c>
      <c r="I216" s="86">
        <v>46084.71448564103</v>
      </c>
      <c r="J216" t="s">
        <v>2017</v>
      </c>
    </row>
    <row r="217" spans="1:10" x14ac:dyDescent="0.25">
      <c r="A217" s="87" t="s">
        <v>915</v>
      </c>
      <c r="B217" s="86">
        <v>70344.199859</v>
      </c>
      <c r="C217" s="86">
        <v>2865.3</v>
      </c>
      <c r="D217" s="86">
        <v>0</v>
      </c>
      <c r="E217" s="86">
        <v>9985.6</v>
      </c>
      <c r="F217" s="86">
        <v>2074.15</v>
      </c>
      <c r="G217" s="86">
        <v>9518.9500000000007</v>
      </c>
      <c r="H217" s="86">
        <v>2784.15</v>
      </c>
      <c r="I217" s="86">
        <v>115020.29741100903</v>
      </c>
      <c r="J217" t="s">
        <v>2018</v>
      </c>
    </row>
    <row r="218" spans="1:10" x14ac:dyDescent="0.25">
      <c r="A218" s="87" t="s">
        <v>75</v>
      </c>
      <c r="B218" s="86">
        <v>6749.1067740000008</v>
      </c>
      <c r="C218" s="86">
        <v>58.1</v>
      </c>
      <c r="D218" s="86">
        <v>0</v>
      </c>
      <c r="E218" s="86">
        <v>671.15</v>
      </c>
      <c r="F218" s="86">
        <v>12188.95</v>
      </c>
      <c r="G218" s="86">
        <v>5399.9</v>
      </c>
      <c r="H218" s="86">
        <v>196.85</v>
      </c>
      <c r="I218" s="86">
        <v>7679.9642657467029</v>
      </c>
      <c r="J218" t="s">
        <v>2019</v>
      </c>
    </row>
    <row r="219" spans="1:10" x14ac:dyDescent="0.25">
      <c r="A219" s="87" t="s">
        <v>77</v>
      </c>
      <c r="B219" s="86">
        <v>1966.1961349999999</v>
      </c>
      <c r="C219" s="86">
        <v>1860.7</v>
      </c>
      <c r="D219" s="86">
        <v>0</v>
      </c>
      <c r="E219" s="86">
        <v>206.73</v>
      </c>
      <c r="F219" s="86">
        <v>272</v>
      </c>
      <c r="G219" s="86">
        <v>1357.45</v>
      </c>
      <c r="H219" s="86">
        <v>35.450000000000003</v>
      </c>
      <c r="I219" s="86">
        <v>2992.7254440292218</v>
      </c>
      <c r="J219" t="s">
        <v>2020</v>
      </c>
    </row>
    <row r="220" spans="1:10" x14ac:dyDescent="0.25">
      <c r="A220" s="87" t="s">
        <v>805</v>
      </c>
      <c r="B220" s="86">
        <v>21122.662262999998</v>
      </c>
      <c r="C220" s="86">
        <v>5535.15</v>
      </c>
      <c r="D220" s="86">
        <v>0</v>
      </c>
      <c r="E220" s="86">
        <v>2886.4799999999996</v>
      </c>
      <c r="F220" s="86">
        <v>10370.700000000001</v>
      </c>
      <c r="G220" s="86">
        <v>7018.6299999999992</v>
      </c>
      <c r="H220" s="86">
        <v>2365.9</v>
      </c>
      <c r="I220" s="86">
        <v>18990.916087787602</v>
      </c>
      <c r="J220" t="s">
        <v>2021</v>
      </c>
    </row>
    <row r="221" spans="1:10" x14ac:dyDescent="0.25">
      <c r="A221" s="87" t="s">
        <v>803</v>
      </c>
      <c r="B221" s="86">
        <v>170080.97988399997</v>
      </c>
      <c r="C221" s="86">
        <v>17923.129999999997</v>
      </c>
      <c r="D221" s="86">
        <v>0</v>
      </c>
      <c r="E221" s="86">
        <v>15934.93</v>
      </c>
      <c r="F221" s="86">
        <v>18710.650000000001</v>
      </c>
      <c r="G221" s="86">
        <v>34538.400000000001</v>
      </c>
      <c r="H221" s="86">
        <v>42854.22</v>
      </c>
      <c r="I221" s="86">
        <v>201590.07488109899</v>
      </c>
      <c r="J221" t="s">
        <v>2022</v>
      </c>
    </row>
    <row r="222" spans="1:10" x14ac:dyDescent="0.25">
      <c r="A222" s="87" t="s">
        <v>797</v>
      </c>
      <c r="B222" s="86">
        <v>210573.44136699999</v>
      </c>
      <c r="C222" s="86">
        <v>1731.34</v>
      </c>
      <c r="D222" s="86">
        <v>0</v>
      </c>
      <c r="E222" s="86">
        <v>26328.55</v>
      </c>
      <c r="F222" s="86">
        <v>130477.228</v>
      </c>
      <c r="G222" s="86">
        <v>46227.66</v>
      </c>
      <c r="H222" s="86">
        <v>42850.51</v>
      </c>
      <c r="I222" s="86">
        <v>184254.3290353778</v>
      </c>
      <c r="J222" t="s">
        <v>2023</v>
      </c>
    </row>
    <row r="223" spans="1:10" x14ac:dyDescent="0.25">
      <c r="A223" s="87" t="s">
        <v>261</v>
      </c>
      <c r="B223" s="86">
        <v>18856.946679999997</v>
      </c>
      <c r="C223" s="86">
        <v>679.15</v>
      </c>
      <c r="D223" s="86">
        <v>0</v>
      </c>
      <c r="E223" s="86">
        <v>1433.58</v>
      </c>
      <c r="F223" s="86">
        <v>1475</v>
      </c>
      <c r="G223" s="86">
        <v>464.7</v>
      </c>
      <c r="H223" s="86">
        <v>1407.5</v>
      </c>
      <c r="I223" s="86">
        <v>13890.497433377332</v>
      </c>
      <c r="J223" t="s">
        <v>2024</v>
      </c>
    </row>
    <row r="224" spans="1:10" x14ac:dyDescent="0.25">
      <c r="A224" s="87" t="s">
        <v>503</v>
      </c>
      <c r="B224" s="86">
        <v>11345.824212000001</v>
      </c>
      <c r="C224" s="86">
        <v>55.55</v>
      </c>
      <c r="D224" s="86">
        <v>0</v>
      </c>
      <c r="E224" s="86">
        <v>84.15</v>
      </c>
      <c r="F224" s="86">
        <v>0</v>
      </c>
      <c r="G224" s="86">
        <v>92.95</v>
      </c>
      <c r="H224" s="86">
        <v>35.85</v>
      </c>
      <c r="I224" s="86">
        <v>4163.9852665807375</v>
      </c>
      <c r="J224" t="s">
        <v>2025</v>
      </c>
    </row>
    <row r="225" spans="1:10" x14ac:dyDescent="0.25">
      <c r="A225" s="87" t="s">
        <v>687</v>
      </c>
      <c r="B225" s="86">
        <v>118950.504223</v>
      </c>
      <c r="C225" s="86">
        <v>1738.6</v>
      </c>
      <c r="D225" s="86">
        <v>0</v>
      </c>
      <c r="E225" s="86">
        <v>14769.099999999999</v>
      </c>
      <c r="F225" s="86">
        <v>6905</v>
      </c>
      <c r="G225" s="86">
        <v>5283.45</v>
      </c>
      <c r="H225" s="86">
        <v>7468.45</v>
      </c>
      <c r="I225" s="86">
        <v>113686.92943483629</v>
      </c>
      <c r="J225" t="s">
        <v>2026</v>
      </c>
    </row>
    <row r="226" spans="1:10" x14ac:dyDescent="0.25">
      <c r="A226" s="87" t="s">
        <v>263</v>
      </c>
      <c r="B226" s="86">
        <v>7128.4226260000005</v>
      </c>
      <c r="C226" s="86">
        <v>245</v>
      </c>
      <c r="D226" s="86">
        <v>0</v>
      </c>
      <c r="E226" s="86">
        <v>270</v>
      </c>
      <c r="F226" s="86">
        <v>6379.7</v>
      </c>
      <c r="G226" s="86">
        <v>4620</v>
      </c>
      <c r="H226" s="86">
        <v>360</v>
      </c>
      <c r="I226" s="86">
        <v>6626.9098995331969</v>
      </c>
      <c r="J226" t="s">
        <v>2027</v>
      </c>
    </row>
    <row r="227" spans="1:10" x14ac:dyDescent="0.25">
      <c r="A227" s="87" t="s">
        <v>657</v>
      </c>
      <c r="B227" s="86">
        <v>7086.7302359999994</v>
      </c>
      <c r="C227" s="86">
        <v>166.4</v>
      </c>
      <c r="D227" s="86">
        <v>0</v>
      </c>
      <c r="E227" s="86">
        <v>190.58</v>
      </c>
      <c r="F227" s="86">
        <v>423</v>
      </c>
      <c r="G227" s="86">
        <v>15786.3</v>
      </c>
      <c r="H227" s="86">
        <v>1000.16</v>
      </c>
      <c r="I227" s="86">
        <v>21166.036323951452</v>
      </c>
      <c r="J227" t="s">
        <v>2028</v>
      </c>
    </row>
    <row r="228" spans="1:10" x14ac:dyDescent="0.25">
      <c r="A228" s="87" t="s">
        <v>505</v>
      </c>
      <c r="B228" s="86">
        <v>20220.895920999999</v>
      </c>
      <c r="C228" s="86">
        <v>1897.4</v>
      </c>
      <c r="D228" s="86">
        <v>0</v>
      </c>
      <c r="E228" s="86">
        <v>1565.8</v>
      </c>
      <c r="F228" s="86">
        <v>6151.24</v>
      </c>
      <c r="G228" s="86">
        <v>5779.46</v>
      </c>
      <c r="H228" s="86">
        <v>7543.84</v>
      </c>
      <c r="I228" s="86">
        <v>16283.406259202809</v>
      </c>
      <c r="J228" t="s">
        <v>2029</v>
      </c>
    </row>
    <row r="229" spans="1:10" x14ac:dyDescent="0.25">
      <c r="A229" s="87" t="s">
        <v>79</v>
      </c>
      <c r="B229" s="86">
        <v>25610.575076000001</v>
      </c>
      <c r="C229" s="86">
        <v>14989.83</v>
      </c>
      <c r="D229" s="86">
        <v>0</v>
      </c>
      <c r="E229" s="86">
        <v>1546.49</v>
      </c>
      <c r="F229" s="86">
        <v>8717.5499999999993</v>
      </c>
      <c r="G229" s="86">
        <v>610</v>
      </c>
      <c r="H229" s="86">
        <v>390.91</v>
      </c>
      <c r="I229" s="86">
        <v>14537.061983456693</v>
      </c>
      <c r="J229" t="s">
        <v>2030</v>
      </c>
    </row>
    <row r="230" spans="1:10" x14ac:dyDescent="0.25">
      <c r="A230" s="87" t="s">
        <v>31</v>
      </c>
      <c r="B230" s="86">
        <v>3102.5420840000002</v>
      </c>
      <c r="C230" s="86">
        <v>1533.35</v>
      </c>
      <c r="D230" s="86">
        <v>0</v>
      </c>
      <c r="E230" s="86">
        <v>285.8</v>
      </c>
      <c r="F230" s="86">
        <v>563.20000000000005</v>
      </c>
      <c r="G230" s="86">
        <v>22</v>
      </c>
      <c r="H230" s="86">
        <v>271.75</v>
      </c>
      <c r="I230" s="86">
        <v>4055.0859320331351</v>
      </c>
      <c r="J230" t="s">
        <v>2031</v>
      </c>
    </row>
    <row r="231" spans="1:10" x14ac:dyDescent="0.25">
      <c r="A231" s="87" t="s">
        <v>33</v>
      </c>
      <c r="B231" s="86">
        <v>40068.890567000002</v>
      </c>
      <c r="C231" s="86">
        <v>196</v>
      </c>
      <c r="D231" s="86">
        <v>0</v>
      </c>
      <c r="E231" s="86">
        <v>10496.26</v>
      </c>
      <c r="F231" s="86">
        <v>16826.55</v>
      </c>
      <c r="G231" s="86">
        <v>2680.95</v>
      </c>
      <c r="H231" s="86">
        <v>2002.25</v>
      </c>
      <c r="I231" s="86">
        <v>29933.377722126697</v>
      </c>
      <c r="J231" t="s">
        <v>2032</v>
      </c>
    </row>
    <row r="232" spans="1:10" x14ac:dyDescent="0.25">
      <c r="A232" s="87" t="s">
        <v>777</v>
      </c>
      <c r="B232" s="86">
        <v>18907.697542999998</v>
      </c>
      <c r="C232" s="86">
        <v>15996.310000000001</v>
      </c>
      <c r="D232" s="86">
        <v>0</v>
      </c>
      <c r="E232" s="86">
        <v>4767.03</v>
      </c>
      <c r="F232" s="86">
        <v>5597.9</v>
      </c>
      <c r="G232" s="86">
        <v>12412.34</v>
      </c>
      <c r="H232" s="86">
        <v>11768.029999999999</v>
      </c>
      <c r="I232" s="86">
        <v>20468.543540144965</v>
      </c>
      <c r="J232" t="s">
        <v>2033</v>
      </c>
    </row>
    <row r="233" spans="1:10" x14ac:dyDescent="0.25">
      <c r="A233" s="87" t="s">
        <v>353</v>
      </c>
      <c r="B233" s="86">
        <v>11449.252606</v>
      </c>
      <c r="C233" s="86">
        <v>2675.15</v>
      </c>
      <c r="D233" s="86">
        <v>0</v>
      </c>
      <c r="E233" s="86">
        <v>3750.3</v>
      </c>
      <c r="F233" s="86">
        <v>8330.31</v>
      </c>
      <c r="G233" s="86">
        <v>3742.25</v>
      </c>
      <c r="H233" s="86">
        <v>2788.52</v>
      </c>
      <c r="I233" s="86">
        <v>23208.835841962344</v>
      </c>
      <c r="J233" t="s">
        <v>2034</v>
      </c>
    </row>
    <row r="234" spans="1:10" x14ac:dyDescent="0.25">
      <c r="A234" s="87" t="s">
        <v>81</v>
      </c>
      <c r="B234" s="86">
        <v>33885.927729000003</v>
      </c>
      <c r="C234" s="86">
        <v>301.55</v>
      </c>
      <c r="D234" s="86">
        <v>0</v>
      </c>
      <c r="E234" s="86">
        <v>3251.13</v>
      </c>
      <c r="F234" s="86">
        <v>13830.5</v>
      </c>
      <c r="G234" s="86">
        <v>7637.08</v>
      </c>
      <c r="H234" s="86">
        <v>11521.01</v>
      </c>
      <c r="I234" s="86">
        <v>38379.885873153216</v>
      </c>
      <c r="J234" t="s">
        <v>2035</v>
      </c>
    </row>
    <row r="235" spans="1:10" x14ac:dyDescent="0.25">
      <c r="A235" s="87" t="s">
        <v>829</v>
      </c>
      <c r="B235" s="86">
        <v>0</v>
      </c>
      <c r="C235" s="86">
        <v>0</v>
      </c>
      <c r="D235" s="86">
        <v>0</v>
      </c>
      <c r="E235" s="86">
        <v>0</v>
      </c>
      <c r="F235" s="86">
        <v>0</v>
      </c>
      <c r="G235" s="86">
        <v>0</v>
      </c>
      <c r="H235" s="86">
        <v>0</v>
      </c>
      <c r="I235" s="86">
        <v>0</v>
      </c>
      <c r="J235" t="s">
        <v>2036</v>
      </c>
    </row>
    <row r="236" spans="1:10" x14ac:dyDescent="0.25">
      <c r="A236" s="87" t="s">
        <v>83</v>
      </c>
      <c r="B236" s="86">
        <v>27151.399793</v>
      </c>
      <c r="C236" s="86">
        <v>1087.1599999999999</v>
      </c>
      <c r="D236" s="86">
        <v>0</v>
      </c>
      <c r="E236" s="86">
        <v>984.33</v>
      </c>
      <c r="F236" s="86">
        <v>10886.93</v>
      </c>
      <c r="G236" s="86">
        <v>3433.45</v>
      </c>
      <c r="H236" s="86">
        <v>2560.65</v>
      </c>
      <c r="I236" s="86">
        <v>12187.429699199969</v>
      </c>
      <c r="J236" t="s">
        <v>2037</v>
      </c>
    </row>
    <row r="237" spans="1:10" x14ac:dyDescent="0.25">
      <c r="A237" s="87" t="s">
        <v>181</v>
      </c>
      <c r="B237" s="86">
        <v>82659.979852999997</v>
      </c>
      <c r="C237" s="86">
        <v>9823.4</v>
      </c>
      <c r="D237" s="86">
        <v>0</v>
      </c>
      <c r="E237" s="86">
        <v>4265.21</v>
      </c>
      <c r="F237" s="86">
        <v>19379.510000000002</v>
      </c>
      <c r="G237" s="86">
        <v>7674.65</v>
      </c>
      <c r="H237" s="86">
        <v>6536.11</v>
      </c>
      <c r="I237" s="86">
        <v>18506.827232817282</v>
      </c>
      <c r="J237" t="s">
        <v>2038</v>
      </c>
    </row>
    <row r="238" spans="1:10" x14ac:dyDescent="0.25">
      <c r="A238" s="87" t="s">
        <v>589</v>
      </c>
      <c r="B238" s="86">
        <v>12981.761831</v>
      </c>
      <c r="C238" s="86">
        <v>0</v>
      </c>
      <c r="D238" s="86">
        <v>777.29</v>
      </c>
      <c r="E238" s="86">
        <v>315.37</v>
      </c>
      <c r="F238" s="86">
        <v>0</v>
      </c>
      <c r="G238" s="86">
        <v>0</v>
      </c>
      <c r="H238" s="86">
        <v>0</v>
      </c>
      <c r="I238" s="86">
        <v>5158.9616368795332</v>
      </c>
      <c r="J238" t="s">
        <v>2039</v>
      </c>
    </row>
    <row r="239" spans="1:10" x14ac:dyDescent="0.25">
      <c r="A239" s="87" t="s">
        <v>265</v>
      </c>
      <c r="B239" s="86">
        <v>45340.277612999998</v>
      </c>
      <c r="C239" s="86">
        <v>167.45</v>
      </c>
      <c r="D239" s="86">
        <v>0</v>
      </c>
      <c r="E239" s="86">
        <v>5119.18</v>
      </c>
      <c r="F239" s="86">
        <v>3595</v>
      </c>
      <c r="G239" s="86">
        <v>283.45</v>
      </c>
      <c r="H239" s="86">
        <v>3209.96</v>
      </c>
      <c r="I239" s="86">
        <v>19487.030376370647</v>
      </c>
      <c r="J239" t="s">
        <v>2040</v>
      </c>
    </row>
    <row r="240" spans="1:10" x14ac:dyDescent="0.25">
      <c r="A240" s="87" t="s">
        <v>183</v>
      </c>
      <c r="B240" s="86">
        <v>75882.912836000003</v>
      </c>
      <c r="C240" s="86">
        <v>24639.21</v>
      </c>
      <c r="D240" s="86">
        <v>0</v>
      </c>
      <c r="E240" s="86">
        <v>23514.080000000002</v>
      </c>
      <c r="F240" s="86">
        <v>42444.91</v>
      </c>
      <c r="G240" s="86">
        <v>16350.1</v>
      </c>
      <c r="H240" s="86">
        <v>33970.07</v>
      </c>
      <c r="I240" s="86">
        <v>62721.611961418959</v>
      </c>
      <c r="J240" t="s">
        <v>2041</v>
      </c>
    </row>
    <row r="241" spans="1:10" x14ac:dyDescent="0.25">
      <c r="A241" s="87" t="s">
        <v>85</v>
      </c>
      <c r="B241" s="86">
        <v>10298.812531</v>
      </c>
      <c r="C241" s="86">
        <v>7814.08</v>
      </c>
      <c r="D241" s="86">
        <v>0</v>
      </c>
      <c r="E241" s="86">
        <v>1873.6799999999998</v>
      </c>
      <c r="F241" s="86">
        <v>7825.7900000000009</v>
      </c>
      <c r="G241" s="86">
        <v>6226.6399999999994</v>
      </c>
      <c r="H241" s="86">
        <v>2228.42</v>
      </c>
      <c r="I241" s="86">
        <v>12940.876673240284</v>
      </c>
      <c r="J241" t="s">
        <v>2042</v>
      </c>
    </row>
    <row r="242" spans="1:10" x14ac:dyDescent="0.25">
      <c r="A242" s="87" t="s">
        <v>87</v>
      </c>
      <c r="B242" s="86">
        <v>9445.5848349999997</v>
      </c>
      <c r="C242" s="86">
        <v>6303.87</v>
      </c>
      <c r="D242" s="86">
        <v>0</v>
      </c>
      <c r="E242" s="86">
        <v>625.08999999999992</v>
      </c>
      <c r="F242" s="86">
        <v>3971.2999999999997</v>
      </c>
      <c r="G242" s="86">
        <v>165.75</v>
      </c>
      <c r="H242" s="86">
        <v>1169.5</v>
      </c>
      <c r="I242" s="86">
        <v>5711.9557059381877</v>
      </c>
      <c r="J242" t="s">
        <v>2043</v>
      </c>
    </row>
    <row r="243" spans="1:10" x14ac:dyDescent="0.25">
      <c r="A243" s="87" t="s">
        <v>413</v>
      </c>
      <c r="B243" s="86">
        <v>24239.867749000001</v>
      </c>
      <c r="C243" s="86">
        <v>263.55</v>
      </c>
      <c r="D243" s="86">
        <v>0</v>
      </c>
      <c r="E243" s="86">
        <v>2972.84</v>
      </c>
      <c r="F243" s="86">
        <v>15574.89</v>
      </c>
      <c r="G243" s="86">
        <v>646.52</v>
      </c>
      <c r="H243" s="86">
        <v>3424.82</v>
      </c>
      <c r="I243" s="86">
        <v>27788.580426554883</v>
      </c>
      <c r="J243" t="s">
        <v>2044</v>
      </c>
    </row>
    <row r="244" spans="1:10" x14ac:dyDescent="0.25">
      <c r="A244" s="87" t="s">
        <v>35</v>
      </c>
      <c r="B244" s="86">
        <v>78090.292845999997</v>
      </c>
      <c r="C244" s="86">
        <v>18945.099999999999</v>
      </c>
      <c r="D244" s="86">
        <v>0</v>
      </c>
      <c r="E244" s="86">
        <v>13771.61</v>
      </c>
      <c r="F244" s="86">
        <v>29339.18</v>
      </c>
      <c r="G244" s="86">
        <v>34887.82</v>
      </c>
      <c r="H244" s="86">
        <v>26579.18</v>
      </c>
      <c r="I244" s="86">
        <v>70885.879044808433</v>
      </c>
      <c r="J244" t="s">
        <v>2045</v>
      </c>
    </row>
    <row r="245" spans="1:10" x14ac:dyDescent="0.25">
      <c r="A245" s="87" t="s">
        <v>591</v>
      </c>
      <c r="B245" s="86">
        <v>67306.608452999993</v>
      </c>
      <c r="C245" s="86">
        <v>0</v>
      </c>
      <c r="D245" s="86">
        <v>31737.73</v>
      </c>
      <c r="E245" s="86">
        <v>1194.05</v>
      </c>
      <c r="F245" s="86">
        <v>0</v>
      </c>
      <c r="G245" s="86">
        <v>2275</v>
      </c>
      <c r="H245" s="86">
        <v>0</v>
      </c>
      <c r="I245" s="86">
        <v>16122.955176936342</v>
      </c>
      <c r="J245" t="s">
        <v>2046</v>
      </c>
    </row>
    <row r="246" spans="1:10" x14ac:dyDescent="0.25">
      <c r="A246" s="87" t="s">
        <v>593</v>
      </c>
      <c r="B246" s="86">
        <v>20252.183846</v>
      </c>
      <c r="C246" s="86">
        <v>0</v>
      </c>
      <c r="D246" s="86">
        <v>32466.52</v>
      </c>
      <c r="E246" s="86">
        <v>715.88</v>
      </c>
      <c r="F246" s="86">
        <v>450</v>
      </c>
      <c r="G246" s="86">
        <v>1120</v>
      </c>
      <c r="H246" s="86">
        <v>317</v>
      </c>
      <c r="I246" s="86">
        <v>10945.156363116048</v>
      </c>
      <c r="J246" t="s">
        <v>2047</v>
      </c>
    </row>
    <row r="247" spans="1:10" x14ac:dyDescent="0.25">
      <c r="A247" s="87" t="s">
        <v>635</v>
      </c>
      <c r="B247" s="86">
        <v>136278.21663699998</v>
      </c>
      <c r="C247" s="86">
        <v>19919.850000000002</v>
      </c>
      <c r="D247" s="86">
        <v>0</v>
      </c>
      <c r="E247" s="86">
        <v>19924.22</v>
      </c>
      <c r="F247" s="86">
        <v>42489.46</v>
      </c>
      <c r="G247" s="86">
        <v>29746.59</v>
      </c>
      <c r="H247" s="86">
        <v>32539.38</v>
      </c>
      <c r="I247" s="86">
        <v>249212.69638036244</v>
      </c>
      <c r="J247" t="s">
        <v>2048</v>
      </c>
    </row>
    <row r="248" spans="1:10" x14ac:dyDescent="0.25">
      <c r="A248" s="87" t="s">
        <v>709</v>
      </c>
      <c r="B248" s="86">
        <v>633.69232000000011</v>
      </c>
      <c r="C248" s="86">
        <v>0</v>
      </c>
      <c r="D248" s="86">
        <v>101.61</v>
      </c>
      <c r="E248" s="86">
        <v>93.06</v>
      </c>
      <c r="F248" s="86">
        <v>0</v>
      </c>
      <c r="G248" s="86">
        <v>0</v>
      </c>
      <c r="H248" s="86">
        <v>0</v>
      </c>
      <c r="I248" s="86">
        <v>3613.8668380429058</v>
      </c>
      <c r="J248" t="s">
        <v>2049</v>
      </c>
    </row>
    <row r="249" spans="1:10" x14ac:dyDescent="0.25">
      <c r="A249" s="87" t="s">
        <v>37</v>
      </c>
      <c r="B249" s="86">
        <v>47614.158762999999</v>
      </c>
      <c r="C249" s="86">
        <v>20320.689999999999</v>
      </c>
      <c r="D249" s="86">
        <v>0</v>
      </c>
      <c r="E249" s="86">
        <v>5044.5</v>
      </c>
      <c r="F249" s="86">
        <v>11766.34</v>
      </c>
      <c r="G249" s="86">
        <v>5786.99</v>
      </c>
      <c r="H249" s="86">
        <v>7675.05</v>
      </c>
      <c r="I249" s="86">
        <v>28655.074489160172</v>
      </c>
      <c r="J249" t="s">
        <v>2050</v>
      </c>
    </row>
    <row r="250" spans="1:10" x14ac:dyDescent="0.25">
      <c r="A250" s="87" t="s">
        <v>185</v>
      </c>
      <c r="B250" s="86">
        <v>36338.882162000002</v>
      </c>
      <c r="C250" s="86">
        <v>867.6</v>
      </c>
      <c r="D250" s="86">
        <v>0</v>
      </c>
      <c r="E250" s="86">
        <v>5739.71</v>
      </c>
      <c r="F250" s="86">
        <v>9669.619999999999</v>
      </c>
      <c r="G250" s="86">
        <v>22078.15</v>
      </c>
      <c r="H250" s="86">
        <v>10309.779999999999</v>
      </c>
      <c r="I250" s="86">
        <v>26782.762810315719</v>
      </c>
      <c r="J250" t="s">
        <v>2051</v>
      </c>
    </row>
    <row r="251" spans="1:10" x14ac:dyDescent="0.25">
      <c r="A251" s="87" t="s">
        <v>267</v>
      </c>
      <c r="B251" s="86">
        <v>17347.690567000001</v>
      </c>
      <c r="C251" s="86">
        <v>21110.04</v>
      </c>
      <c r="D251" s="86">
        <v>0</v>
      </c>
      <c r="E251" s="86">
        <v>3939.6299999999997</v>
      </c>
      <c r="F251" s="86">
        <v>100</v>
      </c>
      <c r="G251" s="86">
        <v>3368.71</v>
      </c>
      <c r="H251" s="86">
        <v>10874.05</v>
      </c>
      <c r="I251" s="86">
        <v>13356.29654245418</v>
      </c>
      <c r="J251" t="s">
        <v>2052</v>
      </c>
    </row>
    <row r="252" spans="1:10" x14ac:dyDescent="0.25">
      <c r="A252" s="87" t="s">
        <v>669</v>
      </c>
      <c r="B252" s="86">
        <v>73453.318700999982</v>
      </c>
      <c r="C252" s="86">
        <v>7340</v>
      </c>
      <c r="D252" s="86">
        <v>0</v>
      </c>
      <c r="E252" s="86">
        <v>4579.7700000000004</v>
      </c>
      <c r="F252" s="86">
        <v>3321.86</v>
      </c>
      <c r="G252" s="86">
        <v>8141.68</v>
      </c>
      <c r="H252" s="86">
        <v>8825.25</v>
      </c>
      <c r="I252" s="86">
        <v>83911.235667532688</v>
      </c>
      <c r="J252" t="s">
        <v>2053</v>
      </c>
    </row>
    <row r="253" spans="1:10" x14ac:dyDescent="0.25">
      <c r="A253" s="87" t="s">
        <v>741</v>
      </c>
      <c r="B253" s="86">
        <v>0</v>
      </c>
      <c r="C253" s="86">
        <v>0</v>
      </c>
      <c r="D253" s="86">
        <v>0</v>
      </c>
      <c r="E253" s="86">
        <v>0</v>
      </c>
      <c r="F253" s="86">
        <v>0</v>
      </c>
      <c r="G253" s="86">
        <v>0</v>
      </c>
      <c r="H253" s="86">
        <v>0</v>
      </c>
      <c r="I253" s="86">
        <v>0</v>
      </c>
      <c r="J253" t="s">
        <v>2054</v>
      </c>
    </row>
    <row r="254" spans="1:10" x14ac:dyDescent="0.25">
      <c r="A254" s="87" t="s">
        <v>667</v>
      </c>
      <c r="B254" s="86">
        <v>80133.651097000009</v>
      </c>
      <c r="C254" s="86">
        <v>15586.8</v>
      </c>
      <c r="D254" s="86">
        <v>0</v>
      </c>
      <c r="E254" s="86">
        <v>9002.73</v>
      </c>
      <c r="F254" s="86">
        <v>2464.88</v>
      </c>
      <c r="G254" s="86">
        <v>7733.9</v>
      </c>
      <c r="H254" s="86">
        <v>30471.690000000002</v>
      </c>
      <c r="I254" s="86">
        <v>126001.94886402729</v>
      </c>
      <c r="J254" t="s">
        <v>2055</v>
      </c>
    </row>
    <row r="255" spans="1:10" x14ac:dyDescent="0.25">
      <c r="A255" s="87" t="s">
        <v>689</v>
      </c>
      <c r="B255" s="86">
        <v>299949.94175100001</v>
      </c>
      <c r="C255" s="86">
        <v>3440.1</v>
      </c>
      <c r="D255" s="86">
        <v>0</v>
      </c>
      <c r="E255" s="86">
        <v>16390.48</v>
      </c>
      <c r="F255" s="86">
        <v>4955</v>
      </c>
      <c r="G255" s="86">
        <v>87114.180000000008</v>
      </c>
      <c r="H255" s="86">
        <v>3863.05</v>
      </c>
      <c r="I255" s="86">
        <v>527396.73148307123</v>
      </c>
      <c r="J255" t="s">
        <v>2056</v>
      </c>
    </row>
    <row r="256" spans="1:10" x14ac:dyDescent="0.25">
      <c r="A256" s="87" t="s">
        <v>271</v>
      </c>
      <c r="B256" s="86">
        <v>29561.484112000006</v>
      </c>
      <c r="C256" s="86">
        <v>2055.08</v>
      </c>
      <c r="D256" s="86">
        <v>0</v>
      </c>
      <c r="E256" s="86">
        <v>1393.19</v>
      </c>
      <c r="F256" s="86">
        <v>4265</v>
      </c>
      <c r="G256" s="86">
        <v>2568.1999999999998</v>
      </c>
      <c r="H256" s="86">
        <v>4008.11</v>
      </c>
      <c r="I256" s="86">
        <v>25216.210935967654</v>
      </c>
      <c r="J256" t="s">
        <v>2057</v>
      </c>
    </row>
    <row r="257" spans="1:10" x14ac:dyDescent="0.25">
      <c r="A257" s="87" t="s">
        <v>405</v>
      </c>
      <c r="B257" s="86">
        <v>9954.2595630000014</v>
      </c>
      <c r="C257" s="86">
        <v>62.05</v>
      </c>
      <c r="D257" s="86">
        <v>0</v>
      </c>
      <c r="E257" s="86">
        <v>6486.0300000000007</v>
      </c>
      <c r="F257" s="86">
        <v>10299.4</v>
      </c>
      <c r="G257" s="86">
        <v>946.65</v>
      </c>
      <c r="H257" s="86">
        <v>2576.15</v>
      </c>
      <c r="I257" s="86">
        <v>12177.149886738734</v>
      </c>
      <c r="J257" t="s">
        <v>2058</v>
      </c>
    </row>
    <row r="258" spans="1:10" x14ac:dyDescent="0.25">
      <c r="A258" s="87" t="s">
        <v>89</v>
      </c>
      <c r="B258" s="86">
        <v>4652.2855329999993</v>
      </c>
      <c r="C258" s="86">
        <v>22.82</v>
      </c>
      <c r="D258" s="86">
        <v>0</v>
      </c>
      <c r="E258" s="86">
        <v>178.31</v>
      </c>
      <c r="F258" s="86">
        <v>465</v>
      </c>
      <c r="G258" s="86">
        <v>268.85000000000002</v>
      </c>
      <c r="H258" s="86">
        <v>358</v>
      </c>
      <c r="I258" s="86">
        <v>4725.5037899497247</v>
      </c>
      <c r="J258" t="s">
        <v>2059</v>
      </c>
    </row>
    <row r="259" spans="1:10" x14ac:dyDescent="0.25">
      <c r="A259" s="87" t="s">
        <v>691</v>
      </c>
      <c r="B259" s="86">
        <v>90457.336790000016</v>
      </c>
      <c r="C259" s="86">
        <v>2533.09</v>
      </c>
      <c r="D259" s="86">
        <v>0</v>
      </c>
      <c r="E259" s="86">
        <v>11472.46</v>
      </c>
      <c r="F259" s="86">
        <v>4789.3900000000003</v>
      </c>
      <c r="G259" s="86">
        <v>6819.75</v>
      </c>
      <c r="H259" s="86">
        <v>3235.69</v>
      </c>
      <c r="I259" s="86">
        <v>98852.808212101489</v>
      </c>
      <c r="J259" t="s">
        <v>2060</v>
      </c>
    </row>
    <row r="260" spans="1:10" x14ac:dyDescent="0.25">
      <c r="A260" s="87" t="s">
        <v>91</v>
      </c>
      <c r="B260" s="86">
        <v>5893.046507</v>
      </c>
      <c r="C260" s="86">
        <v>5341.4</v>
      </c>
      <c r="D260" s="86">
        <v>0</v>
      </c>
      <c r="E260" s="86">
        <v>962.64</v>
      </c>
      <c r="F260" s="86">
        <v>8161.8225000000002</v>
      </c>
      <c r="G260" s="86">
        <v>3807.4</v>
      </c>
      <c r="H260" s="86">
        <v>10066.49</v>
      </c>
      <c r="I260" s="86">
        <v>16915.840882568969</v>
      </c>
      <c r="J260" t="s">
        <v>2061</v>
      </c>
    </row>
    <row r="261" spans="1:10" x14ac:dyDescent="0.25">
      <c r="A261" s="87" t="s">
        <v>693</v>
      </c>
      <c r="B261" s="86">
        <v>89172.594278999997</v>
      </c>
      <c r="C261" s="86">
        <v>2965.75</v>
      </c>
      <c r="D261" s="86">
        <v>0</v>
      </c>
      <c r="E261" s="86">
        <v>13377.15</v>
      </c>
      <c r="F261" s="86">
        <v>5284.5</v>
      </c>
      <c r="G261" s="86">
        <v>7088.25</v>
      </c>
      <c r="H261" s="86">
        <v>3017.95</v>
      </c>
      <c r="I261" s="86">
        <v>90195.183251144568</v>
      </c>
      <c r="J261" t="s">
        <v>2062</v>
      </c>
    </row>
    <row r="262" spans="1:10" x14ac:dyDescent="0.25">
      <c r="A262" s="87" t="s">
        <v>415</v>
      </c>
      <c r="B262" s="86">
        <v>7406.1380250000002</v>
      </c>
      <c r="C262" s="86">
        <v>269.3</v>
      </c>
      <c r="D262" s="86">
        <v>0</v>
      </c>
      <c r="E262" s="86">
        <v>3447.81</v>
      </c>
      <c r="F262" s="86">
        <v>6848.05</v>
      </c>
      <c r="G262" s="86">
        <v>9283.01</v>
      </c>
      <c r="H262" s="86">
        <v>5413.55</v>
      </c>
      <c r="I262" s="86">
        <v>8257.6187418395639</v>
      </c>
      <c r="J262" t="s">
        <v>2063</v>
      </c>
    </row>
    <row r="263" spans="1:10" x14ac:dyDescent="0.25">
      <c r="A263" s="87" t="s">
        <v>743</v>
      </c>
      <c r="B263" s="86">
        <v>0</v>
      </c>
      <c r="C263" s="86">
        <v>0</v>
      </c>
      <c r="D263" s="86">
        <v>0</v>
      </c>
      <c r="E263" s="86">
        <v>0</v>
      </c>
      <c r="F263" s="86">
        <v>0</v>
      </c>
      <c r="G263" s="86">
        <v>0</v>
      </c>
      <c r="H263" s="86">
        <v>0</v>
      </c>
      <c r="I263" s="86">
        <v>0</v>
      </c>
      <c r="J263" t="s">
        <v>2064</v>
      </c>
    </row>
    <row r="264" spans="1:10" x14ac:dyDescent="0.25">
      <c r="A264" s="87" t="s">
        <v>355</v>
      </c>
      <c r="B264" s="86">
        <v>34347.370082999994</v>
      </c>
      <c r="C264" s="86">
        <v>1425.22</v>
      </c>
      <c r="D264" s="86">
        <v>0</v>
      </c>
      <c r="E264" s="86">
        <v>4836.3999999999996</v>
      </c>
      <c r="F264" s="86">
        <v>20890.349999999999</v>
      </c>
      <c r="G264" s="86">
        <v>3580.69</v>
      </c>
      <c r="H264" s="86">
        <v>9752.369999999999</v>
      </c>
      <c r="I264" s="86">
        <v>16265.884360805885</v>
      </c>
      <c r="J264" t="s">
        <v>2065</v>
      </c>
    </row>
    <row r="265" spans="1:10" x14ac:dyDescent="0.25">
      <c r="A265" s="87" t="s">
        <v>507</v>
      </c>
      <c r="B265" s="86">
        <v>11511.271113000001</v>
      </c>
      <c r="C265" s="86">
        <v>5592.01</v>
      </c>
      <c r="D265" s="86">
        <v>0</v>
      </c>
      <c r="E265" s="86">
        <v>2473.12</v>
      </c>
      <c r="F265" s="86">
        <v>6403.76</v>
      </c>
      <c r="G265" s="86">
        <v>36472.730000000003</v>
      </c>
      <c r="H265" s="86">
        <v>3036.1</v>
      </c>
      <c r="I265" s="86">
        <v>19028.83883663603</v>
      </c>
      <c r="J265" t="s">
        <v>2066</v>
      </c>
    </row>
    <row r="266" spans="1:10" x14ac:dyDescent="0.25">
      <c r="A266" s="87" t="s">
        <v>595</v>
      </c>
      <c r="B266" s="86">
        <v>94012.104926</v>
      </c>
      <c r="C266" s="86">
        <v>0</v>
      </c>
      <c r="D266" s="86">
        <v>20731.739999999998</v>
      </c>
      <c r="E266" s="86">
        <v>348.51</v>
      </c>
      <c r="F266" s="86">
        <v>0</v>
      </c>
      <c r="G266" s="86">
        <v>20</v>
      </c>
      <c r="H266" s="86">
        <v>0</v>
      </c>
      <c r="I266" s="86">
        <v>14733.043605299961</v>
      </c>
      <c r="J266" t="s">
        <v>2067</v>
      </c>
    </row>
    <row r="267" spans="1:10" x14ac:dyDescent="0.25">
      <c r="A267" s="87" t="s">
        <v>745</v>
      </c>
      <c r="B267" s="86">
        <v>0</v>
      </c>
      <c r="C267" s="86">
        <v>0</v>
      </c>
      <c r="D267" s="86">
        <v>0</v>
      </c>
      <c r="E267" s="86">
        <v>0</v>
      </c>
      <c r="F267" s="86">
        <v>0</v>
      </c>
      <c r="G267" s="86">
        <v>0</v>
      </c>
      <c r="H267" s="86">
        <v>0</v>
      </c>
      <c r="I267" s="86">
        <v>0</v>
      </c>
      <c r="J267" t="s">
        <v>2068</v>
      </c>
    </row>
    <row r="268" spans="1:10" x14ac:dyDescent="0.25">
      <c r="A268" s="87" t="s">
        <v>273</v>
      </c>
      <c r="B268" s="86">
        <v>1314.8354059999999</v>
      </c>
      <c r="C268" s="86">
        <v>1049.93</v>
      </c>
      <c r="D268" s="86">
        <v>0</v>
      </c>
      <c r="E268" s="86">
        <v>156.65</v>
      </c>
      <c r="F268" s="86">
        <v>98.35</v>
      </c>
      <c r="G268" s="86">
        <v>605.6</v>
      </c>
      <c r="H268" s="86">
        <v>2133.6999999999998</v>
      </c>
      <c r="I268" s="86">
        <v>11982.818970785283</v>
      </c>
      <c r="J268" t="s">
        <v>2069</v>
      </c>
    </row>
    <row r="269" spans="1:10" x14ac:dyDescent="0.25">
      <c r="A269" s="87" t="s">
        <v>307</v>
      </c>
      <c r="B269" s="86">
        <v>17525.929999</v>
      </c>
      <c r="C269" s="86">
        <v>139.69999999999999</v>
      </c>
      <c r="D269" s="86">
        <v>0</v>
      </c>
      <c r="E269" s="86">
        <v>1533.75</v>
      </c>
      <c r="F269" s="86">
        <v>600</v>
      </c>
      <c r="G269" s="86">
        <v>428.55</v>
      </c>
      <c r="H269" s="86">
        <v>770.4</v>
      </c>
      <c r="I269" s="86">
        <v>13620.762669550979</v>
      </c>
      <c r="J269" t="s">
        <v>2070</v>
      </c>
    </row>
    <row r="270" spans="1:10" x14ac:dyDescent="0.25">
      <c r="A270" s="87" t="s">
        <v>275</v>
      </c>
      <c r="B270" s="86">
        <v>4108.1468830000003</v>
      </c>
      <c r="C270" s="86">
        <v>7303.54</v>
      </c>
      <c r="D270" s="86">
        <v>0</v>
      </c>
      <c r="E270" s="86">
        <v>858.08</v>
      </c>
      <c r="F270" s="86">
        <v>8207.73</v>
      </c>
      <c r="G270" s="86">
        <v>1524.46</v>
      </c>
      <c r="H270" s="86">
        <v>148.1</v>
      </c>
      <c r="I270" s="86">
        <v>3667.8603836801044</v>
      </c>
      <c r="J270" t="s">
        <v>2071</v>
      </c>
    </row>
    <row r="271" spans="1:10" x14ac:dyDescent="0.25">
      <c r="A271" s="87" t="s">
        <v>917</v>
      </c>
      <c r="B271" s="86">
        <v>8119.2465919999995</v>
      </c>
      <c r="C271" s="86">
        <v>0</v>
      </c>
      <c r="D271" s="86">
        <v>66.599999999999994</v>
      </c>
      <c r="E271" s="86">
        <v>333.17</v>
      </c>
      <c r="F271" s="86">
        <v>45.9</v>
      </c>
      <c r="G271" s="86">
        <v>0</v>
      </c>
      <c r="H271" s="86">
        <v>20</v>
      </c>
      <c r="I271" s="86">
        <v>8036.4013130745661</v>
      </c>
      <c r="J271" t="s">
        <v>2072</v>
      </c>
    </row>
    <row r="272" spans="1:10" x14ac:dyDescent="0.25">
      <c r="A272" s="87" t="s">
        <v>597</v>
      </c>
      <c r="B272" s="86">
        <v>3918.453035</v>
      </c>
      <c r="C272" s="86">
        <v>0</v>
      </c>
      <c r="D272" s="86">
        <v>1612.1100000000001</v>
      </c>
      <c r="E272" s="86">
        <v>34.49</v>
      </c>
      <c r="F272" s="86">
        <v>0</v>
      </c>
      <c r="G272" s="86">
        <v>0</v>
      </c>
      <c r="H272" s="86">
        <v>0</v>
      </c>
      <c r="I272" s="86">
        <v>2834.8496121025478</v>
      </c>
      <c r="J272" t="s">
        <v>2073</v>
      </c>
    </row>
    <row r="273" spans="1:10" x14ac:dyDescent="0.25">
      <c r="A273" s="87" t="s">
        <v>783</v>
      </c>
      <c r="B273" s="86">
        <v>52460.067745</v>
      </c>
      <c r="C273" s="86">
        <v>0</v>
      </c>
      <c r="D273" s="86">
        <v>5830.37</v>
      </c>
      <c r="E273" s="86">
        <v>5313.72</v>
      </c>
      <c r="F273" s="86">
        <v>0</v>
      </c>
      <c r="G273" s="86">
        <v>2630</v>
      </c>
      <c r="H273" s="86">
        <v>0</v>
      </c>
      <c r="I273" s="86">
        <v>37953.78729282289</v>
      </c>
      <c r="J273" t="s">
        <v>2074</v>
      </c>
    </row>
    <row r="274" spans="1:10" x14ac:dyDescent="0.25">
      <c r="A274" s="87" t="s">
        <v>509</v>
      </c>
      <c r="B274" s="86">
        <v>3683.3275410000001</v>
      </c>
      <c r="C274" s="86">
        <v>41.9</v>
      </c>
      <c r="D274" s="86">
        <v>0</v>
      </c>
      <c r="E274" s="86">
        <v>180</v>
      </c>
      <c r="F274" s="86">
        <v>1535.3899999999999</v>
      </c>
      <c r="G274" s="86">
        <v>650.6</v>
      </c>
      <c r="H274" s="86">
        <v>5968.09</v>
      </c>
      <c r="I274" s="86">
        <v>6482.7415336646372</v>
      </c>
      <c r="J274" t="s">
        <v>2075</v>
      </c>
    </row>
    <row r="275" spans="1:10" x14ac:dyDescent="0.25">
      <c r="A275" s="87" t="s">
        <v>717</v>
      </c>
      <c r="B275" s="86">
        <v>76539.311073000004</v>
      </c>
      <c r="C275" s="86">
        <v>721.15</v>
      </c>
      <c r="D275" s="86">
        <v>0</v>
      </c>
      <c r="E275" s="86">
        <v>12842.35</v>
      </c>
      <c r="F275" s="86">
        <v>26744.364000000001</v>
      </c>
      <c r="G275" s="86">
        <v>17070.43</v>
      </c>
      <c r="H275" s="86">
        <v>18037.150000000001</v>
      </c>
      <c r="I275" s="86">
        <v>57290.712165114259</v>
      </c>
      <c r="J275" t="s">
        <v>2076</v>
      </c>
    </row>
    <row r="276" spans="1:10" x14ac:dyDescent="0.25">
      <c r="A276" s="87" t="s">
        <v>417</v>
      </c>
      <c r="B276" s="86">
        <v>23330.786680000001</v>
      </c>
      <c r="C276" s="86">
        <v>68.849999999999994</v>
      </c>
      <c r="D276" s="86">
        <v>0</v>
      </c>
      <c r="E276" s="86">
        <v>4650.0599999999995</v>
      </c>
      <c r="F276" s="86">
        <v>1345</v>
      </c>
      <c r="G276" s="86">
        <v>162.44999999999999</v>
      </c>
      <c r="H276" s="86">
        <v>109.11</v>
      </c>
      <c r="I276" s="86">
        <v>8474.778026059339</v>
      </c>
      <c r="J276" t="s">
        <v>2077</v>
      </c>
    </row>
    <row r="277" spans="1:10" x14ac:dyDescent="0.25">
      <c r="A277" s="87" t="s">
        <v>419</v>
      </c>
      <c r="B277" s="86">
        <v>28100.301855999998</v>
      </c>
      <c r="C277" s="86">
        <v>6189.33</v>
      </c>
      <c r="D277" s="86">
        <v>0</v>
      </c>
      <c r="E277" s="86">
        <v>8274.85</v>
      </c>
      <c r="F277" s="86">
        <v>16112.4</v>
      </c>
      <c r="G277" s="86">
        <v>13936.81</v>
      </c>
      <c r="H277" s="86">
        <v>18751.64</v>
      </c>
      <c r="I277" s="86">
        <v>48747.722618053071</v>
      </c>
      <c r="J277" t="s">
        <v>2078</v>
      </c>
    </row>
    <row r="278" spans="1:10" x14ac:dyDescent="0.25">
      <c r="A278" s="87" t="s">
        <v>511</v>
      </c>
      <c r="B278" s="86">
        <v>9041.6918109999988</v>
      </c>
      <c r="C278" s="86">
        <v>5166.8999999999996</v>
      </c>
      <c r="D278" s="86">
        <v>0</v>
      </c>
      <c r="E278" s="86">
        <v>3402.37</v>
      </c>
      <c r="F278" s="86">
        <v>1437.5</v>
      </c>
      <c r="G278" s="86">
        <v>929.2</v>
      </c>
      <c r="H278" s="86">
        <v>1576.9</v>
      </c>
      <c r="I278" s="86">
        <v>9947.1217082727508</v>
      </c>
      <c r="J278" t="s">
        <v>2079</v>
      </c>
    </row>
    <row r="279" spans="1:10" x14ac:dyDescent="0.25">
      <c r="A279" s="87" t="s">
        <v>513</v>
      </c>
      <c r="B279" s="86">
        <v>13464.937400000001</v>
      </c>
      <c r="C279" s="86">
        <v>392.17</v>
      </c>
      <c r="D279" s="86">
        <v>0</v>
      </c>
      <c r="E279" s="86">
        <v>1763.18</v>
      </c>
      <c r="F279" s="86">
        <v>0</v>
      </c>
      <c r="G279" s="86">
        <v>594.74</v>
      </c>
      <c r="H279" s="86">
        <v>31.6</v>
      </c>
      <c r="I279" s="86">
        <v>8793.226981148011</v>
      </c>
      <c r="J279" t="s">
        <v>2080</v>
      </c>
    </row>
    <row r="280" spans="1:10" x14ac:dyDescent="0.25">
      <c r="A280" s="87" t="s">
        <v>93</v>
      </c>
      <c r="B280" s="86">
        <v>15468.618199</v>
      </c>
      <c r="C280" s="86">
        <v>90.75</v>
      </c>
      <c r="D280" s="86">
        <v>0</v>
      </c>
      <c r="E280" s="86">
        <v>756.3</v>
      </c>
      <c r="F280" s="86">
        <v>2017.5</v>
      </c>
      <c r="G280" s="86">
        <v>818.75</v>
      </c>
      <c r="H280" s="86">
        <v>11851.3</v>
      </c>
      <c r="I280" s="86">
        <v>17827.525463351423</v>
      </c>
      <c r="J280" t="s">
        <v>2081</v>
      </c>
    </row>
    <row r="281" spans="1:10" x14ac:dyDescent="0.25">
      <c r="A281" s="87" t="s">
        <v>187</v>
      </c>
      <c r="B281" s="86">
        <v>85484.483041</v>
      </c>
      <c r="C281" s="86">
        <v>3154.9</v>
      </c>
      <c r="D281" s="86">
        <v>0</v>
      </c>
      <c r="E281" s="86">
        <v>14961.83</v>
      </c>
      <c r="F281" s="86">
        <v>22673.239999999998</v>
      </c>
      <c r="G281" s="86">
        <v>17041.59</v>
      </c>
      <c r="H281" s="86">
        <v>20668.05</v>
      </c>
      <c r="I281" s="86">
        <v>82652.040101513892</v>
      </c>
      <c r="J281" t="s">
        <v>2082</v>
      </c>
    </row>
    <row r="282" spans="1:10" x14ac:dyDescent="0.25">
      <c r="A282" s="87" t="s">
        <v>695</v>
      </c>
      <c r="B282" s="86">
        <v>62764.892775</v>
      </c>
      <c r="C282" s="86">
        <v>362.05</v>
      </c>
      <c r="D282" s="86">
        <v>0</v>
      </c>
      <c r="E282" s="86">
        <v>8642.5400000000009</v>
      </c>
      <c r="F282" s="86">
        <v>6172.3</v>
      </c>
      <c r="G282" s="86">
        <v>8663.94</v>
      </c>
      <c r="H282" s="86">
        <v>14002.369999999999</v>
      </c>
      <c r="I282" s="86">
        <v>66349.711963268637</v>
      </c>
      <c r="J282" t="s">
        <v>2083</v>
      </c>
    </row>
    <row r="283" spans="1:10" x14ac:dyDescent="0.25">
      <c r="A283" s="87" t="s">
        <v>837</v>
      </c>
      <c r="B283" s="86">
        <v>0</v>
      </c>
      <c r="C283" s="86">
        <v>0</v>
      </c>
      <c r="D283" s="86">
        <v>0</v>
      </c>
      <c r="E283" s="86">
        <v>0</v>
      </c>
      <c r="F283" s="86">
        <v>0</v>
      </c>
      <c r="G283" s="86">
        <v>0</v>
      </c>
      <c r="H283" s="86">
        <v>0</v>
      </c>
      <c r="I283" s="86">
        <v>0</v>
      </c>
      <c r="J283" t="s">
        <v>2084</v>
      </c>
    </row>
    <row r="284" spans="1:10" x14ac:dyDescent="0.25">
      <c r="A284" s="87" t="s">
        <v>423</v>
      </c>
      <c r="B284" s="86">
        <v>7645.208188999999</v>
      </c>
      <c r="C284" s="86">
        <v>1315.4</v>
      </c>
      <c r="D284" s="86">
        <v>0</v>
      </c>
      <c r="E284" s="86">
        <v>1493.6599999999999</v>
      </c>
      <c r="F284" s="86">
        <v>10195.59</v>
      </c>
      <c r="G284" s="86">
        <v>880.15</v>
      </c>
      <c r="H284" s="86">
        <v>3140.2</v>
      </c>
      <c r="I284" s="86">
        <v>8988.011624020899</v>
      </c>
      <c r="J284" t="s">
        <v>2085</v>
      </c>
    </row>
    <row r="285" spans="1:10" x14ac:dyDescent="0.25">
      <c r="A285" s="87" t="s">
        <v>919</v>
      </c>
      <c r="B285" s="86">
        <v>2919.3261809999999</v>
      </c>
      <c r="C285" s="86">
        <v>11928.31</v>
      </c>
      <c r="D285" s="86">
        <v>0</v>
      </c>
      <c r="E285" s="86">
        <v>814</v>
      </c>
      <c r="F285" s="86">
        <v>15099.380000000001</v>
      </c>
      <c r="G285" s="86">
        <v>5061.2800000000007</v>
      </c>
      <c r="H285" s="86">
        <v>6180.67</v>
      </c>
      <c r="I285" s="86">
        <v>4380.820294975465</v>
      </c>
      <c r="J285" t="s">
        <v>2086</v>
      </c>
    </row>
    <row r="286" spans="1:10" x14ac:dyDescent="0.25">
      <c r="A286" s="87" t="s">
        <v>747</v>
      </c>
      <c r="B286" s="86">
        <v>0</v>
      </c>
      <c r="C286" s="86">
        <v>0</v>
      </c>
      <c r="D286" s="86">
        <v>0</v>
      </c>
      <c r="E286" s="86">
        <v>0</v>
      </c>
      <c r="F286" s="86">
        <v>0</v>
      </c>
      <c r="G286" s="86">
        <v>0</v>
      </c>
      <c r="H286" s="86">
        <v>0</v>
      </c>
      <c r="I286" s="86">
        <v>0</v>
      </c>
      <c r="J286" t="s">
        <v>2087</v>
      </c>
    </row>
    <row r="287" spans="1:10" x14ac:dyDescent="0.25">
      <c r="A287" s="87" t="s">
        <v>39</v>
      </c>
      <c r="B287" s="86">
        <v>11117.908125000002</v>
      </c>
      <c r="C287" s="86">
        <v>801.9</v>
      </c>
      <c r="D287" s="86">
        <v>0</v>
      </c>
      <c r="E287" s="86">
        <v>2500.19</v>
      </c>
      <c r="F287" s="86">
        <v>0</v>
      </c>
      <c r="G287" s="86">
        <v>329.6</v>
      </c>
      <c r="H287" s="86">
        <v>648.9</v>
      </c>
      <c r="I287" s="86">
        <v>10165.226109872203</v>
      </c>
      <c r="J287" t="s">
        <v>2088</v>
      </c>
    </row>
    <row r="288" spans="1:10" x14ac:dyDescent="0.25">
      <c r="A288" s="87" t="s">
        <v>749</v>
      </c>
      <c r="B288" s="86">
        <v>0</v>
      </c>
      <c r="C288" s="86">
        <v>0</v>
      </c>
      <c r="D288" s="86">
        <v>0</v>
      </c>
      <c r="E288" s="86">
        <v>0</v>
      </c>
      <c r="F288" s="86">
        <v>0</v>
      </c>
      <c r="G288" s="86">
        <v>0</v>
      </c>
      <c r="H288" s="86">
        <v>0</v>
      </c>
      <c r="I288" s="86">
        <v>0</v>
      </c>
      <c r="J288" t="s">
        <v>2089</v>
      </c>
    </row>
    <row r="289" spans="1:10" x14ac:dyDescent="0.25">
      <c r="A289" s="87" t="s">
        <v>41</v>
      </c>
      <c r="B289" s="86">
        <v>91198.433634999994</v>
      </c>
      <c r="C289" s="86">
        <v>27239.23</v>
      </c>
      <c r="D289" s="86">
        <v>0</v>
      </c>
      <c r="E289" s="86">
        <v>3125.4700000000003</v>
      </c>
      <c r="F289" s="86">
        <v>18547.989999999998</v>
      </c>
      <c r="G289" s="86">
        <v>47411.3</v>
      </c>
      <c r="H289" s="86">
        <v>18861.82</v>
      </c>
      <c r="I289" s="86">
        <v>91667.319498624885</v>
      </c>
      <c r="J289" t="s">
        <v>2090</v>
      </c>
    </row>
    <row r="290" spans="1:10" x14ac:dyDescent="0.25">
      <c r="A290" s="87" t="s">
        <v>277</v>
      </c>
      <c r="B290" s="86">
        <v>8325.1913359999999</v>
      </c>
      <c r="C290" s="86">
        <v>1933.7</v>
      </c>
      <c r="D290" s="86">
        <v>0</v>
      </c>
      <c r="E290" s="86">
        <v>327.93</v>
      </c>
      <c r="F290" s="86">
        <v>1145</v>
      </c>
      <c r="G290" s="86">
        <v>759.7</v>
      </c>
      <c r="H290" s="86">
        <v>2618.0300000000002</v>
      </c>
      <c r="I290" s="86">
        <v>3619.4947733606441</v>
      </c>
      <c r="J290" t="s">
        <v>2091</v>
      </c>
    </row>
    <row r="291" spans="1:10" x14ac:dyDescent="0.25">
      <c r="A291" s="87" t="s">
        <v>279</v>
      </c>
      <c r="B291" s="86">
        <v>11513.891823</v>
      </c>
      <c r="C291" s="86">
        <v>6302.04</v>
      </c>
      <c r="D291" s="86">
        <v>0</v>
      </c>
      <c r="E291" s="86">
        <v>6469.21</v>
      </c>
      <c r="F291" s="86">
        <v>5149.55</v>
      </c>
      <c r="G291" s="86">
        <v>5077.1499999999996</v>
      </c>
      <c r="H291" s="86">
        <v>5667.02</v>
      </c>
      <c r="I291" s="86">
        <v>10629.128431761725</v>
      </c>
      <c r="J291" t="s">
        <v>2092</v>
      </c>
    </row>
    <row r="292" spans="1:10" x14ac:dyDescent="0.25">
      <c r="A292" s="87" t="s">
        <v>43</v>
      </c>
      <c r="B292" s="86">
        <v>3046.4283150000001</v>
      </c>
      <c r="C292" s="86">
        <v>28.28</v>
      </c>
      <c r="D292" s="86">
        <v>0</v>
      </c>
      <c r="E292" s="86">
        <v>241.7</v>
      </c>
      <c r="F292" s="86">
        <v>676.95</v>
      </c>
      <c r="G292" s="86">
        <v>50</v>
      </c>
      <c r="H292" s="86">
        <v>1076</v>
      </c>
      <c r="I292" s="86">
        <v>6471.7013884514727</v>
      </c>
      <c r="J292" t="s">
        <v>2093</v>
      </c>
    </row>
    <row r="293" spans="1:10" x14ac:dyDescent="0.25">
      <c r="A293" s="87" t="s">
        <v>101</v>
      </c>
      <c r="B293" s="86">
        <v>13848.323707</v>
      </c>
      <c r="C293" s="86">
        <v>148.44999999999999</v>
      </c>
      <c r="D293" s="86">
        <v>0</v>
      </c>
      <c r="E293" s="86">
        <v>689.29</v>
      </c>
      <c r="F293" s="86">
        <v>8</v>
      </c>
      <c r="G293" s="86">
        <v>20</v>
      </c>
      <c r="H293" s="86">
        <v>467.95</v>
      </c>
      <c r="I293" s="86">
        <v>8065.946241071917</v>
      </c>
      <c r="J293" t="s">
        <v>2094</v>
      </c>
    </row>
    <row r="294" spans="1:10" x14ac:dyDescent="0.25">
      <c r="A294" s="87" t="s">
        <v>425</v>
      </c>
      <c r="B294" s="86">
        <v>10305.247934000001</v>
      </c>
      <c r="C294" s="86">
        <v>91.46</v>
      </c>
      <c r="D294" s="86">
        <v>0</v>
      </c>
      <c r="E294" s="86">
        <v>2131.59</v>
      </c>
      <c r="F294" s="86">
        <v>14155.5</v>
      </c>
      <c r="G294" s="86">
        <v>687.14</v>
      </c>
      <c r="H294" s="86">
        <v>2516.81</v>
      </c>
      <c r="I294" s="86">
        <v>10874.940511248922</v>
      </c>
      <c r="J294" t="s">
        <v>2095</v>
      </c>
    </row>
    <row r="295" spans="1:10" x14ac:dyDescent="0.25">
      <c r="A295" s="87" t="s">
        <v>599</v>
      </c>
      <c r="B295" s="86">
        <v>3113.7140730000001</v>
      </c>
      <c r="C295" s="86">
        <v>0</v>
      </c>
      <c r="D295" s="86">
        <v>12510.300000000001</v>
      </c>
      <c r="E295" s="86">
        <v>154.85</v>
      </c>
      <c r="F295" s="86">
        <v>0</v>
      </c>
      <c r="G295" s="86">
        <v>0</v>
      </c>
      <c r="H295" s="86">
        <v>0</v>
      </c>
      <c r="I295" s="86">
        <v>3473.6759970878675</v>
      </c>
      <c r="J295" t="s">
        <v>2096</v>
      </c>
    </row>
    <row r="296" spans="1:10" x14ac:dyDescent="0.25">
      <c r="A296" s="87" t="s">
        <v>357</v>
      </c>
      <c r="B296" s="86">
        <v>13802.654412</v>
      </c>
      <c r="C296" s="86">
        <v>127.8</v>
      </c>
      <c r="D296" s="86">
        <v>0</v>
      </c>
      <c r="E296" s="86">
        <v>972.51</v>
      </c>
      <c r="F296" s="86">
        <v>5605.92</v>
      </c>
      <c r="G296" s="86">
        <v>444.87</v>
      </c>
      <c r="H296" s="86">
        <v>2016.85</v>
      </c>
      <c r="I296" s="86">
        <v>11214.641745432571</v>
      </c>
      <c r="J296" t="s">
        <v>2097</v>
      </c>
    </row>
    <row r="297" spans="1:10" x14ac:dyDescent="0.25">
      <c r="A297" s="87" t="s">
        <v>359</v>
      </c>
      <c r="B297" s="86">
        <v>7494.8626479999994</v>
      </c>
      <c r="C297" s="86">
        <v>668.7</v>
      </c>
      <c r="D297" s="86">
        <v>0</v>
      </c>
      <c r="E297" s="86">
        <v>751.5</v>
      </c>
      <c r="F297" s="86">
        <v>630</v>
      </c>
      <c r="G297" s="86">
        <v>3627.7</v>
      </c>
      <c r="H297" s="86">
        <v>1117.0999999999999</v>
      </c>
      <c r="I297" s="86">
        <v>7834.2648271076678</v>
      </c>
      <c r="J297" t="s">
        <v>2098</v>
      </c>
    </row>
    <row r="298" spans="1:10" x14ac:dyDescent="0.25">
      <c r="A298" s="87" t="s">
        <v>281</v>
      </c>
      <c r="B298" s="86">
        <v>23777.784949000001</v>
      </c>
      <c r="C298" s="86">
        <v>477.35</v>
      </c>
      <c r="D298" s="86">
        <v>0</v>
      </c>
      <c r="E298" s="86">
        <v>2529.35</v>
      </c>
      <c r="F298" s="86">
        <v>254.29999999999998</v>
      </c>
      <c r="G298" s="86">
        <v>223.55</v>
      </c>
      <c r="H298" s="86">
        <v>1119.82</v>
      </c>
      <c r="I298" s="86">
        <v>9360.398362573349</v>
      </c>
      <c r="J298" t="s">
        <v>2099</v>
      </c>
    </row>
    <row r="299" spans="1:10" x14ac:dyDescent="0.25">
      <c r="A299" s="87" t="s">
        <v>427</v>
      </c>
      <c r="B299" s="86">
        <v>33710.221716</v>
      </c>
      <c r="C299" s="86">
        <v>124.7</v>
      </c>
      <c r="D299" s="86">
        <v>0</v>
      </c>
      <c r="E299" s="86">
        <v>3721.39</v>
      </c>
      <c r="F299" s="86">
        <v>4126.1499999999996</v>
      </c>
      <c r="G299" s="86">
        <v>363.47</v>
      </c>
      <c r="H299" s="86">
        <v>1110.67</v>
      </c>
      <c r="I299" s="86">
        <v>14012.798100821416</v>
      </c>
      <c r="J299" t="s">
        <v>2100</v>
      </c>
    </row>
    <row r="300" spans="1:10" x14ac:dyDescent="0.25">
      <c r="A300" s="87" t="s">
        <v>103</v>
      </c>
      <c r="B300" s="86">
        <v>9728.6488840000002</v>
      </c>
      <c r="C300" s="86">
        <v>1177.3</v>
      </c>
      <c r="D300" s="86">
        <v>0</v>
      </c>
      <c r="E300" s="86">
        <v>320.48</v>
      </c>
      <c r="F300" s="86">
        <v>0</v>
      </c>
      <c r="G300" s="86">
        <v>295.14</v>
      </c>
      <c r="H300" s="86">
        <v>267.89999999999998</v>
      </c>
      <c r="I300" s="86">
        <v>2516.3810982343985</v>
      </c>
      <c r="J300" t="s">
        <v>2101</v>
      </c>
    </row>
    <row r="301" spans="1:10" x14ac:dyDescent="0.25">
      <c r="A301" s="87" t="s">
        <v>429</v>
      </c>
      <c r="B301" s="86">
        <v>9486.7905190000001</v>
      </c>
      <c r="C301" s="86">
        <v>75686.75</v>
      </c>
      <c r="D301" s="86">
        <v>0</v>
      </c>
      <c r="E301" s="86">
        <v>2757.56</v>
      </c>
      <c r="F301" s="86">
        <v>2738.7</v>
      </c>
      <c r="G301" s="86">
        <v>1573.26</v>
      </c>
      <c r="H301" s="86">
        <v>3791.8199999999997</v>
      </c>
      <c r="I301" s="86">
        <v>12580.495170075543</v>
      </c>
      <c r="J301" t="s">
        <v>2102</v>
      </c>
    </row>
    <row r="302" spans="1:10" x14ac:dyDescent="0.25">
      <c r="A302" s="87" t="s">
        <v>189</v>
      </c>
      <c r="B302" s="86">
        <v>21225.051927999997</v>
      </c>
      <c r="C302" s="86">
        <v>4261.2</v>
      </c>
      <c r="D302" s="86">
        <v>0</v>
      </c>
      <c r="E302" s="86">
        <v>1624.12</v>
      </c>
      <c r="F302" s="86">
        <v>28155.02</v>
      </c>
      <c r="G302" s="86">
        <v>17243.93</v>
      </c>
      <c r="H302" s="86">
        <v>8786.94</v>
      </c>
      <c r="I302" s="86">
        <v>11241.005386659679</v>
      </c>
      <c r="J302" t="s">
        <v>2103</v>
      </c>
    </row>
    <row r="303" spans="1:10" x14ac:dyDescent="0.25">
      <c r="A303" s="87" t="s">
        <v>105</v>
      </c>
      <c r="B303" s="86">
        <v>15181.426802999998</v>
      </c>
      <c r="C303" s="86">
        <v>14881.46</v>
      </c>
      <c r="D303" s="86">
        <v>0</v>
      </c>
      <c r="E303" s="86">
        <v>1179.58</v>
      </c>
      <c r="F303" s="86">
        <v>43.5</v>
      </c>
      <c r="G303" s="86">
        <v>9083.77</v>
      </c>
      <c r="H303" s="86">
        <v>1131.82</v>
      </c>
      <c r="I303" s="86">
        <v>20032.84977271656</v>
      </c>
      <c r="J303" t="s">
        <v>2104</v>
      </c>
    </row>
    <row r="304" spans="1:10" x14ac:dyDescent="0.25">
      <c r="A304" s="87" t="s">
        <v>283</v>
      </c>
      <c r="B304" s="86">
        <v>66467.027738999997</v>
      </c>
      <c r="C304" s="86">
        <v>22561.940000000002</v>
      </c>
      <c r="D304" s="86">
        <v>0</v>
      </c>
      <c r="E304" s="86">
        <v>8248.0499999999993</v>
      </c>
      <c r="F304" s="86">
        <v>31409.47</v>
      </c>
      <c r="G304" s="86">
        <v>38254.339999999997</v>
      </c>
      <c r="H304" s="86">
        <v>5259.97</v>
      </c>
      <c r="I304" s="86">
        <v>45139.757423617819</v>
      </c>
      <c r="J304" t="s">
        <v>2105</v>
      </c>
    </row>
    <row r="305" spans="1:10" x14ac:dyDescent="0.25">
      <c r="A305" s="87" t="s">
        <v>811</v>
      </c>
      <c r="B305" s="86">
        <v>11903.294413</v>
      </c>
      <c r="C305" s="86">
        <v>47</v>
      </c>
      <c r="D305" s="86">
        <v>0</v>
      </c>
      <c r="E305" s="86">
        <v>121.11</v>
      </c>
      <c r="F305" s="86">
        <v>60</v>
      </c>
      <c r="G305" s="86">
        <v>650</v>
      </c>
      <c r="H305" s="86">
        <v>3278.8</v>
      </c>
      <c r="I305" s="86">
        <v>11798.190962363595</v>
      </c>
      <c r="J305" t="s">
        <v>2106</v>
      </c>
    </row>
    <row r="306" spans="1:10" x14ac:dyDescent="0.25">
      <c r="A306" s="87" t="s">
        <v>107</v>
      </c>
      <c r="B306" s="86">
        <v>61034.974881000002</v>
      </c>
      <c r="C306" s="86">
        <v>2274</v>
      </c>
      <c r="D306" s="86">
        <v>0</v>
      </c>
      <c r="E306" s="86">
        <v>7112.46</v>
      </c>
      <c r="F306" s="86">
        <v>3997.5</v>
      </c>
      <c r="G306" s="86">
        <v>2882.4</v>
      </c>
      <c r="H306" s="86">
        <v>6112.65</v>
      </c>
      <c r="I306" s="86">
        <v>47088.533257332747</v>
      </c>
      <c r="J306" t="s">
        <v>2107</v>
      </c>
    </row>
    <row r="307" spans="1:10" x14ac:dyDescent="0.25">
      <c r="A307" s="87" t="s">
        <v>645</v>
      </c>
      <c r="B307" s="86">
        <v>30073.005141999998</v>
      </c>
      <c r="C307" s="86">
        <v>4720.67</v>
      </c>
      <c r="D307" s="86">
        <v>0</v>
      </c>
      <c r="E307" s="86">
        <v>6749.79</v>
      </c>
      <c r="F307" s="86">
        <v>10905.85</v>
      </c>
      <c r="G307" s="86">
        <v>1735.22</v>
      </c>
      <c r="H307" s="86">
        <v>7764.35</v>
      </c>
      <c r="I307" s="86">
        <v>26933.413457707979</v>
      </c>
      <c r="J307" t="s">
        <v>2108</v>
      </c>
    </row>
    <row r="308" spans="1:10" x14ac:dyDescent="0.25">
      <c r="A308" s="87" t="s">
        <v>285</v>
      </c>
      <c r="B308" s="86">
        <v>5329.8329750000003</v>
      </c>
      <c r="C308" s="86">
        <v>1280</v>
      </c>
      <c r="D308" s="86">
        <v>0</v>
      </c>
      <c r="E308" s="86">
        <v>1643.16</v>
      </c>
      <c r="F308" s="86">
        <v>1300</v>
      </c>
      <c r="G308" s="86">
        <v>2584.87</v>
      </c>
      <c r="H308" s="86">
        <v>1730.5</v>
      </c>
      <c r="I308" s="86">
        <v>5776.7229298405782</v>
      </c>
      <c r="J308" t="s">
        <v>2109</v>
      </c>
    </row>
    <row r="309" spans="1:10" x14ac:dyDescent="0.25">
      <c r="A309" s="87" t="s">
        <v>827</v>
      </c>
      <c r="B309" s="86">
        <v>0</v>
      </c>
      <c r="C309" s="86">
        <v>0</v>
      </c>
      <c r="D309" s="86">
        <v>0</v>
      </c>
      <c r="E309" s="86">
        <v>0</v>
      </c>
      <c r="F309" s="86">
        <v>0</v>
      </c>
      <c r="G309" s="86">
        <v>0</v>
      </c>
      <c r="H309" s="86">
        <v>0</v>
      </c>
      <c r="I309" s="86">
        <v>0</v>
      </c>
      <c r="J309" t="s">
        <v>2110</v>
      </c>
    </row>
    <row r="310" spans="1:10" x14ac:dyDescent="0.25">
      <c r="A310" s="87" t="s">
        <v>109</v>
      </c>
      <c r="B310" s="86">
        <v>113301.31566200001</v>
      </c>
      <c r="C310" s="86">
        <v>193515.19</v>
      </c>
      <c r="D310" s="86">
        <v>0</v>
      </c>
      <c r="E310" s="86">
        <v>11827.61</v>
      </c>
      <c r="F310" s="86">
        <v>44821.755000000005</v>
      </c>
      <c r="G310" s="86">
        <v>15120.89</v>
      </c>
      <c r="H310" s="86">
        <v>12622.41</v>
      </c>
      <c r="I310" s="86">
        <v>70740.171082886809</v>
      </c>
      <c r="J310" t="s">
        <v>2111</v>
      </c>
    </row>
    <row r="311" spans="1:10" x14ac:dyDescent="0.25">
      <c r="A311" s="87" t="s">
        <v>431</v>
      </c>
      <c r="B311" s="86">
        <v>25556.026383</v>
      </c>
      <c r="C311" s="86">
        <v>186.18</v>
      </c>
      <c r="D311" s="86">
        <v>0</v>
      </c>
      <c r="E311" s="86">
        <v>2160.75</v>
      </c>
      <c r="F311" s="86">
        <v>0</v>
      </c>
      <c r="G311" s="86">
        <v>2159.85</v>
      </c>
      <c r="H311" s="86">
        <v>1386.95</v>
      </c>
      <c r="I311" s="86">
        <v>11310.999554586833</v>
      </c>
      <c r="J311" t="s">
        <v>2112</v>
      </c>
    </row>
    <row r="312" spans="1:10" x14ac:dyDescent="0.25">
      <c r="A312" s="87" t="s">
        <v>433</v>
      </c>
      <c r="B312" s="86">
        <v>6372.5609510000004</v>
      </c>
      <c r="C312" s="86">
        <v>101.25</v>
      </c>
      <c r="D312" s="86">
        <v>0</v>
      </c>
      <c r="E312" s="86">
        <v>22.75</v>
      </c>
      <c r="F312" s="86">
        <v>5000</v>
      </c>
      <c r="G312" s="86">
        <v>136.25</v>
      </c>
      <c r="H312" s="86">
        <v>2244.1999999999998</v>
      </c>
      <c r="I312" s="86">
        <v>5081.6293439345118</v>
      </c>
      <c r="J312" t="s">
        <v>2113</v>
      </c>
    </row>
    <row r="313" spans="1:10" x14ac:dyDescent="0.25">
      <c r="A313" s="87" t="s">
        <v>922</v>
      </c>
      <c r="B313" s="86">
        <v>6386.2826750000004</v>
      </c>
      <c r="C313" s="86">
        <v>186.76</v>
      </c>
      <c r="D313" s="86">
        <v>0</v>
      </c>
      <c r="E313" s="86">
        <v>12661.18</v>
      </c>
      <c r="F313" s="86">
        <v>21280.75</v>
      </c>
      <c r="G313" s="86">
        <v>14943.33</v>
      </c>
      <c r="H313" s="86">
        <v>16606.7</v>
      </c>
      <c r="I313" s="86">
        <v>9192.4748627152294</v>
      </c>
      <c r="J313" t="s">
        <v>2114</v>
      </c>
    </row>
    <row r="314" spans="1:10" x14ac:dyDescent="0.25">
      <c r="A314" s="87" t="s">
        <v>287</v>
      </c>
      <c r="B314" s="86">
        <v>7369.808395</v>
      </c>
      <c r="C314" s="86">
        <v>8462.7999999999993</v>
      </c>
      <c r="D314" s="86">
        <v>0</v>
      </c>
      <c r="E314" s="86">
        <v>539.4</v>
      </c>
      <c r="F314" s="86">
        <v>0</v>
      </c>
      <c r="G314" s="86">
        <v>2513.1999999999998</v>
      </c>
      <c r="H314" s="86">
        <v>2551.42</v>
      </c>
      <c r="I314" s="86">
        <v>7427.5962352462711</v>
      </c>
      <c r="J314" t="s">
        <v>2115</v>
      </c>
    </row>
    <row r="315" spans="1:10" x14ac:dyDescent="0.25">
      <c r="A315" s="87" t="s">
        <v>649</v>
      </c>
      <c r="B315" s="86">
        <v>27648.110171</v>
      </c>
      <c r="C315" s="86">
        <v>3156.09</v>
      </c>
      <c r="D315" s="86">
        <v>0</v>
      </c>
      <c r="E315" s="86">
        <v>9652.0400000000009</v>
      </c>
      <c r="F315" s="86">
        <v>13517.79</v>
      </c>
      <c r="G315" s="86">
        <v>33040.47</v>
      </c>
      <c r="H315" s="86">
        <v>13710.98</v>
      </c>
      <c r="I315" s="86">
        <v>45580.864888247997</v>
      </c>
      <c r="J315" t="s">
        <v>2116</v>
      </c>
    </row>
    <row r="316" spans="1:10" x14ac:dyDescent="0.25">
      <c r="A316" s="87" t="s">
        <v>601</v>
      </c>
      <c r="B316" s="86">
        <v>9057.1390780000002</v>
      </c>
      <c r="C316" s="86">
        <v>0</v>
      </c>
      <c r="D316" s="86">
        <v>7303.88</v>
      </c>
      <c r="E316" s="86">
        <v>144.15</v>
      </c>
      <c r="F316" s="86">
        <v>50</v>
      </c>
      <c r="G316" s="86">
        <v>0</v>
      </c>
      <c r="H316" s="86">
        <v>0</v>
      </c>
      <c r="I316" s="86">
        <v>3418.0328100601114</v>
      </c>
      <c r="J316" t="s">
        <v>2117</v>
      </c>
    </row>
    <row r="317" spans="1:10" x14ac:dyDescent="0.25">
      <c r="A317" s="87" t="s">
        <v>191</v>
      </c>
      <c r="B317" s="86">
        <v>57897.080918</v>
      </c>
      <c r="C317" s="86">
        <v>31112.31</v>
      </c>
      <c r="D317" s="86">
        <v>0</v>
      </c>
      <c r="E317" s="86">
        <v>10374.6</v>
      </c>
      <c r="F317" s="86">
        <v>42575.159999999996</v>
      </c>
      <c r="G317" s="86">
        <v>3937.06</v>
      </c>
      <c r="H317" s="86">
        <v>20938.400000000001</v>
      </c>
      <c r="I317" s="86">
        <v>44980.238330537934</v>
      </c>
      <c r="J317" t="s">
        <v>2118</v>
      </c>
    </row>
    <row r="318" spans="1:10" x14ac:dyDescent="0.25">
      <c r="A318" s="87" t="s">
        <v>435</v>
      </c>
      <c r="B318" s="86">
        <v>3044.2759770000002</v>
      </c>
      <c r="C318" s="86">
        <v>1094.95</v>
      </c>
      <c r="D318" s="86">
        <v>0</v>
      </c>
      <c r="E318" s="86">
        <v>1430.9</v>
      </c>
      <c r="F318" s="86">
        <v>160</v>
      </c>
      <c r="G318" s="86">
        <v>500</v>
      </c>
      <c r="H318" s="86">
        <v>1919.25</v>
      </c>
      <c r="I318" s="86">
        <v>5569.8428937397421</v>
      </c>
      <c r="J318" t="s">
        <v>2119</v>
      </c>
    </row>
    <row r="319" spans="1:10" x14ac:dyDescent="0.25">
      <c r="A319" s="87" t="s">
        <v>697</v>
      </c>
      <c r="B319" s="86">
        <v>119431.040488</v>
      </c>
      <c r="C319" s="86">
        <v>1437.58</v>
      </c>
      <c r="D319" s="86">
        <v>0</v>
      </c>
      <c r="E319" s="86">
        <v>16957.16</v>
      </c>
      <c r="F319" s="86">
        <v>2405</v>
      </c>
      <c r="G319" s="86">
        <v>6577.67</v>
      </c>
      <c r="H319" s="86">
        <v>19994.5</v>
      </c>
      <c r="I319" s="86">
        <v>116149.35714655343</v>
      </c>
      <c r="J319" t="s">
        <v>2120</v>
      </c>
    </row>
    <row r="320" spans="1:10" x14ac:dyDescent="0.25">
      <c r="A320" s="87" t="s">
        <v>289</v>
      </c>
      <c r="B320" s="86">
        <v>226480.58514500002</v>
      </c>
      <c r="C320" s="86">
        <v>3164.4</v>
      </c>
      <c r="D320" s="86">
        <v>0</v>
      </c>
      <c r="E320" s="86">
        <v>14962.22</v>
      </c>
      <c r="F320" s="86">
        <v>32435</v>
      </c>
      <c r="G320" s="86">
        <v>12747.31</v>
      </c>
      <c r="H320" s="86">
        <v>21780.95</v>
      </c>
      <c r="I320" s="86">
        <v>88135.606026221853</v>
      </c>
      <c r="J320" t="s">
        <v>2121</v>
      </c>
    </row>
    <row r="321" spans="1:10" x14ac:dyDescent="0.25">
      <c r="A321" s="87" t="s">
        <v>361</v>
      </c>
      <c r="B321" s="86">
        <v>27058.240717000001</v>
      </c>
      <c r="C321" s="86">
        <v>882.15</v>
      </c>
      <c r="D321" s="86">
        <v>0</v>
      </c>
      <c r="E321" s="86">
        <v>5882.8099999999995</v>
      </c>
      <c r="F321" s="86">
        <v>11169.349999999999</v>
      </c>
      <c r="G321" s="86">
        <v>3892.05</v>
      </c>
      <c r="H321" s="86">
        <v>8867.73</v>
      </c>
      <c r="I321" s="86">
        <v>12908.099249378121</v>
      </c>
      <c r="J321" t="s">
        <v>2122</v>
      </c>
    </row>
    <row r="322" spans="1:10" x14ac:dyDescent="0.25">
      <c r="A322" s="87" t="s">
        <v>924</v>
      </c>
      <c r="B322" s="86">
        <v>6941.6133570000002</v>
      </c>
      <c r="C322" s="86">
        <v>119.8</v>
      </c>
      <c r="D322" s="86">
        <v>0</v>
      </c>
      <c r="E322" s="86">
        <v>81.03</v>
      </c>
      <c r="F322" s="86">
        <v>100</v>
      </c>
      <c r="G322" s="86">
        <v>129.87</v>
      </c>
      <c r="H322" s="86">
        <v>486.26</v>
      </c>
      <c r="I322" s="86">
        <v>3489.0669630834236</v>
      </c>
      <c r="J322" t="s">
        <v>2123</v>
      </c>
    </row>
    <row r="323" spans="1:10" x14ac:dyDescent="0.25">
      <c r="A323" s="87" t="s">
        <v>193</v>
      </c>
      <c r="B323" s="86">
        <v>14644.221501</v>
      </c>
      <c r="C323" s="86">
        <v>1376.15</v>
      </c>
      <c r="D323" s="86">
        <v>0</v>
      </c>
      <c r="E323" s="86">
        <v>2261.12</v>
      </c>
      <c r="F323" s="86">
        <v>740</v>
      </c>
      <c r="G323" s="86">
        <v>5983.55</v>
      </c>
      <c r="H323" s="86">
        <v>597.95000000000005</v>
      </c>
      <c r="I323" s="86">
        <v>8153.1389045315555</v>
      </c>
      <c r="J323" t="s">
        <v>2124</v>
      </c>
    </row>
    <row r="324" spans="1:10" x14ac:dyDescent="0.25">
      <c r="A324" s="87" t="s">
        <v>111</v>
      </c>
      <c r="B324" s="86">
        <v>11478.580404</v>
      </c>
      <c r="C324" s="86">
        <v>7335.2</v>
      </c>
      <c r="D324" s="86">
        <v>0</v>
      </c>
      <c r="E324" s="86">
        <v>622.72</v>
      </c>
      <c r="F324" s="86">
        <v>436.9</v>
      </c>
      <c r="G324" s="86">
        <v>36.049999999999997</v>
      </c>
      <c r="H324" s="86">
        <v>469.2</v>
      </c>
      <c r="I324" s="86">
        <v>15010.513587507847</v>
      </c>
      <c r="J324" t="s">
        <v>2125</v>
      </c>
    </row>
    <row r="325" spans="1:10" x14ac:dyDescent="0.25">
      <c r="A325" s="87" t="s">
        <v>113</v>
      </c>
      <c r="B325" s="86">
        <v>7550.393591</v>
      </c>
      <c r="C325" s="86">
        <v>1062.95</v>
      </c>
      <c r="D325" s="86">
        <v>0</v>
      </c>
      <c r="E325" s="86">
        <v>928.54</v>
      </c>
      <c r="F325" s="86">
        <v>187</v>
      </c>
      <c r="G325" s="86">
        <v>36.5</v>
      </c>
      <c r="H325" s="86">
        <v>256.75</v>
      </c>
      <c r="I325" s="86">
        <v>6121.0347699375152</v>
      </c>
      <c r="J325" t="s">
        <v>2126</v>
      </c>
    </row>
    <row r="326" spans="1:10" x14ac:dyDescent="0.25">
      <c r="A326" s="87" t="s">
        <v>515</v>
      </c>
      <c r="B326" s="86">
        <v>33687.480847999999</v>
      </c>
      <c r="C326" s="86">
        <v>12957.32</v>
      </c>
      <c r="D326" s="86">
        <v>0</v>
      </c>
      <c r="E326" s="86">
        <v>3320.2</v>
      </c>
      <c r="F326" s="86">
        <v>7667.7199999999993</v>
      </c>
      <c r="G326" s="86">
        <v>16673.38</v>
      </c>
      <c r="H326" s="86">
        <v>4739.3</v>
      </c>
      <c r="I326" s="86">
        <v>28990.047729059424</v>
      </c>
      <c r="J326" t="s">
        <v>2127</v>
      </c>
    </row>
    <row r="327" spans="1:10" x14ac:dyDescent="0.25">
      <c r="A327" s="87" t="s">
        <v>291</v>
      </c>
      <c r="B327" s="86">
        <v>3916.962051</v>
      </c>
      <c r="C327" s="86">
        <v>265.5</v>
      </c>
      <c r="D327" s="86">
        <v>0</v>
      </c>
      <c r="E327" s="86">
        <v>917.3</v>
      </c>
      <c r="F327" s="86">
        <v>45268.94</v>
      </c>
      <c r="G327" s="86">
        <v>493.95</v>
      </c>
      <c r="H327" s="86">
        <v>4307.3500000000004</v>
      </c>
      <c r="I327" s="86">
        <v>5220.8482976608047</v>
      </c>
      <c r="J327" t="s">
        <v>2128</v>
      </c>
    </row>
    <row r="328" spans="1:10" x14ac:dyDescent="0.25">
      <c r="A328" s="87" t="s">
        <v>771</v>
      </c>
      <c r="B328" s="86">
        <v>249620.50829699999</v>
      </c>
      <c r="C328" s="86">
        <v>6781.1900000000005</v>
      </c>
      <c r="D328" s="86">
        <v>0</v>
      </c>
      <c r="E328" s="86">
        <v>10473.5</v>
      </c>
      <c r="F328" s="86">
        <v>33153.449999999997</v>
      </c>
      <c r="G328" s="86">
        <v>21708.400000000001</v>
      </c>
      <c r="H328" s="86">
        <v>99413.23</v>
      </c>
      <c r="I328" s="86">
        <v>109218.08044414641</v>
      </c>
      <c r="J328" t="s">
        <v>2129</v>
      </c>
    </row>
    <row r="329" spans="1:10" x14ac:dyDescent="0.25">
      <c r="A329" s="87" t="s">
        <v>173</v>
      </c>
      <c r="B329" s="86">
        <v>42734.041656000001</v>
      </c>
      <c r="C329" s="86">
        <v>7064.8</v>
      </c>
      <c r="D329" s="86">
        <v>0</v>
      </c>
      <c r="E329" s="86">
        <v>7358.17</v>
      </c>
      <c r="F329" s="86">
        <v>36415.161999999997</v>
      </c>
      <c r="G329" s="86">
        <v>24498.83</v>
      </c>
      <c r="H329" s="86">
        <v>4964.5</v>
      </c>
      <c r="I329" s="86">
        <v>58414.582607659504</v>
      </c>
      <c r="J329" t="s">
        <v>2130</v>
      </c>
    </row>
    <row r="330" spans="1:10" x14ac:dyDescent="0.25">
      <c r="A330" s="87" t="s">
        <v>603</v>
      </c>
      <c r="B330" s="86">
        <v>1206.457797</v>
      </c>
      <c r="C330" s="86">
        <v>0</v>
      </c>
      <c r="D330" s="86">
        <v>134.30000000000001</v>
      </c>
      <c r="E330" s="86">
        <v>73</v>
      </c>
      <c r="F330" s="86">
        <v>0</v>
      </c>
      <c r="G330" s="86">
        <v>0</v>
      </c>
      <c r="H330" s="86">
        <v>0</v>
      </c>
      <c r="I330" s="86">
        <v>2364.1869826245365</v>
      </c>
      <c r="J330" t="s">
        <v>2131</v>
      </c>
    </row>
    <row r="331" spans="1:10" x14ac:dyDescent="0.25">
      <c r="A331" s="87" t="s">
        <v>653</v>
      </c>
      <c r="B331" s="86">
        <v>26214.672340000001</v>
      </c>
      <c r="C331" s="86">
        <v>2560.31</v>
      </c>
      <c r="D331" s="86">
        <v>0</v>
      </c>
      <c r="E331" s="86">
        <v>1173.28</v>
      </c>
      <c r="F331" s="86">
        <v>15259.38</v>
      </c>
      <c r="G331" s="86">
        <v>8976.64</v>
      </c>
      <c r="H331" s="86">
        <v>6078.09</v>
      </c>
      <c r="I331" s="86">
        <v>14792.665383028027</v>
      </c>
      <c r="J331" t="s">
        <v>2132</v>
      </c>
    </row>
    <row r="332" spans="1:10" x14ac:dyDescent="0.25">
      <c r="A332" s="87" t="s">
        <v>775</v>
      </c>
      <c r="B332" s="86">
        <v>41264.083000000006</v>
      </c>
      <c r="C332" s="86">
        <v>70936.679999999993</v>
      </c>
      <c r="D332" s="86">
        <v>0</v>
      </c>
      <c r="E332" s="86">
        <v>9006.93</v>
      </c>
      <c r="F332" s="86">
        <v>38598.775000000001</v>
      </c>
      <c r="G332" s="86">
        <v>11764.29</v>
      </c>
      <c r="H332" s="86">
        <v>13672.029999999999</v>
      </c>
      <c r="I332" s="86">
        <v>49623.526372676162</v>
      </c>
      <c r="J332" t="s">
        <v>2133</v>
      </c>
    </row>
    <row r="333" spans="1:10" x14ac:dyDescent="0.25">
      <c r="A333" s="87" t="s">
        <v>926</v>
      </c>
      <c r="B333" s="86">
        <v>14096.030599</v>
      </c>
      <c r="C333" s="86">
        <v>309.39999999999998</v>
      </c>
      <c r="D333" s="86">
        <v>0</v>
      </c>
      <c r="E333" s="86">
        <v>608.95000000000005</v>
      </c>
      <c r="F333" s="86">
        <v>1442.6</v>
      </c>
      <c r="G333" s="86">
        <v>185.45</v>
      </c>
      <c r="H333" s="86">
        <v>150.52000000000001</v>
      </c>
      <c r="I333" s="86">
        <v>15773.812266664077</v>
      </c>
      <c r="J333" t="s">
        <v>2134</v>
      </c>
    </row>
    <row r="334" spans="1:10" x14ac:dyDescent="0.25">
      <c r="A334" s="87" t="s">
        <v>928</v>
      </c>
      <c r="B334" s="86">
        <v>30882.690480000005</v>
      </c>
      <c r="C334" s="86">
        <v>5220.45</v>
      </c>
      <c r="D334" s="86">
        <v>0</v>
      </c>
      <c r="E334" s="86">
        <v>5524.31</v>
      </c>
      <c r="F334" s="86">
        <v>10512.55</v>
      </c>
      <c r="G334" s="86">
        <v>10031.31</v>
      </c>
      <c r="H334" s="86">
        <v>3861.35</v>
      </c>
      <c r="I334" s="86">
        <v>16559.720677490885</v>
      </c>
      <c r="J334" t="s">
        <v>2135</v>
      </c>
    </row>
    <row r="335" spans="1:10" x14ac:dyDescent="0.25">
      <c r="A335" s="87" t="s">
        <v>795</v>
      </c>
      <c r="B335" s="86">
        <v>221325.51029999999</v>
      </c>
      <c r="C335" s="86">
        <v>18665.849999999999</v>
      </c>
      <c r="D335" s="86">
        <v>0</v>
      </c>
      <c r="E335" s="86">
        <v>24339.239999999998</v>
      </c>
      <c r="F335" s="86">
        <v>216284.02000000002</v>
      </c>
      <c r="G335" s="86">
        <v>47384.44</v>
      </c>
      <c r="H335" s="86">
        <v>49861.25</v>
      </c>
      <c r="I335" s="86">
        <v>71049.514313709544</v>
      </c>
      <c r="J335" t="s">
        <v>2136</v>
      </c>
    </row>
    <row r="336" spans="1:10" x14ac:dyDescent="0.25">
      <c r="A336" s="87" t="s">
        <v>517</v>
      </c>
      <c r="B336" s="86">
        <v>165975.27968599999</v>
      </c>
      <c r="C336" s="86">
        <v>103831.48999999999</v>
      </c>
      <c r="D336" s="86">
        <v>0</v>
      </c>
      <c r="E336" s="86">
        <v>27613.629999999997</v>
      </c>
      <c r="F336" s="86">
        <v>114867.17850000001</v>
      </c>
      <c r="G336" s="86">
        <v>24242.03</v>
      </c>
      <c r="H336" s="86">
        <v>44429.5</v>
      </c>
      <c r="I336" s="86">
        <v>147053.63524601742</v>
      </c>
      <c r="J336" t="s">
        <v>2137</v>
      </c>
    </row>
    <row r="337" spans="1:10" x14ac:dyDescent="0.25">
      <c r="A337" s="87" t="s">
        <v>605</v>
      </c>
      <c r="B337" s="86">
        <v>40943.701065000001</v>
      </c>
      <c r="C337" s="86">
        <v>0</v>
      </c>
      <c r="D337" s="86">
        <v>276.06</v>
      </c>
      <c r="E337" s="86">
        <v>395.82</v>
      </c>
      <c r="F337" s="86">
        <v>0</v>
      </c>
      <c r="G337" s="86">
        <v>20</v>
      </c>
      <c r="H337" s="86">
        <v>0</v>
      </c>
      <c r="I337" s="86">
        <v>23970.145605174494</v>
      </c>
      <c r="J337" t="s">
        <v>2138</v>
      </c>
    </row>
    <row r="338" spans="1:10" x14ac:dyDescent="0.25">
      <c r="A338" s="87" t="s">
        <v>293</v>
      </c>
      <c r="B338" s="86">
        <v>15130.674499000001</v>
      </c>
      <c r="C338" s="86">
        <v>1602.4</v>
      </c>
      <c r="D338" s="86">
        <v>0</v>
      </c>
      <c r="E338" s="86">
        <v>2522.4499999999998</v>
      </c>
      <c r="F338" s="86">
        <v>20</v>
      </c>
      <c r="G338" s="86">
        <v>77.5</v>
      </c>
      <c r="H338" s="86">
        <v>1759.35</v>
      </c>
      <c r="I338" s="86">
        <v>8705.8672056784453</v>
      </c>
      <c r="J338" t="s">
        <v>2139</v>
      </c>
    </row>
    <row r="339" spans="1:10" x14ac:dyDescent="0.25">
      <c r="A339" s="87" t="s">
        <v>115</v>
      </c>
      <c r="B339" s="86">
        <v>4521.4807730000002</v>
      </c>
      <c r="C339" s="86">
        <v>0</v>
      </c>
      <c r="D339" s="86">
        <v>0</v>
      </c>
      <c r="E339" s="86">
        <v>565.82999999999993</v>
      </c>
      <c r="F339" s="86">
        <v>4375.2124999999996</v>
      </c>
      <c r="G339" s="86">
        <v>833.52</v>
      </c>
      <c r="H339" s="86">
        <v>1945.73</v>
      </c>
      <c r="I339" s="86">
        <v>3766.8462930950946</v>
      </c>
      <c r="J339" t="s">
        <v>2140</v>
      </c>
    </row>
    <row r="340" spans="1:10" x14ac:dyDescent="0.25">
      <c r="A340" s="87" t="s">
        <v>713</v>
      </c>
      <c r="B340" s="86">
        <v>16061.978225999999</v>
      </c>
      <c r="C340" s="86">
        <v>2969.42</v>
      </c>
      <c r="D340" s="86">
        <v>0</v>
      </c>
      <c r="E340" s="86">
        <v>5026.51</v>
      </c>
      <c r="F340" s="86">
        <v>2814.35</v>
      </c>
      <c r="G340" s="86">
        <v>528.5</v>
      </c>
      <c r="H340" s="86">
        <v>833.4</v>
      </c>
      <c r="I340" s="86">
        <v>9473.452606495237</v>
      </c>
      <c r="J340" t="s">
        <v>2141</v>
      </c>
    </row>
    <row r="341" spans="1:10" x14ac:dyDescent="0.25">
      <c r="A341" s="87" t="s">
        <v>437</v>
      </c>
      <c r="B341" s="86">
        <v>63640.829573999996</v>
      </c>
      <c r="C341" s="86">
        <v>12040.06</v>
      </c>
      <c r="D341" s="86">
        <v>0</v>
      </c>
      <c r="E341" s="86">
        <v>8002.93</v>
      </c>
      <c r="F341" s="86">
        <v>34243.735000000001</v>
      </c>
      <c r="G341" s="86">
        <v>15419.42</v>
      </c>
      <c r="H341" s="86">
        <v>8036.88</v>
      </c>
      <c r="I341" s="86">
        <v>38722.279736068747</v>
      </c>
      <c r="J341" t="s">
        <v>2142</v>
      </c>
    </row>
    <row r="342" spans="1:10" x14ac:dyDescent="0.25">
      <c r="A342" s="87" t="s">
        <v>295</v>
      </c>
      <c r="B342" s="86">
        <v>3029.7398989999997</v>
      </c>
      <c r="C342" s="86">
        <v>2580.71</v>
      </c>
      <c r="D342" s="86">
        <v>0</v>
      </c>
      <c r="E342" s="86">
        <v>620.15</v>
      </c>
      <c r="F342" s="86">
        <v>5380.55</v>
      </c>
      <c r="G342" s="86">
        <v>214.55</v>
      </c>
      <c r="H342" s="86">
        <v>15.8</v>
      </c>
      <c r="I342" s="86">
        <v>2990.792892548689</v>
      </c>
      <c r="J342" t="s">
        <v>2143</v>
      </c>
    </row>
    <row r="343" spans="1:10" x14ac:dyDescent="0.25">
      <c r="A343" s="87" t="s">
        <v>751</v>
      </c>
      <c r="B343" s="86">
        <v>0</v>
      </c>
      <c r="C343" s="86">
        <v>0</v>
      </c>
      <c r="D343" s="86">
        <v>0</v>
      </c>
      <c r="E343" s="86">
        <v>0</v>
      </c>
      <c r="F343" s="86">
        <v>267.67</v>
      </c>
      <c r="G343" s="86">
        <v>0</v>
      </c>
      <c r="H343" s="86">
        <v>0</v>
      </c>
      <c r="I343" s="86">
        <v>0</v>
      </c>
      <c r="J343" t="s">
        <v>2144</v>
      </c>
    </row>
    <row r="344" spans="1:10" x14ac:dyDescent="0.25">
      <c r="A344" s="87" t="s">
        <v>629</v>
      </c>
      <c r="B344" s="86">
        <v>29893.883619999997</v>
      </c>
      <c r="C344" s="86">
        <v>306.14999999999998</v>
      </c>
      <c r="D344" s="86">
        <v>0</v>
      </c>
      <c r="E344" s="86">
        <v>2105.86</v>
      </c>
      <c r="F344" s="86">
        <v>8283.4</v>
      </c>
      <c r="G344" s="86">
        <v>1393.7</v>
      </c>
      <c r="H344" s="86">
        <v>914.4</v>
      </c>
      <c r="I344" s="86">
        <v>44367.366973442739</v>
      </c>
      <c r="J344" t="s">
        <v>2145</v>
      </c>
    </row>
    <row r="345" spans="1:10" x14ac:dyDescent="0.25">
      <c r="A345" s="87" t="s">
        <v>769</v>
      </c>
      <c r="B345" s="86">
        <v>0</v>
      </c>
      <c r="C345" s="86">
        <v>0</v>
      </c>
      <c r="D345" s="86">
        <v>0</v>
      </c>
      <c r="E345" s="86">
        <v>0</v>
      </c>
      <c r="F345" s="86">
        <v>0</v>
      </c>
      <c r="G345" s="86">
        <v>0</v>
      </c>
      <c r="H345" s="86">
        <v>0</v>
      </c>
      <c r="I345" s="86">
        <v>0</v>
      </c>
      <c r="J345" t="s">
        <v>2146</v>
      </c>
    </row>
    <row r="346" spans="1:10" x14ac:dyDescent="0.25">
      <c r="A346" s="87" t="s">
        <v>719</v>
      </c>
      <c r="B346" s="86">
        <v>8578.9007710000005</v>
      </c>
      <c r="C346" s="86">
        <v>45.6</v>
      </c>
      <c r="D346" s="86">
        <v>0</v>
      </c>
      <c r="E346" s="86">
        <v>57.03</v>
      </c>
      <c r="F346" s="86">
        <v>40</v>
      </c>
      <c r="G346" s="86">
        <v>142.26</v>
      </c>
      <c r="H346" s="86">
        <v>517.20000000000005</v>
      </c>
      <c r="I346" s="86">
        <v>7354.7428796157365</v>
      </c>
      <c r="J346" t="s">
        <v>2147</v>
      </c>
    </row>
    <row r="347" spans="1:10" x14ac:dyDescent="0.25">
      <c r="A347" s="87" t="s">
        <v>607</v>
      </c>
      <c r="B347" s="86">
        <v>6574.6628469999996</v>
      </c>
      <c r="C347" s="86">
        <v>0</v>
      </c>
      <c r="D347" s="86">
        <v>50</v>
      </c>
      <c r="E347" s="86">
        <v>115.94</v>
      </c>
      <c r="F347" s="86">
        <v>0</v>
      </c>
      <c r="G347" s="86">
        <v>0</v>
      </c>
      <c r="H347" s="86">
        <v>0</v>
      </c>
      <c r="I347" s="86">
        <v>5426.8732465619232</v>
      </c>
      <c r="J347" t="s">
        <v>2148</v>
      </c>
    </row>
    <row r="348" spans="1:10" x14ac:dyDescent="0.25">
      <c r="A348" s="87" t="s">
        <v>297</v>
      </c>
      <c r="B348" s="86">
        <v>12596.359381</v>
      </c>
      <c r="C348" s="86">
        <v>65.27</v>
      </c>
      <c r="D348" s="86">
        <v>0</v>
      </c>
      <c r="E348" s="86">
        <v>2150.85</v>
      </c>
      <c r="F348" s="86">
        <v>230</v>
      </c>
      <c r="G348" s="86">
        <v>7992.76</v>
      </c>
      <c r="H348" s="86">
        <v>1453.5</v>
      </c>
      <c r="I348" s="86">
        <v>9001.8666792771746</v>
      </c>
      <c r="J348" t="s">
        <v>2149</v>
      </c>
    </row>
    <row r="349" spans="1:10" x14ac:dyDescent="0.25">
      <c r="A349" s="87" t="s">
        <v>519</v>
      </c>
      <c r="B349" s="86">
        <v>6200.8824789999999</v>
      </c>
      <c r="C349" s="86">
        <v>10329.709999999999</v>
      </c>
      <c r="D349" s="86">
        <v>0</v>
      </c>
      <c r="E349" s="86">
        <v>1510.05</v>
      </c>
      <c r="F349" s="86">
        <v>7810.28</v>
      </c>
      <c r="G349" s="86">
        <v>546.34</v>
      </c>
      <c r="H349" s="86">
        <v>2358.0100000000002</v>
      </c>
      <c r="I349" s="86">
        <v>7718.085290655471</v>
      </c>
      <c r="J349" t="s">
        <v>2150</v>
      </c>
    </row>
    <row r="350" spans="1:10" x14ac:dyDescent="0.25">
      <c r="A350" s="87" t="s">
        <v>609</v>
      </c>
      <c r="B350" s="86">
        <v>17889.110726999999</v>
      </c>
      <c r="C350" s="86">
        <v>0</v>
      </c>
      <c r="D350" s="86">
        <v>970.29</v>
      </c>
      <c r="E350" s="86">
        <v>229</v>
      </c>
      <c r="F350" s="86">
        <v>0</v>
      </c>
      <c r="G350" s="86">
        <v>20</v>
      </c>
      <c r="H350" s="86">
        <v>0</v>
      </c>
      <c r="I350" s="86">
        <v>11855.305588594158</v>
      </c>
      <c r="J350" t="s">
        <v>2151</v>
      </c>
    </row>
    <row r="351" spans="1:10" x14ac:dyDescent="0.25">
      <c r="A351" s="87" t="s">
        <v>195</v>
      </c>
      <c r="B351" s="86">
        <v>18509.923056</v>
      </c>
      <c r="C351" s="86">
        <v>7511.9400000000005</v>
      </c>
      <c r="D351" s="86">
        <v>0</v>
      </c>
      <c r="E351" s="86">
        <v>1417.76</v>
      </c>
      <c r="F351" s="86">
        <v>307</v>
      </c>
      <c r="G351" s="86">
        <v>1743.8899999999999</v>
      </c>
      <c r="H351" s="86">
        <v>684.85</v>
      </c>
      <c r="I351" s="86">
        <v>10690.860820107426</v>
      </c>
      <c r="J351" t="s">
        <v>2152</v>
      </c>
    </row>
    <row r="352" spans="1:10" x14ac:dyDescent="0.25">
      <c r="A352" s="87" t="s">
        <v>439</v>
      </c>
      <c r="B352" s="86">
        <v>14527.097349000001</v>
      </c>
      <c r="C352" s="86">
        <v>141.6</v>
      </c>
      <c r="D352" s="86">
        <v>0</v>
      </c>
      <c r="E352" s="86">
        <v>412.29999999999995</v>
      </c>
      <c r="F352" s="86">
        <v>8060.59</v>
      </c>
      <c r="G352" s="86">
        <v>333.85</v>
      </c>
      <c r="H352" s="86">
        <v>567.9</v>
      </c>
      <c r="I352" s="86">
        <v>5217.9324069531403</v>
      </c>
      <c r="J352" t="s">
        <v>2153</v>
      </c>
    </row>
    <row r="353" spans="1:10" x14ac:dyDescent="0.25">
      <c r="A353" s="87" t="s">
        <v>441</v>
      </c>
      <c r="B353" s="86">
        <v>27720.911506999997</v>
      </c>
      <c r="C353" s="86">
        <v>337.74</v>
      </c>
      <c r="D353" s="86">
        <v>0</v>
      </c>
      <c r="E353" s="86">
        <v>4828.41</v>
      </c>
      <c r="F353" s="86">
        <v>8005.1900000000005</v>
      </c>
      <c r="G353" s="86">
        <v>2324.08</v>
      </c>
      <c r="H353" s="86">
        <v>8677.77</v>
      </c>
      <c r="I353" s="86">
        <v>15492.064925978744</v>
      </c>
      <c r="J353" t="s">
        <v>2154</v>
      </c>
    </row>
    <row r="354" spans="1:10" x14ac:dyDescent="0.25">
      <c r="A354" s="87" t="s">
        <v>363</v>
      </c>
      <c r="B354" s="86">
        <v>9321.9236430000001</v>
      </c>
      <c r="C354" s="86">
        <v>125.55</v>
      </c>
      <c r="D354" s="86">
        <v>0</v>
      </c>
      <c r="E354" s="86">
        <v>175.5</v>
      </c>
      <c r="F354" s="86">
        <v>10638.75</v>
      </c>
      <c r="G354" s="86">
        <v>6444.45</v>
      </c>
      <c r="H354" s="86">
        <v>1150</v>
      </c>
      <c r="I354" s="86">
        <v>3385.019932614327</v>
      </c>
      <c r="J354" t="s">
        <v>2155</v>
      </c>
    </row>
    <row r="355" spans="1:10" x14ac:dyDescent="0.25">
      <c r="A355" s="87" t="s">
        <v>611</v>
      </c>
      <c r="B355" s="86">
        <v>2356.4983220000004</v>
      </c>
      <c r="C355" s="86">
        <v>0</v>
      </c>
      <c r="D355" s="86">
        <v>3131.66</v>
      </c>
      <c r="E355" s="86">
        <v>88.45</v>
      </c>
      <c r="F355" s="86">
        <v>0</v>
      </c>
      <c r="G355" s="86">
        <v>0</v>
      </c>
      <c r="H355" s="86">
        <v>0</v>
      </c>
      <c r="I355" s="86">
        <v>2697.0750812265778</v>
      </c>
      <c r="J355" t="s">
        <v>2156</v>
      </c>
    </row>
    <row r="356" spans="1:10" x14ac:dyDescent="0.25">
      <c r="A356" s="87" t="s">
        <v>443</v>
      </c>
      <c r="B356" s="86">
        <v>36664.020054000001</v>
      </c>
      <c r="C356" s="86">
        <v>1356.15</v>
      </c>
      <c r="D356" s="86">
        <v>0</v>
      </c>
      <c r="E356" s="86">
        <v>6474.34</v>
      </c>
      <c r="F356" s="86">
        <v>8296.0499999999993</v>
      </c>
      <c r="G356" s="86">
        <v>1661.93</v>
      </c>
      <c r="H356" s="86">
        <v>7576.5499999999993</v>
      </c>
      <c r="I356" s="86">
        <v>20683.868623809591</v>
      </c>
      <c r="J356" t="s">
        <v>2157</v>
      </c>
    </row>
    <row r="357" spans="1:10" x14ac:dyDescent="0.25">
      <c r="A357" s="87" t="s">
        <v>445</v>
      </c>
      <c r="B357" s="86">
        <v>45332.289647999998</v>
      </c>
      <c r="C357" s="86">
        <v>113.05</v>
      </c>
      <c r="D357" s="86">
        <v>0</v>
      </c>
      <c r="E357" s="86">
        <v>946.69</v>
      </c>
      <c r="F357" s="86">
        <v>708.75</v>
      </c>
      <c r="G357" s="86">
        <v>1403.18</v>
      </c>
      <c r="H357" s="86">
        <v>1280.31</v>
      </c>
      <c r="I357" s="86">
        <v>19503.050920952966</v>
      </c>
      <c r="J357" t="s">
        <v>2158</v>
      </c>
    </row>
    <row r="358" spans="1:10" x14ac:dyDescent="0.25">
      <c r="A358" s="87" t="s">
        <v>930</v>
      </c>
      <c r="B358" s="86">
        <v>8989.0629320000007</v>
      </c>
      <c r="C358" s="86">
        <v>273.8</v>
      </c>
      <c r="D358" s="86">
        <v>0</v>
      </c>
      <c r="E358" s="86">
        <v>1277.32</v>
      </c>
      <c r="F358" s="86">
        <v>6138.01</v>
      </c>
      <c r="G358" s="86">
        <v>6108.43</v>
      </c>
      <c r="H358" s="86">
        <v>5767.2999999999993</v>
      </c>
      <c r="I358" s="86">
        <v>10198.327244634</v>
      </c>
      <c r="J358" t="s">
        <v>2159</v>
      </c>
    </row>
    <row r="359" spans="1:10" x14ac:dyDescent="0.25">
      <c r="A359" s="87" t="s">
        <v>813</v>
      </c>
      <c r="B359" s="86">
        <v>14936.528908</v>
      </c>
      <c r="C359" s="86">
        <v>7283.24</v>
      </c>
      <c r="D359" s="86">
        <v>0</v>
      </c>
      <c r="E359" s="86">
        <v>4392.96</v>
      </c>
      <c r="F359" s="86">
        <v>20</v>
      </c>
      <c r="G359" s="86">
        <v>183</v>
      </c>
      <c r="H359" s="86">
        <v>5249.75</v>
      </c>
      <c r="I359" s="86">
        <v>10103.069441688853</v>
      </c>
      <c r="J359" t="s">
        <v>812</v>
      </c>
    </row>
    <row r="360" spans="1:10" x14ac:dyDescent="0.25">
      <c r="A360" s="87" t="s">
        <v>197</v>
      </c>
      <c r="B360" s="86">
        <v>63210.765360999998</v>
      </c>
      <c r="C360" s="86">
        <v>12913.66</v>
      </c>
      <c r="D360" s="86">
        <v>0</v>
      </c>
      <c r="E360" s="86">
        <v>9112.94</v>
      </c>
      <c r="F360" s="86">
        <v>15565.81</v>
      </c>
      <c r="G360" s="86">
        <v>9750.7000000000007</v>
      </c>
      <c r="H360" s="86">
        <v>3944.9</v>
      </c>
      <c r="I360" s="86">
        <v>42928.910234922114</v>
      </c>
      <c r="J360" t="s">
        <v>2160</v>
      </c>
    </row>
    <row r="361" spans="1:10" x14ac:dyDescent="0.25">
      <c r="A361" s="87" t="s">
        <v>932</v>
      </c>
      <c r="B361" s="86">
        <v>13993.534521</v>
      </c>
      <c r="C361" s="86">
        <v>1937.75</v>
      </c>
      <c r="D361" s="86">
        <v>0</v>
      </c>
      <c r="E361" s="86">
        <v>1931.72</v>
      </c>
      <c r="F361" s="86">
        <v>1260.3</v>
      </c>
      <c r="G361" s="86">
        <v>2390.9499999999998</v>
      </c>
      <c r="H361" s="86">
        <v>5170.1100000000006</v>
      </c>
      <c r="I361" s="86">
        <v>10363.007333199443</v>
      </c>
      <c r="J361" t="s">
        <v>2161</v>
      </c>
    </row>
    <row r="362" spans="1:10" x14ac:dyDescent="0.25">
      <c r="A362" s="87" t="s">
        <v>299</v>
      </c>
      <c r="B362" s="86">
        <v>7319.8375269999997</v>
      </c>
      <c r="C362" s="86">
        <v>71.45</v>
      </c>
      <c r="D362" s="86">
        <v>0</v>
      </c>
      <c r="E362" s="86">
        <v>289.60000000000002</v>
      </c>
      <c r="F362" s="86">
        <v>588</v>
      </c>
      <c r="G362" s="86">
        <v>1225.8399999999999</v>
      </c>
      <c r="H362" s="86">
        <v>2767.75</v>
      </c>
      <c r="I362" s="86">
        <v>14736.627447722483</v>
      </c>
      <c r="J362" t="s">
        <v>2162</v>
      </c>
    </row>
    <row r="363" spans="1:10" x14ac:dyDescent="0.25">
      <c r="A363" s="87" t="s">
        <v>117</v>
      </c>
      <c r="B363" s="86">
        <v>14151.733079</v>
      </c>
      <c r="C363" s="86">
        <v>9.9499999999999993</v>
      </c>
      <c r="D363" s="86">
        <v>0</v>
      </c>
      <c r="E363" s="86">
        <v>92.65</v>
      </c>
      <c r="F363" s="86">
        <v>85</v>
      </c>
      <c r="G363" s="86">
        <v>97.08</v>
      </c>
      <c r="H363" s="86">
        <v>20.2</v>
      </c>
      <c r="I363" s="86">
        <v>4318.9205306250187</v>
      </c>
      <c r="J363" t="s">
        <v>2163</v>
      </c>
    </row>
    <row r="364" spans="1:10" x14ac:dyDescent="0.25">
      <c r="A364" s="87" t="s">
        <v>199</v>
      </c>
      <c r="B364" s="86">
        <v>5700.8222120000009</v>
      </c>
      <c r="C364" s="86">
        <v>336.44</v>
      </c>
      <c r="D364" s="86">
        <v>0</v>
      </c>
      <c r="E364" s="86">
        <v>2187.11</v>
      </c>
      <c r="F364" s="86">
        <v>1353.4099999999999</v>
      </c>
      <c r="G364" s="86">
        <v>2069.12</v>
      </c>
      <c r="H364" s="86">
        <v>12916.93</v>
      </c>
      <c r="I364" s="86">
        <v>8267.9987862886974</v>
      </c>
      <c r="J364" t="s">
        <v>2164</v>
      </c>
    </row>
    <row r="365" spans="1:10" x14ac:dyDescent="0.25">
      <c r="A365" s="87" t="s">
        <v>613</v>
      </c>
      <c r="B365" s="86">
        <v>4356.3728689999998</v>
      </c>
      <c r="C365" s="86">
        <v>0</v>
      </c>
      <c r="D365" s="86">
        <v>42.6</v>
      </c>
      <c r="E365" s="86">
        <v>822.43000000000006</v>
      </c>
      <c r="F365" s="86">
        <v>0</v>
      </c>
      <c r="G365" s="86">
        <v>2400</v>
      </c>
      <c r="H365" s="86">
        <v>0</v>
      </c>
      <c r="I365" s="86">
        <v>4694.0954535443107</v>
      </c>
      <c r="J365" t="s">
        <v>2165</v>
      </c>
    </row>
    <row r="366" spans="1:10" x14ac:dyDescent="0.25">
      <c r="A366" s="87" t="s">
        <v>801</v>
      </c>
      <c r="B366" s="86">
        <v>117440.210462</v>
      </c>
      <c r="C366" s="86">
        <v>33829.25</v>
      </c>
      <c r="D366" s="86">
        <v>0</v>
      </c>
      <c r="E366" s="86">
        <v>8271.36</v>
      </c>
      <c r="F366" s="86">
        <v>68179.732499999998</v>
      </c>
      <c r="G366" s="86">
        <v>38447.699999999997</v>
      </c>
      <c r="H366" s="86">
        <v>24717.65</v>
      </c>
      <c r="I366" s="86">
        <v>112840.04020997739</v>
      </c>
      <c r="J366" t="s">
        <v>2166</v>
      </c>
    </row>
    <row r="367" spans="1:10" x14ac:dyDescent="0.25">
      <c r="A367" s="87" t="s">
        <v>753</v>
      </c>
      <c r="B367" s="86">
        <v>0</v>
      </c>
      <c r="C367" s="86">
        <v>0</v>
      </c>
      <c r="D367" s="86">
        <v>0</v>
      </c>
      <c r="E367" s="86">
        <v>0</v>
      </c>
      <c r="F367" s="86">
        <v>190</v>
      </c>
      <c r="G367" s="86">
        <v>0</v>
      </c>
      <c r="H367" s="86">
        <v>0</v>
      </c>
      <c r="I367" s="86">
        <v>0</v>
      </c>
      <c r="J367" t="s">
        <v>2167</v>
      </c>
    </row>
    <row r="368" spans="1:10" x14ac:dyDescent="0.25">
      <c r="A368" s="87" t="s">
        <v>201</v>
      </c>
      <c r="B368" s="86">
        <v>120531.91297600001</v>
      </c>
      <c r="C368" s="86">
        <v>944.98</v>
      </c>
      <c r="D368" s="86">
        <v>0</v>
      </c>
      <c r="E368" s="86">
        <v>17778.41</v>
      </c>
      <c r="F368" s="86">
        <v>28040.68</v>
      </c>
      <c r="G368" s="86">
        <v>25529.21</v>
      </c>
      <c r="H368" s="86">
        <v>24025.33</v>
      </c>
      <c r="I368" s="86">
        <v>132158.59948547967</v>
      </c>
      <c r="J368" t="s">
        <v>2168</v>
      </c>
    </row>
    <row r="369" spans="1:10" x14ac:dyDescent="0.25">
      <c r="A369" s="87" t="s">
        <v>799</v>
      </c>
      <c r="B369" s="86">
        <v>240304.48748699998</v>
      </c>
      <c r="C369" s="86">
        <v>34707.630000000005</v>
      </c>
      <c r="D369" s="86">
        <v>0</v>
      </c>
      <c r="E369" s="86">
        <v>27080.6</v>
      </c>
      <c r="F369" s="86">
        <v>51072.718000000001</v>
      </c>
      <c r="G369" s="86">
        <v>13188.03</v>
      </c>
      <c r="H369" s="86">
        <v>41802.910000000003</v>
      </c>
      <c r="I369" s="86">
        <v>303476.30223116942</v>
      </c>
      <c r="J369" t="s">
        <v>2169</v>
      </c>
    </row>
    <row r="370" spans="1:10" x14ac:dyDescent="0.25">
      <c r="A370" s="87" t="s">
        <v>15</v>
      </c>
      <c r="B370" s="86">
        <v>189915.23411700001</v>
      </c>
      <c r="C370" s="86">
        <v>24076.690000000002</v>
      </c>
      <c r="D370" s="86">
        <v>0</v>
      </c>
      <c r="E370" s="86">
        <v>17251.75</v>
      </c>
      <c r="F370" s="86">
        <v>25585.23</v>
      </c>
      <c r="G370" s="86">
        <v>241783.1</v>
      </c>
      <c r="H370" s="86">
        <v>26052.35</v>
      </c>
      <c r="I370" s="86">
        <v>211351.49265962618</v>
      </c>
      <c r="J370" t="s">
        <v>2170</v>
      </c>
    </row>
    <row r="371" spans="1:10" x14ac:dyDescent="0.25">
      <c r="A371" s="87" t="s">
        <v>920</v>
      </c>
      <c r="B371" s="86">
        <v>47268.969943999997</v>
      </c>
      <c r="C371" s="86">
        <v>20140.349999999999</v>
      </c>
      <c r="D371" s="86">
        <v>0</v>
      </c>
      <c r="E371" s="86">
        <v>8880.08</v>
      </c>
      <c r="F371" s="86">
        <v>31600.394999999997</v>
      </c>
      <c r="G371" s="86">
        <v>23454.45</v>
      </c>
      <c r="H371" s="86">
        <v>12599.98</v>
      </c>
      <c r="I371" s="86">
        <v>41020.334969408381</v>
      </c>
      <c r="J371" t="s">
        <v>2171</v>
      </c>
    </row>
    <row r="372" spans="1:10" x14ac:dyDescent="0.25">
      <c r="A372" s="87" t="s">
        <v>615</v>
      </c>
      <c r="B372" s="86">
        <v>9848.4439440000006</v>
      </c>
      <c r="C372" s="86">
        <v>0</v>
      </c>
      <c r="D372" s="86">
        <v>27358.94</v>
      </c>
      <c r="E372" s="86">
        <v>389.8</v>
      </c>
      <c r="F372" s="86">
        <v>35</v>
      </c>
      <c r="G372" s="86">
        <v>857.2</v>
      </c>
      <c r="H372" s="86">
        <v>0</v>
      </c>
      <c r="I372" s="86">
        <v>7376.5302069753261</v>
      </c>
      <c r="J372" t="s">
        <v>2172</v>
      </c>
    </row>
    <row r="373" spans="1:10" x14ac:dyDescent="0.25">
      <c r="A373" s="87" t="s">
        <v>447</v>
      </c>
      <c r="B373" s="86">
        <v>6204.5628340000003</v>
      </c>
      <c r="C373" s="86">
        <v>167.07</v>
      </c>
      <c r="D373" s="86">
        <v>0</v>
      </c>
      <c r="E373" s="86">
        <v>222.46</v>
      </c>
      <c r="F373" s="86">
        <v>1523</v>
      </c>
      <c r="G373" s="86">
        <v>30</v>
      </c>
      <c r="H373" s="86">
        <v>52.45</v>
      </c>
      <c r="I373" s="86">
        <v>2730.5957568763629</v>
      </c>
      <c r="J373" t="s">
        <v>2173</v>
      </c>
    </row>
    <row r="374" spans="1:10" x14ac:dyDescent="0.25">
      <c r="A374" s="87" t="s">
        <v>301</v>
      </c>
      <c r="B374" s="86">
        <v>3630.5666759999999</v>
      </c>
      <c r="C374" s="86">
        <v>2614.9499999999998</v>
      </c>
      <c r="D374" s="86">
        <v>0</v>
      </c>
      <c r="E374" s="86">
        <v>1350.07</v>
      </c>
      <c r="F374" s="86">
        <v>8703.7200000000012</v>
      </c>
      <c r="G374" s="86">
        <v>175.25</v>
      </c>
      <c r="H374" s="86">
        <v>260.85000000000002</v>
      </c>
      <c r="I374" s="86">
        <v>5552.8547335680651</v>
      </c>
      <c r="J374" t="s">
        <v>2174</v>
      </c>
    </row>
    <row r="375" spans="1:10" x14ac:dyDescent="0.25">
      <c r="A375" s="87" t="s">
        <v>521</v>
      </c>
      <c r="B375" s="86">
        <v>7290.6231719999996</v>
      </c>
      <c r="C375" s="86">
        <v>6210.2</v>
      </c>
      <c r="D375" s="86">
        <v>0</v>
      </c>
      <c r="E375" s="86">
        <v>1300.55</v>
      </c>
      <c r="F375" s="86">
        <v>15518.914999999999</v>
      </c>
      <c r="G375" s="86">
        <v>1630.5</v>
      </c>
      <c r="H375" s="86">
        <v>1732.65</v>
      </c>
      <c r="I375" s="86">
        <v>9908.7972224827972</v>
      </c>
      <c r="J375" t="s">
        <v>2175</v>
      </c>
    </row>
    <row r="376" spans="1:10" x14ac:dyDescent="0.25">
      <c r="A376" s="87" t="s">
        <v>19</v>
      </c>
      <c r="B376" s="86">
        <v>88955.316344999999</v>
      </c>
      <c r="C376" s="86">
        <v>6695.6600000000008</v>
      </c>
      <c r="D376" s="86">
        <v>0</v>
      </c>
      <c r="E376" s="86">
        <v>12161.17</v>
      </c>
      <c r="F376" s="86">
        <v>51454.239999999998</v>
      </c>
      <c r="G376" s="86">
        <v>88449.790000000008</v>
      </c>
      <c r="H376" s="86">
        <v>45324.899999999994</v>
      </c>
      <c r="I376" s="86">
        <v>117644.1760983283</v>
      </c>
      <c r="J376" t="s">
        <v>2176</v>
      </c>
    </row>
    <row r="377" spans="1:10" x14ac:dyDescent="0.25">
      <c r="A377" s="87" t="s">
        <v>365</v>
      </c>
      <c r="B377" s="86">
        <v>16760.310699000001</v>
      </c>
      <c r="C377" s="86">
        <v>869.75</v>
      </c>
      <c r="D377" s="86">
        <v>0</v>
      </c>
      <c r="E377" s="86">
        <v>1659.71</v>
      </c>
      <c r="F377" s="86">
        <v>20230.45</v>
      </c>
      <c r="G377" s="86">
        <v>230.9</v>
      </c>
      <c r="H377" s="86">
        <v>4945.51</v>
      </c>
      <c r="I377" s="86">
        <v>11848.090129121827</v>
      </c>
      <c r="J377" t="s">
        <v>2177</v>
      </c>
    </row>
    <row r="378" spans="1:10" x14ac:dyDescent="0.25">
      <c r="A378" s="87" t="s">
        <v>303</v>
      </c>
      <c r="B378" s="86">
        <v>7856.3002020000004</v>
      </c>
      <c r="C378" s="86">
        <v>7929.87</v>
      </c>
      <c r="D378" s="86">
        <v>0</v>
      </c>
      <c r="E378" s="86">
        <v>3336.5</v>
      </c>
      <c r="F378" s="86">
        <v>610</v>
      </c>
      <c r="G378" s="86">
        <v>6284.91</v>
      </c>
      <c r="H378" s="86">
        <v>5114.82</v>
      </c>
      <c r="I378" s="86">
        <v>12624.261619884102</v>
      </c>
      <c r="J378" t="s">
        <v>2178</v>
      </c>
    </row>
    <row r="379" spans="1:10" x14ac:dyDescent="0.25">
      <c r="A379" s="87" t="s">
        <v>523</v>
      </c>
      <c r="B379" s="86">
        <v>8599.7581410000003</v>
      </c>
      <c r="C379" s="86">
        <v>140.26</v>
      </c>
      <c r="D379" s="86">
        <v>0</v>
      </c>
      <c r="E379" s="86">
        <v>454.08000000000004</v>
      </c>
      <c r="F379" s="86">
        <v>0</v>
      </c>
      <c r="G379" s="86">
        <v>6155.6100000000006</v>
      </c>
      <c r="H379" s="86">
        <v>3456.84</v>
      </c>
      <c r="I379" s="86">
        <v>4469.956165837526</v>
      </c>
      <c r="J379" t="s">
        <v>2179</v>
      </c>
    </row>
    <row r="380" spans="1:10" x14ac:dyDescent="0.25">
      <c r="A380" s="87" t="s">
        <v>305</v>
      </c>
      <c r="B380" s="86">
        <v>25004.987157</v>
      </c>
      <c r="C380" s="86">
        <v>2025.11</v>
      </c>
      <c r="D380" s="86">
        <v>0</v>
      </c>
      <c r="E380" s="86">
        <v>3134.29</v>
      </c>
      <c r="F380" s="86">
        <v>24625.35</v>
      </c>
      <c r="G380" s="86">
        <v>3508.55</v>
      </c>
      <c r="H380" s="86">
        <v>5478.12</v>
      </c>
      <c r="I380" s="86">
        <v>25246.445065650882</v>
      </c>
      <c r="J380" t="s">
        <v>2180</v>
      </c>
    </row>
    <row r="381" spans="1:10" x14ac:dyDescent="0.25">
      <c r="A381" s="87" t="s">
        <v>663</v>
      </c>
      <c r="B381" s="86">
        <v>93833.837470000013</v>
      </c>
      <c r="C381" s="86">
        <v>10370.98</v>
      </c>
      <c r="D381" s="86">
        <v>0</v>
      </c>
      <c r="E381" s="86">
        <v>7079.72</v>
      </c>
      <c r="F381" s="86">
        <v>14673.9</v>
      </c>
      <c r="G381" s="86">
        <v>30573.91</v>
      </c>
      <c r="H381" s="86">
        <v>17392.160000000003</v>
      </c>
      <c r="I381" s="86">
        <v>148835.24321148355</v>
      </c>
      <c r="J381" t="s">
        <v>2181</v>
      </c>
    </row>
    <row r="382" spans="1:10" x14ac:dyDescent="0.25">
      <c r="A382" s="87" t="s">
        <v>125</v>
      </c>
      <c r="B382" s="86">
        <v>37372.024131999999</v>
      </c>
      <c r="C382" s="86">
        <v>26675.52</v>
      </c>
      <c r="D382" s="86">
        <v>0</v>
      </c>
      <c r="E382" s="86">
        <v>7727.76</v>
      </c>
      <c r="F382" s="86">
        <v>19079.205000000002</v>
      </c>
      <c r="G382" s="86">
        <v>8379.35</v>
      </c>
      <c r="H382" s="86">
        <v>7315.3</v>
      </c>
      <c r="I382" s="86">
        <v>53015.59402411458</v>
      </c>
      <c r="J382" t="s">
        <v>2182</v>
      </c>
    </row>
    <row r="383" spans="1:10" x14ac:dyDescent="0.25">
      <c r="A383" s="87" t="s">
        <v>755</v>
      </c>
      <c r="B383" s="86">
        <v>0</v>
      </c>
      <c r="C383" s="86">
        <v>0</v>
      </c>
      <c r="D383" s="86">
        <v>0</v>
      </c>
      <c r="E383" s="86">
        <v>0</v>
      </c>
      <c r="F383" s="86">
        <v>1210.71</v>
      </c>
      <c r="G383" s="86">
        <v>0</v>
      </c>
      <c r="H383" s="86">
        <v>0</v>
      </c>
      <c r="I383" s="86">
        <v>633</v>
      </c>
      <c r="J383" t="s">
        <v>2183</v>
      </c>
    </row>
    <row r="384" spans="1:10" x14ac:dyDescent="0.25">
      <c r="A384" s="87" t="s">
        <v>127</v>
      </c>
      <c r="B384" s="86">
        <v>32482.699251999999</v>
      </c>
      <c r="C384" s="86">
        <v>3482.8</v>
      </c>
      <c r="D384" s="86">
        <v>0</v>
      </c>
      <c r="E384" s="86">
        <v>3293.9</v>
      </c>
      <c r="F384" s="86">
        <v>9889.0499999999993</v>
      </c>
      <c r="G384" s="86">
        <v>4003.9</v>
      </c>
      <c r="H384" s="86">
        <v>5767.75</v>
      </c>
      <c r="I384" s="86">
        <v>64484.282258739164</v>
      </c>
      <c r="J384" t="s">
        <v>2184</v>
      </c>
    </row>
    <row r="385" spans="1:10" x14ac:dyDescent="0.25">
      <c r="A385" s="87" t="s">
        <v>121</v>
      </c>
      <c r="B385" s="86">
        <v>105393.75368600001</v>
      </c>
      <c r="C385" s="86">
        <v>4037.8</v>
      </c>
      <c r="D385" s="86">
        <v>0</v>
      </c>
      <c r="E385" s="86">
        <v>5123.71</v>
      </c>
      <c r="F385" s="86">
        <v>22723.467499999999</v>
      </c>
      <c r="G385" s="86">
        <v>16554.22</v>
      </c>
      <c r="H385" s="86">
        <v>22308.02</v>
      </c>
      <c r="I385" s="86">
        <v>74418.158816217823</v>
      </c>
      <c r="J385" t="s">
        <v>2185</v>
      </c>
    </row>
    <row r="386" spans="1:10" x14ac:dyDescent="0.25">
      <c r="A386" s="87" t="s">
        <v>123</v>
      </c>
      <c r="B386" s="86">
        <v>65807.424881999992</v>
      </c>
      <c r="C386" s="86">
        <v>1241.99</v>
      </c>
      <c r="D386" s="86">
        <v>0</v>
      </c>
      <c r="E386" s="86">
        <v>2879.81</v>
      </c>
      <c r="F386" s="86">
        <v>31804.906999999999</v>
      </c>
      <c r="G386" s="86">
        <v>9339.7000000000007</v>
      </c>
      <c r="H386" s="86">
        <v>16007.199999999999</v>
      </c>
      <c r="I386" s="86">
        <v>180352.72130865083</v>
      </c>
      <c r="J386" t="s">
        <v>2186</v>
      </c>
    </row>
    <row r="387" spans="1:10" x14ac:dyDescent="0.25">
      <c r="A387" s="87" t="s">
        <v>119</v>
      </c>
      <c r="B387" s="86">
        <v>367321.63689800003</v>
      </c>
      <c r="C387" s="86">
        <v>34702.759999999995</v>
      </c>
      <c r="D387" s="86">
        <v>0</v>
      </c>
      <c r="E387" s="86">
        <v>14025.97</v>
      </c>
      <c r="F387" s="86">
        <v>21746.057499999999</v>
      </c>
      <c r="G387" s="86">
        <v>5622.49</v>
      </c>
      <c r="H387" s="86">
        <v>30063.52</v>
      </c>
      <c r="I387" s="86">
        <v>74619.693424841884</v>
      </c>
      <c r="J387" t="s">
        <v>2187</v>
      </c>
    </row>
    <row r="388" spans="1:10" x14ac:dyDescent="0.25">
      <c r="A388" s="87" t="s">
        <v>934</v>
      </c>
      <c r="B388" s="86">
        <v>8049.3409190000002</v>
      </c>
      <c r="C388" s="86">
        <v>57</v>
      </c>
      <c r="D388" s="86">
        <v>0</v>
      </c>
      <c r="E388" s="86">
        <v>439.1</v>
      </c>
      <c r="F388" s="86">
        <v>0</v>
      </c>
      <c r="G388" s="86">
        <v>25.7</v>
      </c>
      <c r="H388" s="86">
        <v>366.3</v>
      </c>
      <c r="I388" s="86">
        <v>5937.5887840319683</v>
      </c>
      <c r="J388" t="s">
        <v>2188</v>
      </c>
    </row>
    <row r="389" spans="1:10" x14ac:dyDescent="0.25">
      <c r="A389" s="87" t="s">
        <v>47</v>
      </c>
      <c r="B389" s="86">
        <v>118317.60698500001</v>
      </c>
      <c r="C389" s="86">
        <v>11772.470000000001</v>
      </c>
      <c r="D389" s="86">
        <v>0</v>
      </c>
      <c r="E389" s="86">
        <v>21003.79</v>
      </c>
      <c r="F389" s="86">
        <v>64652.94</v>
      </c>
      <c r="G389" s="86">
        <v>6080.41</v>
      </c>
      <c r="H389" s="86">
        <v>26397.7</v>
      </c>
      <c r="I389" s="86">
        <v>102098.9097895161</v>
      </c>
      <c r="J389" t="s">
        <v>2189</v>
      </c>
    </row>
    <row r="390" spans="1:10" x14ac:dyDescent="0.25">
      <c r="A390" s="87" t="s">
        <v>309</v>
      </c>
      <c r="B390" s="86">
        <v>12115.272423999999</v>
      </c>
      <c r="C390" s="86">
        <v>574.04999999999995</v>
      </c>
      <c r="D390" s="86">
        <v>0</v>
      </c>
      <c r="E390" s="86">
        <v>3924.99</v>
      </c>
      <c r="F390" s="86">
        <v>1400</v>
      </c>
      <c r="G390" s="86">
        <v>7278.6399999999994</v>
      </c>
      <c r="H390" s="86">
        <v>5622.2</v>
      </c>
      <c r="I390" s="86">
        <v>15793.587791293818</v>
      </c>
      <c r="J390" t="s">
        <v>2190</v>
      </c>
    </row>
    <row r="391" spans="1:10" x14ac:dyDescent="0.25">
      <c r="A391" s="87" t="s">
        <v>623</v>
      </c>
      <c r="B391" s="86">
        <v>821.05605100000002</v>
      </c>
      <c r="C391" s="86">
        <v>0</v>
      </c>
      <c r="D391" s="86">
        <v>107.42</v>
      </c>
      <c r="E391" s="86">
        <v>238.97</v>
      </c>
      <c r="F391" s="86">
        <v>0</v>
      </c>
      <c r="G391" s="86">
        <v>0</v>
      </c>
      <c r="H391" s="86">
        <v>0</v>
      </c>
      <c r="I391" s="86">
        <v>5005.4255615783914</v>
      </c>
      <c r="J391" t="s">
        <v>2191</v>
      </c>
    </row>
    <row r="392" spans="1:10" x14ac:dyDescent="0.25">
      <c r="A392" s="87" t="s">
        <v>701</v>
      </c>
      <c r="B392" s="86">
        <v>148398.553105</v>
      </c>
      <c r="C392" s="86">
        <v>10997.59</v>
      </c>
      <c r="D392" s="86">
        <v>0</v>
      </c>
      <c r="E392" s="86">
        <v>18109.599999999999</v>
      </c>
      <c r="F392" s="86">
        <v>1901.21</v>
      </c>
      <c r="G392" s="86">
        <v>7493.11</v>
      </c>
      <c r="H392" s="86">
        <v>8662.6</v>
      </c>
      <c r="I392" s="86">
        <v>149630.33881919741</v>
      </c>
      <c r="J392" t="s">
        <v>2192</v>
      </c>
    </row>
    <row r="393" spans="1:10" x14ac:dyDescent="0.25">
      <c r="A393" s="87" t="s">
        <v>131</v>
      </c>
      <c r="B393" s="86">
        <v>26123.606919999998</v>
      </c>
      <c r="C393" s="86">
        <v>9353.25</v>
      </c>
      <c r="D393" s="86">
        <v>0</v>
      </c>
      <c r="E393" s="86">
        <v>2723.06</v>
      </c>
      <c r="F393" s="86">
        <v>29403.55</v>
      </c>
      <c r="G393" s="86">
        <v>7893.72</v>
      </c>
      <c r="H393" s="86">
        <v>4332.67</v>
      </c>
      <c r="I393" s="86">
        <v>40570.330287334524</v>
      </c>
      <c r="J393" t="s">
        <v>2193</v>
      </c>
    </row>
    <row r="394" spans="1:10" x14ac:dyDescent="0.25">
      <c r="A394" s="87" t="s">
        <v>203</v>
      </c>
      <c r="B394" s="86">
        <v>33171.378234000003</v>
      </c>
      <c r="C394" s="86">
        <v>36.85</v>
      </c>
      <c r="D394" s="86">
        <v>0</v>
      </c>
      <c r="E394" s="86">
        <v>1211.56</v>
      </c>
      <c r="F394" s="86">
        <v>721</v>
      </c>
      <c r="G394" s="86">
        <v>1002.25</v>
      </c>
      <c r="H394" s="86">
        <v>263.3</v>
      </c>
      <c r="I394" s="86">
        <v>7926.8242881267524</v>
      </c>
      <c r="J394" t="s">
        <v>2194</v>
      </c>
    </row>
    <row r="395" spans="1:10" x14ac:dyDescent="0.25">
      <c r="A395" s="87" t="s">
        <v>311</v>
      </c>
      <c r="B395" s="86">
        <v>18956.513793000002</v>
      </c>
      <c r="C395" s="86">
        <v>2085.19</v>
      </c>
      <c r="D395" s="86">
        <v>0</v>
      </c>
      <c r="E395" s="86">
        <v>1312.31</v>
      </c>
      <c r="F395" s="86">
        <v>917.93</v>
      </c>
      <c r="G395" s="86">
        <v>661.86</v>
      </c>
      <c r="H395" s="86">
        <v>1964.6399999999999</v>
      </c>
      <c r="I395" s="86">
        <v>7865.3255957443853</v>
      </c>
      <c r="J395" t="s">
        <v>2195</v>
      </c>
    </row>
    <row r="396" spans="1:10" x14ac:dyDescent="0.25">
      <c r="A396" s="87" t="s">
        <v>313</v>
      </c>
      <c r="B396" s="86">
        <v>2892.3056530000003</v>
      </c>
      <c r="C396" s="86">
        <v>11830.9</v>
      </c>
      <c r="D396" s="86">
        <v>0</v>
      </c>
      <c r="E396" s="86">
        <v>87.87</v>
      </c>
      <c r="F396" s="86">
        <v>3530</v>
      </c>
      <c r="G396" s="86">
        <v>2907.12</v>
      </c>
      <c r="H396" s="86">
        <v>382.1</v>
      </c>
      <c r="I396" s="86">
        <v>5393.2315977076205</v>
      </c>
      <c r="J396" t="s">
        <v>2196</v>
      </c>
    </row>
    <row r="397" spans="1:10" x14ac:dyDescent="0.25">
      <c r="A397" s="87" t="s">
        <v>525</v>
      </c>
      <c r="B397" s="86">
        <v>10990.064617999999</v>
      </c>
      <c r="C397" s="86">
        <v>1056.0999999999999</v>
      </c>
      <c r="D397" s="86">
        <v>0</v>
      </c>
      <c r="E397" s="86">
        <v>1721.85</v>
      </c>
      <c r="F397" s="86">
        <v>1560</v>
      </c>
      <c r="G397" s="86">
        <v>88.9</v>
      </c>
      <c r="H397" s="86">
        <v>841.72</v>
      </c>
      <c r="I397" s="86">
        <v>13193.616484373142</v>
      </c>
      <c r="J397" t="s">
        <v>2197</v>
      </c>
    </row>
    <row r="398" spans="1:10" x14ac:dyDescent="0.25">
      <c r="A398" s="87" t="s">
        <v>133</v>
      </c>
      <c r="B398" s="86">
        <v>45091.261604999992</v>
      </c>
      <c r="C398" s="86">
        <v>4324.92</v>
      </c>
      <c r="D398" s="86">
        <v>0</v>
      </c>
      <c r="E398" s="86">
        <v>4148.62</v>
      </c>
      <c r="F398" s="86">
        <v>5800.5949999999993</v>
      </c>
      <c r="G398" s="86">
        <v>3485.4</v>
      </c>
      <c r="H398" s="86">
        <v>11599.83</v>
      </c>
      <c r="I398" s="86">
        <v>29794.673040752376</v>
      </c>
      <c r="J398" t="s">
        <v>2198</v>
      </c>
    </row>
    <row r="399" spans="1:10" x14ac:dyDescent="0.25">
      <c r="A399" s="87" t="s">
        <v>449</v>
      </c>
      <c r="B399" s="86">
        <v>9586.1326120000012</v>
      </c>
      <c r="C399" s="86">
        <v>227.5</v>
      </c>
      <c r="D399" s="86">
        <v>0</v>
      </c>
      <c r="E399" s="86">
        <v>406.8</v>
      </c>
      <c r="F399" s="86">
        <v>8486.0499999999993</v>
      </c>
      <c r="G399" s="86">
        <v>4601.6499999999996</v>
      </c>
      <c r="H399" s="86">
        <v>499.05</v>
      </c>
      <c r="I399" s="86">
        <v>3955.9744677089411</v>
      </c>
      <c r="J399" t="s">
        <v>2199</v>
      </c>
    </row>
    <row r="400" spans="1:10" x14ac:dyDescent="0.25">
      <c r="A400" s="87" t="s">
        <v>673</v>
      </c>
      <c r="B400" s="86">
        <v>40597.955800999996</v>
      </c>
      <c r="C400" s="86">
        <v>18543.79</v>
      </c>
      <c r="D400" s="86">
        <v>0</v>
      </c>
      <c r="E400" s="86">
        <v>33930.03</v>
      </c>
      <c r="F400" s="86">
        <v>1552</v>
      </c>
      <c r="G400" s="86">
        <v>832.97</v>
      </c>
      <c r="H400" s="86">
        <v>2441.12</v>
      </c>
      <c r="I400" s="86">
        <v>8938.8502070778959</v>
      </c>
      <c r="J400" t="s">
        <v>2200</v>
      </c>
    </row>
    <row r="401" spans="1:10" x14ac:dyDescent="0.25">
      <c r="A401" s="87" t="s">
        <v>757</v>
      </c>
      <c r="B401" s="86">
        <v>0</v>
      </c>
      <c r="C401" s="86">
        <v>0</v>
      </c>
      <c r="D401" s="86">
        <v>0</v>
      </c>
      <c r="E401" s="86">
        <v>0</v>
      </c>
      <c r="F401" s="86">
        <v>0</v>
      </c>
      <c r="G401" s="86">
        <v>0</v>
      </c>
      <c r="H401" s="86">
        <v>0</v>
      </c>
      <c r="I401" s="86">
        <v>0</v>
      </c>
      <c r="J401" t="s">
        <v>2201</v>
      </c>
    </row>
    <row r="402" spans="1:10" x14ac:dyDescent="0.25">
      <c r="A402" s="87" t="s">
        <v>527</v>
      </c>
      <c r="B402" s="86">
        <v>84421.20829200001</v>
      </c>
      <c r="C402" s="86">
        <v>16433.57</v>
      </c>
      <c r="D402" s="86">
        <v>0</v>
      </c>
      <c r="E402" s="86">
        <v>3246.45</v>
      </c>
      <c r="F402" s="86">
        <v>40326.875</v>
      </c>
      <c r="G402" s="86">
        <v>33439.1</v>
      </c>
      <c r="H402" s="86">
        <v>19548.400000000001</v>
      </c>
      <c r="I402" s="86">
        <v>80919.973318373988</v>
      </c>
      <c r="J402" t="s">
        <v>2202</v>
      </c>
    </row>
    <row r="403" spans="1:10" x14ac:dyDescent="0.25">
      <c r="A403" s="87" t="s">
        <v>367</v>
      </c>
      <c r="B403" s="86">
        <v>38303.300192000002</v>
      </c>
      <c r="C403" s="86">
        <v>168.65</v>
      </c>
      <c r="D403" s="86">
        <v>0</v>
      </c>
      <c r="E403" s="86">
        <v>8562.09</v>
      </c>
      <c r="F403" s="86">
        <v>9006.7000000000007</v>
      </c>
      <c r="G403" s="86">
        <v>11132.61</v>
      </c>
      <c r="H403" s="86">
        <v>7838.6100000000006</v>
      </c>
      <c r="I403" s="86">
        <v>15004.696535206807</v>
      </c>
      <c r="J403" t="s">
        <v>2203</v>
      </c>
    </row>
    <row r="404" spans="1:10" x14ac:dyDescent="0.25">
      <c r="A404" s="87" t="s">
        <v>451</v>
      </c>
      <c r="B404" s="86">
        <v>6724.7688559999997</v>
      </c>
      <c r="C404" s="86">
        <v>142.55000000000001</v>
      </c>
      <c r="D404" s="86">
        <v>0</v>
      </c>
      <c r="E404" s="86">
        <v>348.75</v>
      </c>
      <c r="F404" s="86">
        <v>550</v>
      </c>
      <c r="G404" s="86">
        <v>600</v>
      </c>
      <c r="H404" s="86">
        <v>926.22</v>
      </c>
      <c r="I404" s="86">
        <v>2935.2383250827729</v>
      </c>
      <c r="J404" t="s">
        <v>2204</v>
      </c>
    </row>
    <row r="405" spans="1:10" x14ac:dyDescent="0.25">
      <c r="A405" s="87" t="s">
        <v>559</v>
      </c>
      <c r="B405" s="86">
        <v>29441.737250999999</v>
      </c>
      <c r="C405" s="86">
        <v>0</v>
      </c>
      <c r="D405" s="86">
        <v>1631.85</v>
      </c>
      <c r="E405" s="86">
        <v>634.75</v>
      </c>
      <c r="F405" s="86">
        <v>0</v>
      </c>
      <c r="G405" s="86">
        <v>3070</v>
      </c>
      <c r="H405" s="86">
        <v>1194.7</v>
      </c>
      <c r="I405" s="86">
        <v>11076.386087150533</v>
      </c>
      <c r="J405" t="s">
        <v>2205</v>
      </c>
    </row>
    <row r="406" spans="1:10" x14ac:dyDescent="0.25">
      <c r="A406" s="87" t="s">
        <v>759</v>
      </c>
      <c r="B406" s="86">
        <v>0</v>
      </c>
      <c r="C406" s="86">
        <v>0</v>
      </c>
      <c r="D406" s="86">
        <v>0</v>
      </c>
      <c r="E406" s="86">
        <v>0</v>
      </c>
      <c r="F406" s="86">
        <v>2737</v>
      </c>
      <c r="G406" s="86">
        <v>0</v>
      </c>
      <c r="H406" s="86">
        <v>0</v>
      </c>
      <c r="I406" s="86">
        <v>0</v>
      </c>
      <c r="J406" t="s">
        <v>2206</v>
      </c>
    </row>
    <row r="407" spans="1:10" x14ac:dyDescent="0.25">
      <c r="A407" s="87" t="s">
        <v>627</v>
      </c>
      <c r="B407" s="86">
        <v>93082.075798999998</v>
      </c>
      <c r="C407" s="86">
        <v>7762.41</v>
      </c>
      <c r="D407" s="86">
        <v>0</v>
      </c>
      <c r="E407" s="86">
        <v>13752.71</v>
      </c>
      <c r="F407" s="86">
        <v>47645.8</v>
      </c>
      <c r="G407" s="86">
        <v>42964.100000000006</v>
      </c>
      <c r="H407" s="86">
        <v>23067.67</v>
      </c>
      <c r="I407" s="86">
        <v>137306.42493380193</v>
      </c>
      <c r="J407" t="s">
        <v>2207</v>
      </c>
    </row>
    <row r="408" spans="1:10" x14ac:dyDescent="0.25">
      <c r="A408" s="87" t="s">
        <v>453</v>
      </c>
      <c r="B408" s="86">
        <v>60535.749542999998</v>
      </c>
      <c r="C408" s="86">
        <v>740.29</v>
      </c>
      <c r="D408" s="86">
        <v>0</v>
      </c>
      <c r="E408" s="86">
        <v>3861.5499999999997</v>
      </c>
      <c r="F408" s="86">
        <v>1011</v>
      </c>
      <c r="G408" s="86">
        <v>781.98</v>
      </c>
      <c r="H408" s="86">
        <v>5313.5</v>
      </c>
      <c r="I408" s="86">
        <v>27861.068981555531</v>
      </c>
      <c r="J408" t="s">
        <v>2208</v>
      </c>
    </row>
    <row r="409" spans="1:10" x14ac:dyDescent="0.25">
      <c r="A409" s="87" t="s">
        <v>455</v>
      </c>
      <c r="B409" s="86">
        <v>7773.6873450000003</v>
      </c>
      <c r="C409" s="86">
        <v>58.9</v>
      </c>
      <c r="D409" s="86">
        <v>0</v>
      </c>
      <c r="E409" s="86">
        <v>244.98</v>
      </c>
      <c r="F409" s="86">
        <v>215</v>
      </c>
      <c r="G409" s="86">
        <v>169.05</v>
      </c>
      <c r="H409" s="86">
        <v>467.85</v>
      </c>
      <c r="I409" s="86">
        <v>6034.6410773851248</v>
      </c>
      <c r="J409" t="s">
        <v>2209</v>
      </c>
    </row>
    <row r="410" spans="1:10" x14ac:dyDescent="0.25">
      <c r="A410" s="87" t="s">
        <v>703</v>
      </c>
      <c r="B410" s="86">
        <v>58767.590340000002</v>
      </c>
      <c r="C410" s="86">
        <v>939.85</v>
      </c>
      <c r="D410" s="86">
        <v>0</v>
      </c>
      <c r="E410" s="86">
        <v>8845.52</v>
      </c>
      <c r="F410" s="86">
        <v>4503.5</v>
      </c>
      <c r="G410" s="86">
        <v>6299.88</v>
      </c>
      <c r="H410" s="86">
        <v>4208.95</v>
      </c>
      <c r="I410" s="86">
        <v>64181.807358857055</v>
      </c>
      <c r="J410" t="s">
        <v>2210</v>
      </c>
    </row>
    <row r="411" spans="1:10" x14ac:dyDescent="0.25">
      <c r="A411" s="87" t="s">
        <v>617</v>
      </c>
      <c r="B411" s="86">
        <v>70914.239382</v>
      </c>
      <c r="C411" s="86">
        <v>0</v>
      </c>
      <c r="D411" s="86">
        <v>40351.879999999997</v>
      </c>
      <c r="E411" s="86">
        <v>422.04</v>
      </c>
      <c r="F411" s="86">
        <v>5472</v>
      </c>
      <c r="G411" s="86">
        <v>2342</v>
      </c>
      <c r="H411" s="86">
        <v>0</v>
      </c>
      <c r="I411" s="86">
        <v>52317.086999806925</v>
      </c>
      <c r="J411" t="s">
        <v>2211</v>
      </c>
    </row>
    <row r="412" spans="1:10" x14ac:dyDescent="0.25">
      <c r="A412" s="87" t="s">
        <v>135</v>
      </c>
      <c r="B412" s="86">
        <v>4621.1383299999998</v>
      </c>
      <c r="C412" s="86">
        <v>50.3</v>
      </c>
      <c r="D412" s="86">
        <v>0</v>
      </c>
      <c r="E412" s="86">
        <v>389.02</v>
      </c>
      <c r="F412" s="86">
        <v>7508.7699999999995</v>
      </c>
      <c r="G412" s="86">
        <v>183.9</v>
      </c>
      <c r="H412" s="86">
        <v>580</v>
      </c>
      <c r="I412" s="86">
        <v>4215.0790460370063</v>
      </c>
      <c r="J412" t="s">
        <v>2212</v>
      </c>
    </row>
    <row r="413" spans="1:10" x14ac:dyDescent="0.25">
      <c r="A413" s="87" t="s">
        <v>457</v>
      </c>
      <c r="B413" s="86">
        <v>5444.6740019999997</v>
      </c>
      <c r="C413" s="86">
        <v>128.94999999999999</v>
      </c>
      <c r="D413" s="86">
        <v>0</v>
      </c>
      <c r="E413" s="86">
        <v>2364.2799999999997</v>
      </c>
      <c r="F413" s="86">
        <v>11699.72</v>
      </c>
      <c r="G413" s="86">
        <v>312.2</v>
      </c>
      <c r="H413" s="86">
        <v>335</v>
      </c>
      <c r="I413" s="86">
        <v>5315.6915501099029</v>
      </c>
      <c r="J413" t="s">
        <v>2213</v>
      </c>
    </row>
    <row r="414" spans="1:10" x14ac:dyDescent="0.25">
      <c r="A414" s="87" t="s">
        <v>205</v>
      </c>
      <c r="B414" s="86">
        <v>7757.2658460000002</v>
      </c>
      <c r="C414" s="86">
        <v>8632.35</v>
      </c>
      <c r="D414" s="86">
        <v>0</v>
      </c>
      <c r="E414" s="86">
        <v>159.34</v>
      </c>
      <c r="F414" s="86">
        <v>100</v>
      </c>
      <c r="G414" s="86">
        <v>1455.87</v>
      </c>
      <c r="H414" s="86">
        <v>4539.82</v>
      </c>
      <c r="I414" s="86">
        <v>8364.9109906080994</v>
      </c>
      <c r="J414" t="s">
        <v>2214</v>
      </c>
    </row>
    <row r="415" spans="1:10" x14ac:dyDescent="0.25">
      <c r="A415" s="87" t="s">
        <v>315</v>
      </c>
      <c r="B415" s="86">
        <v>10405.258105000001</v>
      </c>
      <c r="C415" s="86">
        <v>27759.32</v>
      </c>
      <c r="D415" s="86">
        <v>0</v>
      </c>
      <c r="E415" s="86">
        <v>2641.74</v>
      </c>
      <c r="F415" s="86">
        <v>6299.48</v>
      </c>
      <c r="G415" s="86">
        <v>302</v>
      </c>
      <c r="H415" s="86">
        <v>3423.95</v>
      </c>
      <c r="I415" s="86">
        <v>13222.0922372274</v>
      </c>
      <c r="J415" t="s">
        <v>2215</v>
      </c>
    </row>
    <row r="416" spans="1:10" x14ac:dyDescent="0.25">
      <c r="A416" s="87" t="s">
        <v>459</v>
      </c>
      <c r="B416" s="86">
        <v>11525.594727999998</v>
      </c>
      <c r="C416" s="86">
        <v>893.95</v>
      </c>
      <c r="D416" s="86">
        <v>0</v>
      </c>
      <c r="E416" s="86">
        <v>307.33000000000004</v>
      </c>
      <c r="F416" s="86">
        <v>10</v>
      </c>
      <c r="G416" s="86">
        <v>1913.1</v>
      </c>
      <c r="H416" s="86">
        <v>31.05</v>
      </c>
      <c r="I416" s="86">
        <v>5972.5178962206082</v>
      </c>
      <c r="J416" t="s">
        <v>2216</v>
      </c>
    </row>
    <row r="417" spans="1:10" x14ac:dyDescent="0.25">
      <c r="A417" s="87" t="s">
        <v>49</v>
      </c>
      <c r="B417" s="86">
        <v>59865.586944999995</v>
      </c>
      <c r="C417" s="86">
        <v>18818.760000000002</v>
      </c>
      <c r="D417" s="86">
        <v>0</v>
      </c>
      <c r="E417" s="86">
        <v>13168.130000000001</v>
      </c>
      <c r="F417" s="86">
        <v>11404.02</v>
      </c>
      <c r="G417" s="86">
        <v>28393.489999999998</v>
      </c>
      <c r="H417" s="86">
        <v>23764.53</v>
      </c>
      <c r="I417" s="86">
        <v>67537.675903891068</v>
      </c>
      <c r="J417" t="s">
        <v>2217</v>
      </c>
    </row>
    <row r="418" spans="1:10" x14ac:dyDescent="0.25">
      <c r="A418" s="87" t="s">
        <v>529</v>
      </c>
      <c r="B418" s="86">
        <v>45451.304702999994</v>
      </c>
      <c r="C418" s="86">
        <v>2016.51</v>
      </c>
      <c r="D418" s="86">
        <v>0</v>
      </c>
      <c r="E418" s="86">
        <v>1721.53</v>
      </c>
      <c r="F418" s="86">
        <v>355</v>
      </c>
      <c r="G418" s="86">
        <v>3641.45</v>
      </c>
      <c r="H418" s="86">
        <v>2449.0699999999997</v>
      </c>
      <c r="I418" s="86">
        <v>12009.721898011543</v>
      </c>
      <c r="J418" t="s">
        <v>2218</v>
      </c>
    </row>
    <row r="419" spans="1:10" x14ac:dyDescent="0.25">
      <c r="A419" s="87" t="s">
        <v>531</v>
      </c>
      <c r="B419" s="86">
        <v>9399.9132679999984</v>
      </c>
      <c r="C419" s="86">
        <v>151.44999999999999</v>
      </c>
      <c r="D419" s="86">
        <v>0</v>
      </c>
      <c r="E419" s="86">
        <v>609.35</v>
      </c>
      <c r="F419" s="86">
        <v>3060.0250000000001</v>
      </c>
      <c r="G419" s="86">
        <v>3161.25</v>
      </c>
      <c r="H419" s="86">
        <v>451.45</v>
      </c>
      <c r="I419" s="86">
        <v>5719.6003367819449</v>
      </c>
      <c r="J419" t="s">
        <v>2219</v>
      </c>
    </row>
    <row r="420" spans="1:10" x14ac:dyDescent="0.25">
      <c r="A420" s="87" t="s">
        <v>533</v>
      </c>
      <c r="B420" s="86">
        <v>15228.845214999999</v>
      </c>
      <c r="C420" s="86">
        <v>7135.32</v>
      </c>
      <c r="D420" s="86">
        <v>0</v>
      </c>
      <c r="E420" s="86">
        <v>2122.1800000000003</v>
      </c>
      <c r="F420" s="86">
        <v>12130.8</v>
      </c>
      <c r="G420" s="86">
        <v>14450.22</v>
      </c>
      <c r="H420" s="86">
        <v>9081.93</v>
      </c>
      <c r="I420" s="86">
        <v>18764.402611420031</v>
      </c>
      <c r="J420" t="s">
        <v>2220</v>
      </c>
    </row>
    <row r="421" spans="1:10" x14ac:dyDescent="0.25">
      <c r="A421" s="87" t="s">
        <v>705</v>
      </c>
      <c r="B421" s="86">
        <v>113347.140497</v>
      </c>
      <c r="C421" s="86">
        <v>3432.4700000000003</v>
      </c>
      <c r="D421" s="86">
        <v>0</v>
      </c>
      <c r="E421" s="86">
        <v>17133.800000000003</v>
      </c>
      <c r="F421" s="86">
        <v>9189.07</v>
      </c>
      <c r="G421" s="86">
        <v>11272.779999999999</v>
      </c>
      <c r="H421" s="86">
        <v>11342.04</v>
      </c>
      <c r="I421" s="86">
        <v>108482.98758024679</v>
      </c>
      <c r="J421" t="s">
        <v>2221</v>
      </c>
    </row>
    <row r="422" spans="1:10" x14ac:dyDescent="0.25">
      <c r="A422" s="87" t="s">
        <v>535</v>
      </c>
      <c r="B422" s="86">
        <v>23986.298867000001</v>
      </c>
      <c r="C422" s="86">
        <v>15846.68</v>
      </c>
      <c r="D422" s="86">
        <v>0</v>
      </c>
      <c r="E422" s="86">
        <v>2558.5299999999997</v>
      </c>
      <c r="F422" s="86">
        <v>928.25</v>
      </c>
      <c r="G422" s="86">
        <v>144.65</v>
      </c>
      <c r="H422" s="86">
        <v>7130.0599999999995</v>
      </c>
      <c r="I422" s="86">
        <v>8425.1145248820158</v>
      </c>
      <c r="J422" t="s">
        <v>2222</v>
      </c>
    </row>
    <row r="423" spans="1:10" x14ac:dyDescent="0.25">
      <c r="A423" s="87" t="s">
        <v>785</v>
      </c>
      <c r="B423" s="86">
        <v>36152.947644</v>
      </c>
      <c r="C423" s="86">
        <v>0</v>
      </c>
      <c r="D423" s="86">
        <v>10026.6</v>
      </c>
      <c r="E423" s="86">
        <v>2627.84</v>
      </c>
      <c r="F423" s="86">
        <v>1055</v>
      </c>
      <c r="G423" s="86">
        <v>0</v>
      </c>
      <c r="H423" s="86">
        <v>0</v>
      </c>
      <c r="I423" s="86">
        <v>52021.904328863944</v>
      </c>
      <c r="J423" t="s">
        <v>2223</v>
      </c>
    </row>
    <row r="424" spans="1:10" x14ac:dyDescent="0.25">
      <c r="A424" s="87" t="s">
        <v>619</v>
      </c>
      <c r="B424" s="86">
        <v>16283.281502000002</v>
      </c>
      <c r="C424" s="86">
        <v>0</v>
      </c>
      <c r="D424" s="86">
        <v>22959.460000000003</v>
      </c>
      <c r="E424" s="86">
        <v>838.35</v>
      </c>
      <c r="F424" s="86">
        <v>4541.8999999999996</v>
      </c>
      <c r="G424" s="86">
        <v>0</v>
      </c>
      <c r="H424" s="86">
        <v>0</v>
      </c>
      <c r="I424" s="86">
        <v>18421.201316829382</v>
      </c>
      <c r="J424" t="s">
        <v>2224</v>
      </c>
    </row>
    <row r="425" spans="1:10" x14ac:dyDescent="0.25">
      <c r="A425" s="87" t="s">
        <v>317</v>
      </c>
      <c r="B425" s="86">
        <v>16140.879762000002</v>
      </c>
      <c r="C425" s="86">
        <v>66.25</v>
      </c>
      <c r="D425" s="86">
        <v>0</v>
      </c>
      <c r="E425" s="86">
        <v>1065.25</v>
      </c>
      <c r="F425" s="86">
        <v>4837.38</v>
      </c>
      <c r="G425" s="86">
        <v>3651.55</v>
      </c>
      <c r="H425" s="86">
        <v>394.95</v>
      </c>
      <c r="I425" s="86">
        <v>13407.248383231286</v>
      </c>
      <c r="J425" t="s">
        <v>2225</v>
      </c>
    </row>
    <row r="426" spans="1:10" x14ac:dyDescent="0.25">
      <c r="A426" s="87" t="s">
        <v>319</v>
      </c>
      <c r="B426" s="86">
        <v>40300.077416999993</v>
      </c>
      <c r="C426" s="86">
        <v>4491.92</v>
      </c>
      <c r="D426" s="86">
        <v>0</v>
      </c>
      <c r="E426" s="86">
        <v>8223.73</v>
      </c>
      <c r="F426" s="86">
        <v>4670</v>
      </c>
      <c r="G426" s="86">
        <v>7654.14</v>
      </c>
      <c r="H426" s="86">
        <v>5536.7</v>
      </c>
      <c r="I426" s="86">
        <v>25765.236111760405</v>
      </c>
      <c r="J426" t="s">
        <v>2226</v>
      </c>
    </row>
    <row r="427" spans="1:10" x14ac:dyDescent="0.25">
      <c r="A427" s="87" t="s">
        <v>835</v>
      </c>
      <c r="B427" s="86">
        <v>0</v>
      </c>
      <c r="C427" s="86">
        <v>0</v>
      </c>
      <c r="D427" s="86">
        <v>0</v>
      </c>
      <c r="E427" s="86">
        <v>0</v>
      </c>
      <c r="F427" s="86">
        <v>0</v>
      </c>
      <c r="G427" s="86">
        <v>0</v>
      </c>
      <c r="H427" s="86">
        <v>0</v>
      </c>
      <c r="I427" s="86">
        <v>0</v>
      </c>
      <c r="J427" t="s">
        <v>2227</v>
      </c>
    </row>
    <row r="428" spans="1:10" x14ac:dyDescent="0.25">
      <c r="A428" s="87" t="s">
        <v>207</v>
      </c>
      <c r="B428" s="86">
        <v>296879.84201800002</v>
      </c>
      <c r="C428" s="86">
        <v>939.72</v>
      </c>
      <c r="D428" s="86">
        <v>0</v>
      </c>
      <c r="E428" s="86">
        <v>3217.7</v>
      </c>
      <c r="F428" s="86">
        <v>11228.78</v>
      </c>
      <c r="G428" s="86">
        <v>34569.270000000004</v>
      </c>
      <c r="H428" s="86">
        <v>36007.47</v>
      </c>
      <c r="I428" s="86">
        <v>160056.02475227858</v>
      </c>
      <c r="J428" t="s">
        <v>2228</v>
      </c>
    </row>
    <row r="429" spans="1:10" x14ac:dyDescent="0.25">
      <c r="A429" s="87" t="s">
        <v>209</v>
      </c>
      <c r="B429" s="86">
        <v>3378.625078</v>
      </c>
      <c r="C429" s="86">
        <v>3060.8</v>
      </c>
      <c r="D429" s="86">
        <v>0</v>
      </c>
      <c r="E429" s="86">
        <v>199.75</v>
      </c>
      <c r="F429" s="86">
        <v>720</v>
      </c>
      <c r="G429" s="86">
        <v>173.1</v>
      </c>
      <c r="H429" s="86">
        <v>624.54999999999995</v>
      </c>
      <c r="I429" s="86">
        <v>2797.6433355327031</v>
      </c>
      <c r="J429" t="s">
        <v>2229</v>
      </c>
    </row>
    <row r="430" spans="1:10" x14ac:dyDescent="0.25">
      <c r="A430" s="87" t="s">
        <v>621</v>
      </c>
      <c r="B430" s="86">
        <v>31091.503944999997</v>
      </c>
      <c r="C430" s="86">
        <v>0</v>
      </c>
      <c r="D430" s="86">
        <v>3022.95</v>
      </c>
      <c r="E430" s="86">
        <v>1107.8600000000001</v>
      </c>
      <c r="F430" s="86">
        <v>2792</v>
      </c>
      <c r="G430" s="86">
        <v>1074</v>
      </c>
      <c r="H430" s="86">
        <v>2148</v>
      </c>
      <c r="I430" s="86">
        <v>47664.093172881912</v>
      </c>
      <c r="J430" t="s">
        <v>2230</v>
      </c>
    </row>
    <row r="431" spans="1:10" x14ac:dyDescent="0.25">
      <c r="A431" s="87" t="s">
        <v>555</v>
      </c>
      <c r="B431" s="86">
        <v>1620.1433159999999</v>
      </c>
      <c r="C431" s="86">
        <v>0</v>
      </c>
      <c r="D431" s="86">
        <v>10179.4</v>
      </c>
      <c r="E431" s="86">
        <v>267.45</v>
      </c>
      <c r="F431" s="86">
        <v>0</v>
      </c>
      <c r="G431" s="86">
        <v>0</v>
      </c>
      <c r="H431" s="86">
        <v>0</v>
      </c>
      <c r="I431" s="86">
        <v>3400.6570154911337</v>
      </c>
      <c r="J431" t="s">
        <v>2231</v>
      </c>
    </row>
    <row r="432" spans="1:10" x14ac:dyDescent="0.25">
      <c r="A432" s="87" t="s">
        <v>537</v>
      </c>
      <c r="B432" s="86">
        <v>18213.937824000001</v>
      </c>
      <c r="C432" s="86">
        <v>9307.77</v>
      </c>
      <c r="D432" s="86">
        <v>0</v>
      </c>
      <c r="E432" s="86">
        <v>2544.1</v>
      </c>
      <c r="F432" s="86">
        <v>13489.3</v>
      </c>
      <c r="G432" s="86">
        <v>842.05</v>
      </c>
      <c r="H432" s="86">
        <v>7932.9</v>
      </c>
      <c r="I432" s="86">
        <v>13024.527562287545</v>
      </c>
      <c r="J432" t="s">
        <v>2232</v>
      </c>
    </row>
    <row r="433" spans="1:10" x14ac:dyDescent="0.25">
      <c r="A433" s="87" t="s">
        <v>539</v>
      </c>
      <c r="B433" s="86">
        <v>29693.077738999997</v>
      </c>
      <c r="C433" s="86">
        <v>6861.24</v>
      </c>
      <c r="D433" s="86">
        <v>0</v>
      </c>
      <c r="E433" s="86">
        <v>1855.62</v>
      </c>
      <c r="F433" s="86">
        <v>12844.97</v>
      </c>
      <c r="G433" s="86">
        <v>27602.78</v>
      </c>
      <c r="H433" s="86">
        <v>10979.32</v>
      </c>
      <c r="I433" s="86">
        <v>35081.320522236929</v>
      </c>
      <c r="J433" t="s">
        <v>2233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0A1B-2A5F-40C5-8573-2A29E67FC533}">
  <dimension ref="A1:K438"/>
  <sheetViews>
    <sheetView workbookViewId="0">
      <selection activeCell="H1" sqref="H1:H1048576"/>
    </sheetView>
  </sheetViews>
  <sheetFormatPr defaultRowHeight="15" x14ac:dyDescent="0.25"/>
  <sheetData>
    <row r="1" spans="1:11" x14ac:dyDescent="0.25">
      <c r="A1" t="s">
        <v>2235</v>
      </c>
      <c r="B1" t="s">
        <v>2237</v>
      </c>
      <c r="C1" t="s">
        <v>2238</v>
      </c>
      <c r="D1" t="s">
        <v>2239</v>
      </c>
      <c r="E1" t="s">
        <v>2240</v>
      </c>
      <c r="F1" t="s">
        <v>2241</v>
      </c>
      <c r="G1" t="s">
        <v>2243</v>
      </c>
      <c r="H1" t="s">
        <v>2242</v>
      </c>
      <c r="I1" t="s">
        <v>2244</v>
      </c>
      <c r="J1" t="s">
        <v>954</v>
      </c>
      <c r="K1" t="s">
        <v>2236</v>
      </c>
    </row>
    <row r="2" spans="1:11" x14ac:dyDescent="0.25">
      <c r="A2" t="s">
        <v>137</v>
      </c>
      <c r="B2">
        <v>34399.699999999997</v>
      </c>
      <c r="C2">
        <v>3724.51</v>
      </c>
      <c r="D2">
        <v>0</v>
      </c>
      <c r="E2">
        <v>2923.2</v>
      </c>
      <c r="F2">
        <v>8600.380000000001</v>
      </c>
      <c r="G2">
        <v>14037.3</v>
      </c>
      <c r="H2">
        <v>10502.9</v>
      </c>
      <c r="I2">
        <v>30038.842520591512</v>
      </c>
      <c r="J2">
        <v>104226.8325205915</v>
      </c>
      <c r="K2" t="s">
        <v>1804</v>
      </c>
    </row>
    <row r="3" spans="1:11" x14ac:dyDescent="0.25">
      <c r="A3" t="s">
        <v>461</v>
      </c>
      <c r="B3">
        <v>19647.879999999997</v>
      </c>
      <c r="C3">
        <v>21220.23</v>
      </c>
      <c r="D3">
        <v>0</v>
      </c>
      <c r="E3">
        <v>3498.8199999999997</v>
      </c>
      <c r="F3">
        <v>24804.064999999999</v>
      </c>
      <c r="G3">
        <v>5541.02</v>
      </c>
      <c r="H3">
        <v>5383.5599999999995</v>
      </c>
      <c r="I3">
        <v>61951.595477387491</v>
      </c>
      <c r="J3">
        <v>142047.1704773875</v>
      </c>
      <c r="K3" t="s">
        <v>1805</v>
      </c>
    </row>
    <row r="4" spans="1:11" x14ac:dyDescent="0.25">
      <c r="A4" t="s">
        <v>211</v>
      </c>
      <c r="B4">
        <v>7877.4500000000007</v>
      </c>
      <c r="C4">
        <v>4568.92</v>
      </c>
      <c r="D4">
        <v>0</v>
      </c>
      <c r="E4">
        <v>2263.67</v>
      </c>
      <c r="F4">
        <v>5563.4699999999993</v>
      </c>
      <c r="G4">
        <v>194.65</v>
      </c>
      <c r="H4">
        <v>387.4</v>
      </c>
      <c r="I4">
        <v>6812.3901925699938</v>
      </c>
      <c r="J4">
        <v>27667.950192569999</v>
      </c>
      <c r="K4" t="s">
        <v>1806</v>
      </c>
    </row>
    <row r="5" spans="1:11" x14ac:dyDescent="0.25">
      <c r="A5" t="s">
        <v>463</v>
      </c>
      <c r="B5">
        <v>44286.8</v>
      </c>
      <c r="C5">
        <v>15645.41</v>
      </c>
      <c r="D5">
        <v>0</v>
      </c>
      <c r="E5">
        <v>6598.6399999999994</v>
      </c>
      <c r="F5">
        <v>19753.93</v>
      </c>
      <c r="G5">
        <v>10903.3</v>
      </c>
      <c r="H5">
        <v>13179.68</v>
      </c>
      <c r="I5">
        <v>24323.58805238596</v>
      </c>
      <c r="J5">
        <v>134691.34805238596</v>
      </c>
      <c r="K5" t="s">
        <v>1807</v>
      </c>
    </row>
    <row r="6" spans="1:11" x14ac:dyDescent="0.25">
      <c r="A6" t="s">
        <v>321</v>
      </c>
      <c r="B6">
        <v>37688.879999999997</v>
      </c>
      <c r="C6">
        <v>13657.58</v>
      </c>
      <c r="D6">
        <v>0</v>
      </c>
      <c r="E6">
        <v>6601.24</v>
      </c>
      <c r="F6">
        <v>46515.28</v>
      </c>
      <c r="G6">
        <v>14574.45</v>
      </c>
      <c r="H6">
        <v>7170.25</v>
      </c>
      <c r="I6">
        <v>25944.659301847554</v>
      </c>
      <c r="J6">
        <v>152152.33930184756</v>
      </c>
      <c r="K6" t="s">
        <v>1949</v>
      </c>
    </row>
    <row r="7" spans="1:11" x14ac:dyDescent="0.25">
      <c r="A7" t="s">
        <v>139</v>
      </c>
      <c r="B7">
        <v>14247.279999999999</v>
      </c>
      <c r="C7">
        <v>2319.9</v>
      </c>
      <c r="D7">
        <v>0</v>
      </c>
      <c r="E7">
        <v>3553.0299999999997</v>
      </c>
      <c r="F7">
        <v>11210.68</v>
      </c>
      <c r="G7">
        <v>3963.2</v>
      </c>
      <c r="H7">
        <v>7716.85</v>
      </c>
      <c r="I7">
        <v>23335.438484176608</v>
      </c>
      <c r="J7">
        <v>66346.378484176603</v>
      </c>
      <c r="K7" t="s">
        <v>1809</v>
      </c>
    </row>
    <row r="8" spans="1:11" x14ac:dyDescent="0.25">
      <c r="A8" t="s">
        <v>6</v>
      </c>
      <c r="B8">
        <v>15682.64</v>
      </c>
      <c r="C8">
        <v>78.8</v>
      </c>
      <c r="D8">
        <v>0</v>
      </c>
      <c r="E8">
        <v>2761.39</v>
      </c>
      <c r="F8">
        <v>78.150000000000006</v>
      </c>
      <c r="G8">
        <v>189.3</v>
      </c>
      <c r="H8">
        <v>51.65</v>
      </c>
      <c r="I8">
        <v>7079.1034562196373</v>
      </c>
      <c r="J8">
        <v>25921.033456219637</v>
      </c>
      <c r="K8" t="s">
        <v>1810</v>
      </c>
    </row>
    <row r="9" spans="1:11" x14ac:dyDescent="0.25">
      <c r="A9" t="s">
        <v>51</v>
      </c>
      <c r="B9">
        <v>8958.2999999999993</v>
      </c>
      <c r="C9">
        <v>1435.3</v>
      </c>
      <c r="D9">
        <v>0</v>
      </c>
      <c r="E9">
        <v>822</v>
      </c>
      <c r="F9">
        <v>1080</v>
      </c>
      <c r="G9">
        <v>4568.75</v>
      </c>
      <c r="H9">
        <v>2577.6999999999998</v>
      </c>
      <c r="I9">
        <v>2085.5409995448781</v>
      </c>
      <c r="J9">
        <v>21527.590999544878</v>
      </c>
      <c r="K9" t="s">
        <v>1811</v>
      </c>
    </row>
    <row r="10" spans="1:11" x14ac:dyDescent="0.25">
      <c r="A10" t="s">
        <v>541</v>
      </c>
      <c r="B10">
        <v>2209.65</v>
      </c>
      <c r="C10">
        <v>0</v>
      </c>
      <c r="D10">
        <v>141.6</v>
      </c>
      <c r="E10">
        <v>83</v>
      </c>
      <c r="F10">
        <v>0</v>
      </c>
      <c r="G10">
        <v>0</v>
      </c>
      <c r="H10">
        <v>0</v>
      </c>
      <c r="I10">
        <v>1590.5929768905041</v>
      </c>
      <c r="J10">
        <v>4024.8429768905044</v>
      </c>
      <c r="K10" t="s">
        <v>2012</v>
      </c>
    </row>
    <row r="11" spans="1:11" x14ac:dyDescent="0.25">
      <c r="A11" t="s">
        <v>543</v>
      </c>
      <c r="B11">
        <v>86280.959999999992</v>
      </c>
      <c r="C11">
        <v>0</v>
      </c>
      <c r="D11">
        <v>10018.42</v>
      </c>
      <c r="E11">
        <v>323.25</v>
      </c>
      <c r="F11">
        <v>113.5</v>
      </c>
      <c r="G11">
        <v>0</v>
      </c>
      <c r="H11">
        <v>0</v>
      </c>
      <c r="I11">
        <v>26738.263161623592</v>
      </c>
      <c r="J11">
        <v>123474.39316162358</v>
      </c>
      <c r="K11" t="s">
        <v>2089</v>
      </c>
    </row>
    <row r="12" spans="1:11" x14ac:dyDescent="0.25">
      <c r="A12" t="s">
        <v>661</v>
      </c>
      <c r="B12">
        <v>879.18999999999994</v>
      </c>
      <c r="C12">
        <v>0</v>
      </c>
      <c r="D12">
        <v>290.77</v>
      </c>
      <c r="E12">
        <v>393.6</v>
      </c>
      <c r="F12">
        <v>0</v>
      </c>
      <c r="G12">
        <v>0</v>
      </c>
      <c r="H12">
        <v>0</v>
      </c>
      <c r="I12">
        <v>1992.82</v>
      </c>
      <c r="J12">
        <v>3556.38</v>
      </c>
      <c r="K12" t="s">
        <v>1814</v>
      </c>
    </row>
    <row r="13" spans="1:11" x14ac:dyDescent="0.25">
      <c r="A13" t="s">
        <v>545</v>
      </c>
      <c r="B13">
        <v>1743.6000000000001</v>
      </c>
      <c r="C13">
        <v>20</v>
      </c>
      <c r="D13">
        <v>26.23</v>
      </c>
      <c r="E13">
        <v>18.5</v>
      </c>
      <c r="F13">
        <v>0</v>
      </c>
      <c r="G13">
        <v>0</v>
      </c>
      <c r="H13">
        <v>0</v>
      </c>
      <c r="I13">
        <v>943.95370653145221</v>
      </c>
      <c r="J13">
        <v>2752.2837065314525</v>
      </c>
      <c r="K13" t="s">
        <v>1815</v>
      </c>
    </row>
    <row r="14" spans="1:11" x14ac:dyDescent="0.25">
      <c r="A14" t="s">
        <v>809</v>
      </c>
      <c r="B14">
        <v>43219.81</v>
      </c>
      <c r="C14">
        <v>0</v>
      </c>
      <c r="D14">
        <v>63553.06</v>
      </c>
      <c r="E14">
        <v>1263.5999999999999</v>
      </c>
      <c r="F14">
        <v>0</v>
      </c>
      <c r="G14">
        <v>0</v>
      </c>
      <c r="H14">
        <v>525</v>
      </c>
      <c r="I14">
        <v>36369.136779662673</v>
      </c>
      <c r="J14">
        <v>144930.60677966266</v>
      </c>
      <c r="K14" t="s">
        <v>2110</v>
      </c>
    </row>
    <row r="15" spans="1:11" x14ac:dyDescent="0.25">
      <c r="A15" t="s">
        <v>323</v>
      </c>
      <c r="B15">
        <v>35088.32</v>
      </c>
      <c r="C15">
        <v>2064.94</v>
      </c>
      <c r="D15">
        <v>0</v>
      </c>
      <c r="E15">
        <v>1358.24</v>
      </c>
      <c r="F15">
        <v>1202.8499999999999</v>
      </c>
      <c r="G15">
        <v>1303.27</v>
      </c>
      <c r="H15">
        <v>4663.7</v>
      </c>
      <c r="I15">
        <v>12571.138186467291</v>
      </c>
      <c r="J15">
        <v>58252.45818646728</v>
      </c>
      <c r="K15" t="s">
        <v>1949</v>
      </c>
    </row>
    <row r="16" spans="1:11" x14ac:dyDescent="0.25">
      <c r="A16" t="s">
        <v>369</v>
      </c>
      <c r="B16">
        <v>24843.93</v>
      </c>
      <c r="C16">
        <v>1359.1</v>
      </c>
      <c r="D16">
        <v>0</v>
      </c>
      <c r="E16">
        <v>5983.05</v>
      </c>
      <c r="F16">
        <v>5191.95</v>
      </c>
      <c r="G16">
        <v>239.8</v>
      </c>
      <c r="H16">
        <v>784.38</v>
      </c>
      <c r="I16">
        <v>9165.7704421777707</v>
      </c>
      <c r="J16">
        <v>47567.980442177766</v>
      </c>
      <c r="K16" t="s">
        <v>1880</v>
      </c>
    </row>
    <row r="17" spans="1:11" x14ac:dyDescent="0.25">
      <c r="A17" t="s">
        <v>213</v>
      </c>
      <c r="B17">
        <v>3064.7000000000003</v>
      </c>
      <c r="C17">
        <v>1626.1999999999998</v>
      </c>
      <c r="D17">
        <v>0</v>
      </c>
      <c r="E17">
        <v>677.94</v>
      </c>
      <c r="F17">
        <v>5151.62</v>
      </c>
      <c r="G17">
        <v>253.5</v>
      </c>
      <c r="H17">
        <v>85.05</v>
      </c>
      <c r="I17">
        <v>3800.4702192391328</v>
      </c>
      <c r="J17">
        <v>14659.480219239131</v>
      </c>
      <c r="K17" t="s">
        <v>1819</v>
      </c>
    </row>
    <row r="18" spans="1:11" x14ac:dyDescent="0.25">
      <c r="A18" t="s">
        <v>547</v>
      </c>
      <c r="B18">
        <v>83047.489999999991</v>
      </c>
      <c r="C18">
        <v>0</v>
      </c>
      <c r="D18">
        <v>22395.53</v>
      </c>
      <c r="E18">
        <v>6059.11</v>
      </c>
      <c r="F18">
        <v>0</v>
      </c>
      <c r="G18">
        <v>9531.81</v>
      </c>
      <c r="H18">
        <v>9228</v>
      </c>
      <c r="I18">
        <v>107134.83146450247</v>
      </c>
      <c r="J18">
        <v>237396.77146450244</v>
      </c>
      <c r="K18" t="s">
        <v>1821</v>
      </c>
    </row>
    <row r="19" spans="1:11" x14ac:dyDescent="0.25">
      <c r="A19" t="s">
        <v>721</v>
      </c>
      <c r="B19">
        <v>0</v>
      </c>
      <c r="C19">
        <v>0</v>
      </c>
      <c r="D19">
        <v>0</v>
      </c>
      <c r="E19">
        <v>300</v>
      </c>
      <c r="F19">
        <v>818</v>
      </c>
      <c r="G19">
        <v>0</v>
      </c>
      <c r="H19">
        <v>0</v>
      </c>
      <c r="I19">
        <v>83.13</v>
      </c>
      <c r="J19">
        <v>1201.1300000000001</v>
      </c>
      <c r="K19" t="s">
        <v>1821</v>
      </c>
    </row>
    <row r="20" spans="1:11" x14ac:dyDescent="0.25">
      <c r="A20" t="s">
        <v>9</v>
      </c>
      <c r="B20">
        <v>228992.82</v>
      </c>
      <c r="C20">
        <v>42414.6</v>
      </c>
      <c r="D20">
        <v>0</v>
      </c>
      <c r="E20">
        <v>60293.58</v>
      </c>
      <c r="F20">
        <v>86439.43</v>
      </c>
      <c r="G20">
        <v>47155.58</v>
      </c>
      <c r="H20">
        <v>47777.16</v>
      </c>
      <c r="I20">
        <v>348302.9965575519</v>
      </c>
      <c r="J20">
        <v>861376.16655755183</v>
      </c>
      <c r="K20" t="s">
        <v>1821</v>
      </c>
    </row>
    <row r="21" spans="1:11" x14ac:dyDescent="0.25">
      <c r="A21" t="s">
        <v>633</v>
      </c>
      <c r="B21">
        <v>142249.01</v>
      </c>
      <c r="C21">
        <v>26582.83</v>
      </c>
      <c r="D21">
        <v>0</v>
      </c>
      <c r="E21">
        <v>21396.84</v>
      </c>
      <c r="F21">
        <v>3981.61</v>
      </c>
      <c r="G21">
        <v>30574.69</v>
      </c>
      <c r="H21">
        <v>41714.97</v>
      </c>
      <c r="I21">
        <v>234126.54412202886</v>
      </c>
      <c r="J21">
        <v>500626.49412202887</v>
      </c>
      <c r="K21" t="s">
        <v>1821</v>
      </c>
    </row>
    <row r="22" spans="1:11" x14ac:dyDescent="0.25">
      <c r="A22" t="s">
        <v>549</v>
      </c>
      <c r="B22">
        <v>11573.029999999999</v>
      </c>
      <c r="C22">
        <v>0</v>
      </c>
      <c r="D22">
        <v>13233.28</v>
      </c>
      <c r="E22">
        <v>278.95</v>
      </c>
      <c r="F22">
        <v>0</v>
      </c>
      <c r="G22">
        <v>20</v>
      </c>
      <c r="H22">
        <v>0</v>
      </c>
      <c r="I22">
        <v>6215.7321353412135</v>
      </c>
      <c r="J22">
        <v>31320.992135341214</v>
      </c>
      <c r="K22" t="s">
        <v>2069</v>
      </c>
    </row>
    <row r="23" spans="1:11" x14ac:dyDescent="0.25">
      <c r="A23" t="s">
        <v>53</v>
      </c>
      <c r="B23">
        <v>41108.230000000003</v>
      </c>
      <c r="C23">
        <v>10823.310000000001</v>
      </c>
      <c r="D23">
        <v>0</v>
      </c>
      <c r="E23">
        <v>2278.9899999999998</v>
      </c>
      <c r="F23">
        <v>51654.06</v>
      </c>
      <c r="G23">
        <v>5632.26</v>
      </c>
      <c r="H23">
        <v>4315.3500000000004</v>
      </c>
      <c r="I23">
        <v>12362.981632747642</v>
      </c>
      <c r="J23">
        <v>128175.18163274764</v>
      </c>
      <c r="K23" t="s">
        <v>1825</v>
      </c>
    </row>
    <row r="24" spans="1:11" x14ac:dyDescent="0.25">
      <c r="A24" t="s">
        <v>55</v>
      </c>
      <c r="B24">
        <v>23768.92</v>
      </c>
      <c r="C24">
        <v>6991.8499999999995</v>
      </c>
      <c r="D24">
        <v>0</v>
      </c>
      <c r="E24">
        <v>1842.0700000000002</v>
      </c>
      <c r="F24">
        <v>19754.424999999999</v>
      </c>
      <c r="G24">
        <v>6449.0599999999995</v>
      </c>
      <c r="H24">
        <v>12722.82</v>
      </c>
      <c r="I24">
        <v>19360.816971142391</v>
      </c>
      <c r="J24">
        <v>90889.961971142387</v>
      </c>
      <c r="K24" t="s">
        <v>1826</v>
      </c>
    </row>
    <row r="25" spans="1:11" x14ac:dyDescent="0.25">
      <c r="A25" t="s">
        <v>465</v>
      </c>
      <c r="B25">
        <v>7503.87</v>
      </c>
      <c r="C25">
        <v>1385.75</v>
      </c>
      <c r="D25">
        <v>0</v>
      </c>
      <c r="E25">
        <v>1473.2</v>
      </c>
      <c r="F25">
        <v>3401.1</v>
      </c>
      <c r="G25">
        <v>2184.35</v>
      </c>
      <c r="H25">
        <v>517.70000000000005</v>
      </c>
      <c r="I25">
        <v>6840.0694173539378</v>
      </c>
      <c r="J25">
        <v>23306.039417353939</v>
      </c>
      <c r="K25" t="s">
        <v>1827</v>
      </c>
    </row>
    <row r="26" spans="1:11" x14ac:dyDescent="0.25">
      <c r="A26" t="s">
        <v>551</v>
      </c>
      <c r="B26">
        <v>9973.11</v>
      </c>
      <c r="C26">
        <v>0</v>
      </c>
      <c r="D26">
        <v>761.17000000000007</v>
      </c>
      <c r="E26">
        <v>0</v>
      </c>
      <c r="F26">
        <v>0</v>
      </c>
      <c r="G26">
        <v>0</v>
      </c>
      <c r="H26">
        <v>0</v>
      </c>
      <c r="I26">
        <v>6937.3846694566028</v>
      </c>
      <c r="J26">
        <v>17671.664669456604</v>
      </c>
      <c r="K26" t="s">
        <v>1828</v>
      </c>
    </row>
    <row r="27" spans="1:11" x14ac:dyDescent="0.25">
      <c r="A27" t="s">
        <v>141</v>
      </c>
      <c r="B27">
        <v>31223.02</v>
      </c>
      <c r="C27">
        <v>40838.910000000003</v>
      </c>
      <c r="D27">
        <v>0</v>
      </c>
      <c r="E27">
        <v>8573.5499999999993</v>
      </c>
      <c r="F27">
        <v>23883.668000000001</v>
      </c>
      <c r="G27">
        <v>12691.240000000002</v>
      </c>
      <c r="H27">
        <v>12179.6</v>
      </c>
      <c r="I27">
        <v>28641.195109199231</v>
      </c>
      <c r="J27">
        <v>158031.18310919925</v>
      </c>
      <c r="K27" t="s">
        <v>1829</v>
      </c>
    </row>
    <row r="28" spans="1:11" x14ac:dyDescent="0.25">
      <c r="A28" t="s">
        <v>637</v>
      </c>
      <c r="B28">
        <v>10799.27</v>
      </c>
      <c r="C28">
        <v>0</v>
      </c>
      <c r="D28">
        <v>5649.79</v>
      </c>
      <c r="E28">
        <v>59.82</v>
      </c>
      <c r="F28">
        <v>0</v>
      </c>
      <c r="G28">
        <v>0</v>
      </c>
      <c r="H28">
        <v>500</v>
      </c>
      <c r="I28">
        <v>30622.256224947592</v>
      </c>
      <c r="J28">
        <v>47631.136224947593</v>
      </c>
      <c r="K28" t="s">
        <v>1915</v>
      </c>
    </row>
    <row r="29" spans="1:11" x14ac:dyDescent="0.25">
      <c r="A29" t="s">
        <v>789</v>
      </c>
      <c r="B29">
        <v>128178.61</v>
      </c>
      <c r="C29">
        <v>5973.92</v>
      </c>
      <c r="D29">
        <v>0</v>
      </c>
      <c r="E29">
        <v>17998.8</v>
      </c>
      <c r="F29">
        <v>7900.25</v>
      </c>
      <c r="G29">
        <v>12727.84</v>
      </c>
      <c r="H29">
        <v>9775.35</v>
      </c>
      <c r="I29">
        <v>196896.22276596434</v>
      </c>
      <c r="J29">
        <v>379450.99276596436</v>
      </c>
      <c r="K29" t="s">
        <v>1852</v>
      </c>
    </row>
    <row r="30" spans="1:11" x14ac:dyDescent="0.25">
      <c r="A30" t="s">
        <v>215</v>
      </c>
      <c r="B30">
        <v>18846.739999999998</v>
      </c>
      <c r="C30">
        <v>161.09</v>
      </c>
      <c r="D30">
        <v>0</v>
      </c>
      <c r="E30">
        <v>6948.17</v>
      </c>
      <c r="F30">
        <v>5130.22</v>
      </c>
      <c r="G30">
        <v>5044.3999999999996</v>
      </c>
      <c r="H30">
        <v>1100</v>
      </c>
      <c r="I30">
        <v>14223.592081991163</v>
      </c>
      <c r="J30">
        <v>51454.212081991165</v>
      </c>
      <c r="K30" t="s">
        <v>1832</v>
      </c>
    </row>
    <row r="31" spans="1:11" x14ac:dyDescent="0.25">
      <c r="A31" t="s">
        <v>217</v>
      </c>
      <c r="B31">
        <v>10212.49</v>
      </c>
      <c r="C31">
        <v>1989.8400000000001</v>
      </c>
      <c r="D31">
        <v>0</v>
      </c>
      <c r="E31">
        <v>462.53</v>
      </c>
      <c r="F31">
        <v>3720.8</v>
      </c>
      <c r="G31">
        <v>851.6</v>
      </c>
      <c r="H31">
        <v>873.5</v>
      </c>
      <c r="I31">
        <v>12724.445552506129</v>
      </c>
      <c r="J31">
        <v>30835.20555250613</v>
      </c>
      <c r="K31" t="s">
        <v>1833</v>
      </c>
    </row>
    <row r="32" spans="1:11" x14ac:dyDescent="0.25">
      <c r="A32" t="s">
        <v>219</v>
      </c>
      <c r="B32">
        <v>1844.8100000000002</v>
      </c>
      <c r="C32">
        <v>81.349999999999994</v>
      </c>
      <c r="D32">
        <v>0</v>
      </c>
      <c r="E32">
        <v>89.2</v>
      </c>
      <c r="F32">
        <v>81.400000000000006</v>
      </c>
      <c r="G32">
        <v>93.7</v>
      </c>
      <c r="H32">
        <v>20.5</v>
      </c>
      <c r="I32">
        <v>2619.0756974981678</v>
      </c>
      <c r="J32">
        <v>4830.0356974981678</v>
      </c>
      <c r="K32" t="s">
        <v>1834</v>
      </c>
    </row>
    <row r="33" spans="1:11" x14ac:dyDescent="0.25">
      <c r="A33" t="s">
        <v>651</v>
      </c>
      <c r="B33">
        <v>43385.59</v>
      </c>
      <c r="C33">
        <v>1618.92</v>
      </c>
      <c r="D33">
        <v>0</v>
      </c>
      <c r="E33">
        <v>4644.32</v>
      </c>
      <c r="F33">
        <v>18957.099999999999</v>
      </c>
      <c r="G33">
        <v>11217.67</v>
      </c>
      <c r="H33">
        <v>127546.65</v>
      </c>
      <c r="I33">
        <v>66668.427762691193</v>
      </c>
      <c r="J33">
        <v>274038.67776269116</v>
      </c>
      <c r="K33" t="s">
        <v>2206</v>
      </c>
    </row>
    <row r="34" spans="1:11" x14ac:dyDescent="0.25">
      <c r="A34" t="s">
        <v>221</v>
      </c>
      <c r="B34">
        <v>1891.0099999999998</v>
      </c>
      <c r="C34">
        <v>3659.95</v>
      </c>
      <c r="D34">
        <v>0</v>
      </c>
      <c r="E34">
        <v>793.25</v>
      </c>
      <c r="F34">
        <v>7428.15</v>
      </c>
      <c r="G34">
        <v>380.21</v>
      </c>
      <c r="H34">
        <v>2156.3000000000002</v>
      </c>
      <c r="I34">
        <v>2882.8753410740255</v>
      </c>
      <c r="J34">
        <v>19191.745341074024</v>
      </c>
      <c r="K34" t="s">
        <v>1836</v>
      </c>
    </row>
    <row r="35" spans="1:11" x14ac:dyDescent="0.25">
      <c r="A35" t="s">
        <v>791</v>
      </c>
      <c r="B35">
        <v>45219.990000000005</v>
      </c>
      <c r="C35">
        <v>11803.800000000001</v>
      </c>
      <c r="D35">
        <v>0</v>
      </c>
      <c r="E35">
        <v>6267.55</v>
      </c>
      <c r="F35">
        <v>24557.41</v>
      </c>
      <c r="G35">
        <v>9123.4500000000007</v>
      </c>
      <c r="H35">
        <v>7485.5</v>
      </c>
      <c r="I35">
        <v>49629.15739420562</v>
      </c>
      <c r="J35">
        <v>154086.85739420564</v>
      </c>
      <c r="K35" t="s">
        <v>1837</v>
      </c>
    </row>
    <row r="36" spans="1:11" x14ac:dyDescent="0.25">
      <c r="A36" t="s">
        <v>553</v>
      </c>
      <c r="B36">
        <v>2775.94</v>
      </c>
      <c r="C36">
        <v>0</v>
      </c>
      <c r="D36">
        <v>70.55</v>
      </c>
      <c r="E36">
        <v>41.4</v>
      </c>
      <c r="F36">
        <v>0</v>
      </c>
      <c r="G36">
        <v>0</v>
      </c>
      <c r="H36">
        <v>0</v>
      </c>
      <c r="I36">
        <v>2579.4788280002867</v>
      </c>
      <c r="J36">
        <v>5467.3688280002871</v>
      </c>
      <c r="K36" t="s">
        <v>1838</v>
      </c>
    </row>
    <row r="37" spans="1:11" x14ac:dyDescent="0.25">
      <c r="A37" t="s">
        <v>17</v>
      </c>
      <c r="B37">
        <v>6316.9500000000007</v>
      </c>
      <c r="C37">
        <v>55.1</v>
      </c>
      <c r="D37">
        <v>0</v>
      </c>
      <c r="E37">
        <v>10</v>
      </c>
      <c r="F37">
        <v>155</v>
      </c>
      <c r="G37">
        <v>760</v>
      </c>
      <c r="H37">
        <v>567.15</v>
      </c>
      <c r="I37">
        <v>8711.9558662028612</v>
      </c>
      <c r="J37">
        <v>16576.155866202862</v>
      </c>
      <c r="K37" t="s">
        <v>1840</v>
      </c>
    </row>
    <row r="38" spans="1:11" x14ac:dyDescent="0.25">
      <c r="A38" t="s">
        <v>723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t="s">
        <v>1840</v>
      </c>
    </row>
    <row r="39" spans="1:11" x14ac:dyDescent="0.25">
      <c r="A39" t="s">
        <v>557</v>
      </c>
      <c r="B39">
        <v>13260.95</v>
      </c>
      <c r="C39">
        <v>0</v>
      </c>
      <c r="D39">
        <v>81.599999999999994</v>
      </c>
      <c r="E39">
        <v>338.61</v>
      </c>
      <c r="F39">
        <v>196.85</v>
      </c>
      <c r="G39">
        <v>0</v>
      </c>
      <c r="H39">
        <v>0</v>
      </c>
      <c r="I39">
        <v>10446.265904495116</v>
      </c>
      <c r="J39">
        <v>24324.275904495116</v>
      </c>
      <c r="K39" t="s">
        <v>1840</v>
      </c>
    </row>
    <row r="40" spans="1:11" x14ac:dyDescent="0.25">
      <c r="A40" t="s">
        <v>371</v>
      </c>
      <c r="B40">
        <v>19597.77</v>
      </c>
      <c r="C40">
        <v>495.5</v>
      </c>
      <c r="D40">
        <v>0</v>
      </c>
      <c r="E40">
        <v>3651.43</v>
      </c>
      <c r="F40">
        <v>7045.6399999999994</v>
      </c>
      <c r="G40">
        <v>5848.5</v>
      </c>
      <c r="H40">
        <v>120.05</v>
      </c>
      <c r="I40">
        <v>15684.601171307779</v>
      </c>
      <c r="J40">
        <v>52443.491171307774</v>
      </c>
      <c r="K40" t="s">
        <v>1842</v>
      </c>
    </row>
    <row r="41" spans="1:11" x14ac:dyDescent="0.25">
      <c r="A41" t="s">
        <v>57</v>
      </c>
      <c r="B41">
        <v>4486.07</v>
      </c>
      <c r="C41">
        <v>18911.55</v>
      </c>
      <c r="D41">
        <v>0</v>
      </c>
      <c r="E41">
        <v>882.4</v>
      </c>
      <c r="F41">
        <v>26682.712499999998</v>
      </c>
      <c r="G41">
        <v>16854.95</v>
      </c>
      <c r="H41">
        <v>16190</v>
      </c>
      <c r="I41">
        <v>9402.8780926806467</v>
      </c>
      <c r="J41">
        <v>93410.560592680646</v>
      </c>
      <c r="K41" t="s">
        <v>1843</v>
      </c>
    </row>
    <row r="42" spans="1:11" x14ac:dyDescent="0.25">
      <c r="A42" t="s">
        <v>893</v>
      </c>
      <c r="B42">
        <v>8555.9</v>
      </c>
      <c r="C42">
        <v>179</v>
      </c>
      <c r="D42">
        <v>0</v>
      </c>
      <c r="E42">
        <v>1322.55</v>
      </c>
      <c r="F42">
        <v>30613.16</v>
      </c>
      <c r="G42">
        <v>5103.8099999999995</v>
      </c>
      <c r="H42">
        <v>1545.65</v>
      </c>
      <c r="I42">
        <v>8312.8784943451974</v>
      </c>
      <c r="J42">
        <v>55632.948494345197</v>
      </c>
      <c r="K42" t="s">
        <v>1844</v>
      </c>
    </row>
    <row r="43" spans="1:11" x14ac:dyDescent="0.25">
      <c r="A43" t="s">
        <v>143</v>
      </c>
      <c r="B43">
        <v>40138.44</v>
      </c>
      <c r="C43">
        <v>478.8</v>
      </c>
      <c r="D43">
        <v>0</v>
      </c>
      <c r="E43">
        <v>2817.71</v>
      </c>
      <c r="F43">
        <v>8578.0499999999993</v>
      </c>
      <c r="G43">
        <v>1825.63</v>
      </c>
      <c r="H43">
        <v>3602.65</v>
      </c>
      <c r="I43">
        <v>24908.10504756419</v>
      </c>
      <c r="J43">
        <v>82349.385047564196</v>
      </c>
      <c r="K43" t="s">
        <v>1845</v>
      </c>
    </row>
    <row r="44" spans="1:11" x14ac:dyDescent="0.25">
      <c r="A44" t="s">
        <v>2245</v>
      </c>
      <c r="B44">
        <v>15476.359999999999</v>
      </c>
      <c r="C44">
        <v>3743.24</v>
      </c>
      <c r="D44">
        <v>0</v>
      </c>
      <c r="E44">
        <v>1699.51</v>
      </c>
      <c r="F44">
        <v>495.97</v>
      </c>
      <c r="G44">
        <v>961.35</v>
      </c>
      <c r="H44">
        <v>435.94</v>
      </c>
      <c r="I44">
        <v>6941.3477450789833</v>
      </c>
      <c r="J44">
        <v>29753.717745078979</v>
      </c>
      <c r="K44" t="s">
        <v>1864</v>
      </c>
    </row>
    <row r="45" spans="1:11" x14ac:dyDescent="0.25">
      <c r="A45" t="s">
        <v>223</v>
      </c>
      <c r="B45">
        <v>34719.46</v>
      </c>
      <c r="C45">
        <v>3288.6099999999997</v>
      </c>
      <c r="D45">
        <v>0</v>
      </c>
      <c r="E45">
        <v>1861.3899999999999</v>
      </c>
      <c r="F45">
        <v>3618.5</v>
      </c>
      <c r="G45">
        <v>4884.42</v>
      </c>
      <c r="H45">
        <v>7870.9</v>
      </c>
      <c r="I45">
        <v>40783.098902569851</v>
      </c>
      <c r="J45">
        <v>97026.37890256985</v>
      </c>
      <c r="K45" t="s">
        <v>2055</v>
      </c>
    </row>
    <row r="46" spans="1:11" x14ac:dyDescent="0.25">
      <c r="A46" t="s">
        <v>147</v>
      </c>
      <c r="B46">
        <v>20268.21</v>
      </c>
      <c r="C46">
        <v>7741.53</v>
      </c>
      <c r="D46">
        <v>0</v>
      </c>
      <c r="E46">
        <v>1169.3899999999999</v>
      </c>
      <c r="F46">
        <v>54554.01</v>
      </c>
      <c r="G46">
        <v>2227.35</v>
      </c>
      <c r="H46">
        <v>223.3</v>
      </c>
      <c r="I46">
        <v>11060.802808533124</v>
      </c>
      <c r="J46">
        <v>97244.59280853314</v>
      </c>
      <c r="K46" t="s">
        <v>1848</v>
      </c>
    </row>
    <row r="47" spans="1:11" x14ac:dyDescent="0.25">
      <c r="A47" t="s">
        <v>269</v>
      </c>
      <c r="B47">
        <v>44461.229999999996</v>
      </c>
      <c r="C47">
        <v>10877.09</v>
      </c>
      <c r="D47">
        <v>0</v>
      </c>
      <c r="E47">
        <v>10874.779999999999</v>
      </c>
      <c r="F47">
        <v>64833.721999999994</v>
      </c>
      <c r="G47">
        <v>24363.439999999999</v>
      </c>
      <c r="H47">
        <v>29845.69</v>
      </c>
      <c r="I47">
        <v>42354.518999816901</v>
      </c>
      <c r="J47">
        <v>227610.4709998169</v>
      </c>
      <c r="K47" t="s">
        <v>1849</v>
      </c>
    </row>
    <row r="48" spans="1:11" x14ac:dyDescent="0.25">
      <c r="A48" t="s">
        <v>373</v>
      </c>
      <c r="B48">
        <v>10224.92</v>
      </c>
      <c r="C48">
        <v>135</v>
      </c>
      <c r="D48">
        <v>0</v>
      </c>
      <c r="E48">
        <v>694.56</v>
      </c>
      <c r="F48">
        <v>1974.1000000000001</v>
      </c>
      <c r="G48">
        <v>1314.9</v>
      </c>
      <c r="H48">
        <v>1158.3599999999999</v>
      </c>
      <c r="I48">
        <v>6179.7117644920017</v>
      </c>
      <c r="J48">
        <v>21681.551764492004</v>
      </c>
      <c r="K48" t="s">
        <v>1850</v>
      </c>
    </row>
    <row r="49" spans="1:11" x14ac:dyDescent="0.25">
      <c r="A49" t="s">
        <v>707</v>
      </c>
      <c r="B49">
        <v>117489.12</v>
      </c>
      <c r="C49">
        <v>3368</v>
      </c>
      <c r="D49">
        <v>0</v>
      </c>
      <c r="E49">
        <v>15828.99</v>
      </c>
      <c r="F49">
        <v>9783.57</v>
      </c>
      <c r="G49">
        <v>7733.2</v>
      </c>
      <c r="H49">
        <v>5681.78</v>
      </c>
      <c r="I49">
        <v>81046.229123246711</v>
      </c>
      <c r="J49">
        <v>240930.88912324671</v>
      </c>
      <c r="K49" t="s">
        <v>1852</v>
      </c>
    </row>
    <row r="50" spans="1:11" x14ac:dyDescent="0.25">
      <c r="A50" t="s">
        <v>725</v>
      </c>
      <c r="B50">
        <v>0</v>
      </c>
      <c r="C50">
        <v>290</v>
      </c>
      <c r="D50">
        <v>0</v>
      </c>
      <c r="E50">
        <v>0</v>
      </c>
      <c r="F50">
        <v>679.84</v>
      </c>
      <c r="G50">
        <v>0</v>
      </c>
      <c r="H50">
        <v>100</v>
      </c>
      <c r="I50">
        <v>1167.52</v>
      </c>
      <c r="J50">
        <v>2237.36</v>
      </c>
      <c r="K50" t="s">
        <v>1852</v>
      </c>
    </row>
    <row r="51" spans="1:11" x14ac:dyDescent="0.25">
      <c r="A51" t="s">
        <v>699</v>
      </c>
      <c r="B51">
        <v>265875.17</v>
      </c>
      <c r="C51">
        <v>40233.820000000007</v>
      </c>
      <c r="D51">
        <v>0</v>
      </c>
      <c r="E51">
        <v>32062.85</v>
      </c>
      <c r="F51">
        <v>10087.58</v>
      </c>
      <c r="G51">
        <v>20171.53</v>
      </c>
      <c r="H51">
        <v>7013.24</v>
      </c>
      <c r="I51">
        <v>370353.60847366916</v>
      </c>
      <c r="J51">
        <v>745797.7984736691</v>
      </c>
      <c r="K51" t="s">
        <v>1852</v>
      </c>
    </row>
    <row r="52" spans="1:11" x14ac:dyDescent="0.25">
      <c r="A52" t="s">
        <v>677</v>
      </c>
      <c r="B52">
        <v>124605.02</v>
      </c>
      <c r="C52">
        <v>1711.3999999999999</v>
      </c>
      <c r="D52">
        <v>0</v>
      </c>
      <c r="E52">
        <v>35378.800000000003</v>
      </c>
      <c r="F52">
        <v>9600</v>
      </c>
      <c r="G52">
        <v>2924.15</v>
      </c>
      <c r="H52">
        <v>3739.9</v>
      </c>
      <c r="I52">
        <v>119567.97471283366</v>
      </c>
      <c r="J52">
        <v>297527.24471283366</v>
      </c>
      <c r="K52" t="s">
        <v>1852</v>
      </c>
    </row>
    <row r="53" spans="1:11" x14ac:dyDescent="0.25">
      <c r="A53" t="s">
        <v>325</v>
      </c>
      <c r="B53">
        <v>6107.67</v>
      </c>
      <c r="C53">
        <v>143.44999999999999</v>
      </c>
      <c r="D53">
        <v>0</v>
      </c>
      <c r="E53">
        <v>4079.75</v>
      </c>
      <c r="F53">
        <v>2750.25</v>
      </c>
      <c r="G53">
        <v>161.69999999999999</v>
      </c>
      <c r="H53">
        <v>112.45</v>
      </c>
      <c r="I53">
        <v>5862.0808720670038</v>
      </c>
      <c r="J53">
        <v>19217.350872067003</v>
      </c>
      <c r="K53" t="s">
        <v>1855</v>
      </c>
    </row>
    <row r="54" spans="1:11" x14ac:dyDescent="0.25">
      <c r="A54" t="s">
        <v>149</v>
      </c>
      <c r="B54">
        <v>75398.149999999994</v>
      </c>
      <c r="C54">
        <v>44511.57</v>
      </c>
      <c r="D54">
        <v>0</v>
      </c>
      <c r="E54">
        <v>9699.42</v>
      </c>
      <c r="F54">
        <v>39068.29</v>
      </c>
      <c r="G54">
        <v>29718.739999999998</v>
      </c>
      <c r="H54">
        <v>17514.13</v>
      </c>
      <c r="I54">
        <v>76099.62</v>
      </c>
      <c r="J54">
        <v>292009.92</v>
      </c>
      <c r="K54" t="s">
        <v>1856</v>
      </c>
    </row>
    <row r="55" spans="1:11" x14ac:dyDescent="0.25">
      <c r="A55" t="s">
        <v>895</v>
      </c>
      <c r="B55">
        <v>5387.0599999999995</v>
      </c>
      <c r="C55">
        <v>3760.69</v>
      </c>
      <c r="D55">
        <v>0</v>
      </c>
      <c r="E55">
        <v>630.6</v>
      </c>
      <c r="F55">
        <v>151.6</v>
      </c>
      <c r="G55">
        <v>820</v>
      </c>
      <c r="H55">
        <v>81.05</v>
      </c>
      <c r="I55">
        <v>2359.0970657370781</v>
      </c>
      <c r="J55">
        <v>13190.097065737078</v>
      </c>
      <c r="K55" t="s">
        <v>1857</v>
      </c>
    </row>
    <row r="56" spans="1:11" x14ac:dyDescent="0.25">
      <c r="A56" t="s">
        <v>59</v>
      </c>
      <c r="B56">
        <v>18102.75</v>
      </c>
      <c r="C56">
        <v>17637.5</v>
      </c>
      <c r="D56">
        <v>0</v>
      </c>
      <c r="E56">
        <v>2144.5100000000002</v>
      </c>
      <c r="F56">
        <v>14138.81</v>
      </c>
      <c r="G56">
        <v>4425.2299999999996</v>
      </c>
      <c r="H56">
        <v>7398.8</v>
      </c>
      <c r="I56">
        <v>11964.916615749462</v>
      </c>
      <c r="J56">
        <v>75812.516615749468</v>
      </c>
      <c r="K56" t="s">
        <v>1858</v>
      </c>
    </row>
    <row r="57" spans="1:11" x14ac:dyDescent="0.25">
      <c r="A57" t="s">
        <v>151</v>
      </c>
      <c r="B57">
        <v>6185.8899999999994</v>
      </c>
      <c r="C57">
        <v>190.9</v>
      </c>
      <c r="D57">
        <v>0</v>
      </c>
      <c r="E57">
        <v>340.26</v>
      </c>
      <c r="F57">
        <v>1781.79</v>
      </c>
      <c r="G57">
        <v>2401.5299999999997</v>
      </c>
      <c r="H57">
        <v>369.3</v>
      </c>
      <c r="I57">
        <v>3611.2137768090124</v>
      </c>
      <c r="J57">
        <v>14880.883776809011</v>
      </c>
      <c r="K57" t="s">
        <v>1859</v>
      </c>
    </row>
    <row r="58" spans="1:11" x14ac:dyDescent="0.25">
      <c r="A58" t="s">
        <v>375</v>
      </c>
      <c r="B58">
        <v>7500.23</v>
      </c>
      <c r="C58">
        <v>0</v>
      </c>
      <c r="D58">
        <v>0</v>
      </c>
      <c r="E58">
        <v>237.75</v>
      </c>
      <c r="F58">
        <v>1016.9</v>
      </c>
      <c r="G58">
        <v>41.55</v>
      </c>
      <c r="H58">
        <v>174.76</v>
      </c>
      <c r="I58">
        <v>5361.0527328550816</v>
      </c>
      <c r="J58">
        <v>14332.24273285508</v>
      </c>
      <c r="K58" t="s">
        <v>1860</v>
      </c>
    </row>
    <row r="59" spans="1:11" x14ac:dyDescent="0.25">
      <c r="A59" t="s">
        <v>21</v>
      </c>
      <c r="B59">
        <v>113097.95999999999</v>
      </c>
      <c r="C59">
        <v>53197.36</v>
      </c>
      <c r="D59">
        <v>0</v>
      </c>
      <c r="E59">
        <v>16973.55</v>
      </c>
      <c r="F59">
        <v>70967.45</v>
      </c>
      <c r="G59">
        <v>90444.51</v>
      </c>
      <c r="H59">
        <v>43676.89</v>
      </c>
      <c r="I59">
        <v>99846.82227153545</v>
      </c>
      <c r="J59">
        <v>488204.54227153549</v>
      </c>
      <c r="K59" t="s">
        <v>1861</v>
      </c>
    </row>
    <row r="60" spans="1:11" x14ac:dyDescent="0.25">
      <c r="A60" t="s">
        <v>647</v>
      </c>
      <c r="B60">
        <v>29428.66</v>
      </c>
      <c r="C60">
        <v>15772.880000000001</v>
      </c>
      <c r="D60">
        <v>0</v>
      </c>
      <c r="E60">
        <v>6830.66</v>
      </c>
      <c r="F60">
        <v>20636.32</v>
      </c>
      <c r="G60">
        <v>26908.27</v>
      </c>
      <c r="H60">
        <v>25881.71</v>
      </c>
      <c r="I60">
        <v>45721.897510686424</v>
      </c>
      <c r="J60">
        <v>171180.39751068642</v>
      </c>
      <c r="K60" t="s">
        <v>2206</v>
      </c>
    </row>
    <row r="61" spans="1:11" x14ac:dyDescent="0.25">
      <c r="A61" t="s">
        <v>153</v>
      </c>
      <c r="B61">
        <v>18926.66</v>
      </c>
      <c r="C61">
        <v>14832.630000000001</v>
      </c>
      <c r="D61">
        <v>0</v>
      </c>
      <c r="E61">
        <v>5782.18</v>
      </c>
      <c r="F61">
        <v>26895.82</v>
      </c>
      <c r="G61">
        <v>15068.55</v>
      </c>
      <c r="H61">
        <v>8705.48</v>
      </c>
      <c r="I61">
        <v>16539.486689096506</v>
      </c>
      <c r="J61">
        <v>106750.80668909651</v>
      </c>
      <c r="K61" t="s">
        <v>1863</v>
      </c>
    </row>
    <row r="62" spans="1:11" x14ac:dyDescent="0.25">
      <c r="A62" t="s">
        <v>831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 t="s">
        <v>1864</v>
      </c>
    </row>
    <row r="63" spans="1:11" x14ac:dyDescent="0.25">
      <c r="A63" t="s">
        <v>715</v>
      </c>
      <c r="B63">
        <v>208069.81</v>
      </c>
      <c r="C63">
        <v>29854.87</v>
      </c>
      <c r="D63">
        <v>0</v>
      </c>
      <c r="E63">
        <v>15059.57</v>
      </c>
      <c r="F63">
        <v>52748.063999999998</v>
      </c>
      <c r="G63">
        <v>22770.12</v>
      </c>
      <c r="H63">
        <v>36768.959999999999</v>
      </c>
      <c r="I63">
        <v>143686.77727250155</v>
      </c>
      <c r="J63">
        <v>508958.17127250158</v>
      </c>
      <c r="K63" t="s">
        <v>1864</v>
      </c>
    </row>
    <row r="64" spans="1:11" x14ac:dyDescent="0.25">
      <c r="A64" t="s">
        <v>225</v>
      </c>
      <c r="B64">
        <v>6337.19</v>
      </c>
      <c r="C64">
        <v>12983.34</v>
      </c>
      <c r="D64">
        <v>0</v>
      </c>
      <c r="E64">
        <v>812.06999999999994</v>
      </c>
      <c r="F64">
        <v>1098.25</v>
      </c>
      <c r="G64">
        <v>243.65</v>
      </c>
      <c r="H64">
        <v>86.4</v>
      </c>
      <c r="I64">
        <v>7788.2502640556704</v>
      </c>
      <c r="J64">
        <v>29349.150264055672</v>
      </c>
      <c r="K64" t="s">
        <v>1866</v>
      </c>
    </row>
    <row r="65" spans="1:11" x14ac:dyDescent="0.25">
      <c r="A65" t="s">
        <v>377</v>
      </c>
      <c r="B65">
        <v>62629.56</v>
      </c>
      <c r="C65">
        <v>23023.27</v>
      </c>
      <c r="D65">
        <v>0</v>
      </c>
      <c r="E65">
        <v>14713.19</v>
      </c>
      <c r="F65">
        <v>42496.35</v>
      </c>
      <c r="G65">
        <v>16587.989999999998</v>
      </c>
      <c r="H65">
        <v>23263.510000000002</v>
      </c>
      <c r="I65">
        <v>37959.674127581646</v>
      </c>
      <c r="J65">
        <v>220673.54412758164</v>
      </c>
      <c r="K65" t="s">
        <v>2227</v>
      </c>
    </row>
    <row r="66" spans="1:11" x14ac:dyDescent="0.25">
      <c r="A66" t="s">
        <v>327</v>
      </c>
      <c r="B66">
        <v>17997.63</v>
      </c>
      <c r="C66">
        <v>4831.62</v>
      </c>
      <c r="D66">
        <v>0</v>
      </c>
      <c r="E66">
        <v>2199.9</v>
      </c>
      <c r="F66">
        <v>4320.62</v>
      </c>
      <c r="G66">
        <v>542.9</v>
      </c>
      <c r="H66">
        <v>3324.3</v>
      </c>
      <c r="I66">
        <v>12500.162601767837</v>
      </c>
      <c r="J66">
        <v>45717.132601767837</v>
      </c>
      <c r="K66" t="s">
        <v>1868</v>
      </c>
    </row>
    <row r="67" spans="1:11" x14ac:dyDescent="0.25">
      <c r="A67" t="s">
        <v>155</v>
      </c>
      <c r="B67">
        <v>18601.18</v>
      </c>
      <c r="C67">
        <v>7163.83</v>
      </c>
      <c r="D67">
        <v>0</v>
      </c>
      <c r="E67">
        <v>2001.3</v>
      </c>
      <c r="F67">
        <v>9888.18</v>
      </c>
      <c r="G67">
        <v>10415.119999999999</v>
      </c>
      <c r="H67">
        <v>12370.43</v>
      </c>
      <c r="I67">
        <v>14110.794605330013</v>
      </c>
      <c r="J67">
        <v>74550.834605330019</v>
      </c>
      <c r="K67" t="s">
        <v>1869</v>
      </c>
    </row>
    <row r="68" spans="1:11" x14ac:dyDescent="0.25">
      <c r="A68" t="s">
        <v>467</v>
      </c>
      <c r="B68">
        <v>26098.959999999999</v>
      </c>
      <c r="C68">
        <v>25040.02</v>
      </c>
      <c r="D68">
        <v>0</v>
      </c>
      <c r="E68">
        <v>2792.25</v>
      </c>
      <c r="F68">
        <v>17407.657500000001</v>
      </c>
      <c r="G68">
        <v>7455.66</v>
      </c>
      <c r="H68">
        <v>747.5</v>
      </c>
      <c r="I68">
        <v>16462.513074864684</v>
      </c>
      <c r="J68">
        <v>96004.560574864678</v>
      </c>
      <c r="K68" t="s">
        <v>1870</v>
      </c>
    </row>
    <row r="69" spans="1:11" x14ac:dyDescent="0.25">
      <c r="A69" t="s">
        <v>379</v>
      </c>
      <c r="B69">
        <v>11362.64</v>
      </c>
      <c r="C69">
        <v>804.22</v>
      </c>
      <c r="D69">
        <v>0</v>
      </c>
      <c r="E69">
        <v>889.35</v>
      </c>
      <c r="F69">
        <v>6905.52</v>
      </c>
      <c r="G69">
        <v>10664.52</v>
      </c>
      <c r="H69">
        <v>5553.65</v>
      </c>
      <c r="I69">
        <v>20546.947450964799</v>
      </c>
      <c r="J69">
        <v>56726.847450964793</v>
      </c>
      <c r="K69" t="s">
        <v>1871</v>
      </c>
    </row>
    <row r="70" spans="1:11" x14ac:dyDescent="0.25">
      <c r="A70" t="s">
        <v>329</v>
      </c>
      <c r="B70">
        <v>25466.989999999998</v>
      </c>
      <c r="C70">
        <v>17310.120000000003</v>
      </c>
      <c r="D70">
        <v>0</v>
      </c>
      <c r="E70">
        <v>5618.52</v>
      </c>
      <c r="F70">
        <v>42984.460000000006</v>
      </c>
      <c r="G70">
        <v>17222.73</v>
      </c>
      <c r="H70">
        <v>19578.7</v>
      </c>
      <c r="I70">
        <v>49610.325390884173</v>
      </c>
      <c r="J70">
        <v>177791.84539088418</v>
      </c>
      <c r="K70" t="s">
        <v>1872</v>
      </c>
    </row>
    <row r="71" spans="1:11" x14ac:dyDescent="0.25">
      <c r="A71" t="s">
        <v>2246</v>
      </c>
      <c r="B71">
        <v>1650.9299999999998</v>
      </c>
      <c r="C71">
        <v>388.2</v>
      </c>
      <c r="D71">
        <v>0</v>
      </c>
      <c r="E71">
        <v>229.5</v>
      </c>
      <c r="F71">
        <v>770.45</v>
      </c>
      <c r="G71">
        <v>224.9</v>
      </c>
      <c r="H71">
        <v>110.15</v>
      </c>
      <c r="I71">
        <v>9116.6523401139839</v>
      </c>
      <c r="J71">
        <v>12490.782340113983</v>
      </c>
      <c r="K71" t="s">
        <v>1873</v>
      </c>
    </row>
    <row r="72" spans="1:11" x14ac:dyDescent="0.25">
      <c r="A72" t="s">
        <v>561</v>
      </c>
      <c r="B72">
        <v>13895.76</v>
      </c>
      <c r="C72">
        <v>0</v>
      </c>
      <c r="D72">
        <v>6848.1900000000005</v>
      </c>
      <c r="E72">
        <v>376.5</v>
      </c>
      <c r="F72">
        <v>120</v>
      </c>
      <c r="G72">
        <v>0</v>
      </c>
      <c r="H72">
        <v>125</v>
      </c>
      <c r="I72">
        <v>11249.515383273478</v>
      </c>
      <c r="J72">
        <v>32614.965383273477</v>
      </c>
      <c r="K72" t="s">
        <v>1874</v>
      </c>
    </row>
    <row r="73" spans="1:11" x14ac:dyDescent="0.25">
      <c r="A73" t="s">
        <v>469</v>
      </c>
      <c r="B73">
        <v>1875.48</v>
      </c>
      <c r="C73">
        <v>2190.6999999999998</v>
      </c>
      <c r="D73">
        <v>0</v>
      </c>
      <c r="E73">
        <v>127</v>
      </c>
      <c r="F73">
        <v>398.5</v>
      </c>
      <c r="G73">
        <v>126.65</v>
      </c>
      <c r="H73">
        <v>55</v>
      </c>
      <c r="I73">
        <v>2795.6805549641058</v>
      </c>
      <c r="J73">
        <v>7569.0105549641057</v>
      </c>
      <c r="K73" t="s">
        <v>1875</v>
      </c>
    </row>
    <row r="74" spans="1:11" x14ac:dyDescent="0.25">
      <c r="A74" t="s">
        <v>471</v>
      </c>
      <c r="B74">
        <v>11535.289999999999</v>
      </c>
      <c r="C74">
        <v>5033.8500000000004</v>
      </c>
      <c r="D74">
        <v>0</v>
      </c>
      <c r="E74">
        <v>1515.1</v>
      </c>
      <c r="F74">
        <v>8654.94</v>
      </c>
      <c r="G74">
        <v>8303.25</v>
      </c>
      <c r="H74">
        <v>1561.52</v>
      </c>
      <c r="I74">
        <v>9658.548231228473</v>
      </c>
      <c r="J74">
        <v>46262.49823122847</v>
      </c>
      <c r="K74" t="s">
        <v>1876</v>
      </c>
    </row>
    <row r="75" spans="1:11" x14ac:dyDescent="0.25">
      <c r="A75" t="s">
        <v>563</v>
      </c>
      <c r="B75">
        <v>63088.160000000003</v>
      </c>
      <c r="C75">
        <v>0</v>
      </c>
      <c r="D75">
        <v>34344.42</v>
      </c>
      <c r="E75">
        <v>585.26</v>
      </c>
      <c r="F75">
        <v>226.2</v>
      </c>
      <c r="G75">
        <v>0</v>
      </c>
      <c r="H75">
        <v>550</v>
      </c>
      <c r="I75">
        <v>21354.35494483378</v>
      </c>
      <c r="J75">
        <v>120148.39494483377</v>
      </c>
      <c r="K75" t="s">
        <v>2069</v>
      </c>
    </row>
    <row r="76" spans="1:11" x14ac:dyDescent="0.25">
      <c r="A76" t="s">
        <v>157</v>
      </c>
      <c r="B76">
        <v>47223.94</v>
      </c>
      <c r="C76">
        <v>10754.52</v>
      </c>
      <c r="D76">
        <v>0</v>
      </c>
      <c r="E76">
        <v>6531.27</v>
      </c>
      <c r="F76">
        <v>40679.25</v>
      </c>
      <c r="G76">
        <v>8780.66</v>
      </c>
      <c r="H76">
        <v>2393.27</v>
      </c>
      <c r="I76">
        <v>19050.718281292844</v>
      </c>
      <c r="J76">
        <v>135413.62828129285</v>
      </c>
      <c r="K76" t="s">
        <v>1878</v>
      </c>
    </row>
    <row r="77" spans="1:11" x14ac:dyDescent="0.25">
      <c r="A77" t="s">
        <v>381</v>
      </c>
      <c r="B77">
        <v>96371.38</v>
      </c>
      <c r="C77">
        <v>5609.42</v>
      </c>
      <c r="D77">
        <v>0</v>
      </c>
      <c r="E77">
        <v>12919.19</v>
      </c>
      <c r="F77">
        <v>59853.915999999997</v>
      </c>
      <c r="G77">
        <v>8778.89</v>
      </c>
      <c r="H77">
        <v>15515.39</v>
      </c>
      <c r="I77">
        <v>86281.900175634757</v>
      </c>
      <c r="J77">
        <v>285330.08617563482</v>
      </c>
      <c r="K77" t="s">
        <v>1880</v>
      </c>
    </row>
    <row r="78" spans="1:11" x14ac:dyDescent="0.25">
      <c r="A78" t="s">
        <v>727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 t="s">
        <v>1880</v>
      </c>
    </row>
    <row r="79" spans="1:11" x14ac:dyDescent="0.25">
      <c r="A79" t="s">
        <v>779</v>
      </c>
      <c r="B79">
        <v>106657.73999999999</v>
      </c>
      <c r="C79">
        <v>0</v>
      </c>
      <c r="D79">
        <v>6131.85</v>
      </c>
      <c r="E79">
        <v>8703.77</v>
      </c>
      <c r="F79">
        <v>0</v>
      </c>
      <c r="G79">
        <v>0</v>
      </c>
      <c r="H79">
        <v>0</v>
      </c>
      <c r="I79">
        <v>104234.46834888251</v>
      </c>
      <c r="J79">
        <v>225727.8283488825</v>
      </c>
      <c r="K79" t="s">
        <v>1852</v>
      </c>
    </row>
    <row r="80" spans="1:11" x14ac:dyDescent="0.25">
      <c r="A80" t="s">
        <v>159</v>
      </c>
      <c r="B80">
        <v>8214.44</v>
      </c>
      <c r="C80">
        <v>13940.43</v>
      </c>
      <c r="D80">
        <v>0</v>
      </c>
      <c r="E80">
        <v>1313.21</v>
      </c>
      <c r="F80">
        <v>9583.67</v>
      </c>
      <c r="G80">
        <v>8422.26</v>
      </c>
      <c r="H80">
        <v>3618.7</v>
      </c>
      <c r="I80">
        <v>13107.442527144047</v>
      </c>
      <c r="J80">
        <v>58200.152527144048</v>
      </c>
      <c r="K80" t="s">
        <v>1882</v>
      </c>
    </row>
    <row r="81" spans="1:11" x14ac:dyDescent="0.25">
      <c r="A81" t="s">
        <v>565</v>
      </c>
      <c r="B81">
        <v>11795.38</v>
      </c>
      <c r="C81">
        <v>0</v>
      </c>
      <c r="D81">
        <v>13306.23</v>
      </c>
      <c r="E81">
        <v>557.32000000000005</v>
      </c>
      <c r="F81">
        <v>0</v>
      </c>
      <c r="G81">
        <v>0</v>
      </c>
      <c r="H81">
        <v>0</v>
      </c>
      <c r="I81">
        <v>7639.1153554855628</v>
      </c>
      <c r="J81">
        <v>33298.045355485563</v>
      </c>
      <c r="K81" t="s">
        <v>1883</v>
      </c>
    </row>
    <row r="82" spans="1:11" x14ac:dyDescent="0.25">
      <c r="A82" t="s">
        <v>383</v>
      </c>
      <c r="B82">
        <v>22027.82</v>
      </c>
      <c r="C82">
        <v>161.4</v>
      </c>
      <c r="D82">
        <v>0</v>
      </c>
      <c r="E82">
        <v>2575.4499999999998</v>
      </c>
      <c r="F82">
        <v>9836.1200000000008</v>
      </c>
      <c r="G82">
        <v>1372.9099999999999</v>
      </c>
      <c r="H82">
        <v>297.14999999999998</v>
      </c>
      <c r="I82">
        <v>13272.656245719698</v>
      </c>
      <c r="J82">
        <v>49543.506245719705</v>
      </c>
      <c r="K82" t="s">
        <v>1884</v>
      </c>
    </row>
    <row r="83" spans="1:11" x14ac:dyDescent="0.25">
      <c r="A83" t="s">
        <v>171</v>
      </c>
      <c r="B83">
        <v>24886.809999999998</v>
      </c>
      <c r="C83">
        <v>12357.67</v>
      </c>
      <c r="D83">
        <v>0</v>
      </c>
      <c r="E83">
        <v>6168.33</v>
      </c>
      <c r="F83">
        <v>66814.266000000003</v>
      </c>
      <c r="G83">
        <v>6114.32</v>
      </c>
      <c r="H83">
        <v>17873.98</v>
      </c>
      <c r="I83">
        <v>45241.539369539052</v>
      </c>
      <c r="J83">
        <v>179456.91536953906</v>
      </c>
      <c r="K83" t="s">
        <v>1972</v>
      </c>
    </row>
    <row r="84" spans="1:11" x14ac:dyDescent="0.25">
      <c r="A84" t="s">
        <v>331</v>
      </c>
      <c r="B84">
        <v>15515.57</v>
      </c>
      <c r="C84">
        <v>323.55</v>
      </c>
      <c r="D84">
        <v>0</v>
      </c>
      <c r="E84">
        <v>1290.45</v>
      </c>
      <c r="F84">
        <v>4915.3999999999996</v>
      </c>
      <c r="G84">
        <v>3820.82</v>
      </c>
      <c r="H84">
        <v>4288.16</v>
      </c>
      <c r="I84">
        <v>56804.144564485287</v>
      </c>
      <c r="J84">
        <v>86958.094564485291</v>
      </c>
      <c r="K84" t="s">
        <v>1886</v>
      </c>
    </row>
    <row r="85" spans="1:11" x14ac:dyDescent="0.25">
      <c r="A85" t="s">
        <v>333</v>
      </c>
      <c r="B85">
        <v>34922.160000000003</v>
      </c>
      <c r="C85">
        <v>2638.4</v>
      </c>
      <c r="D85">
        <v>0</v>
      </c>
      <c r="E85">
        <v>5544.7</v>
      </c>
      <c r="F85">
        <v>3780.62</v>
      </c>
      <c r="G85">
        <v>6423.35</v>
      </c>
      <c r="H85">
        <v>6663.45</v>
      </c>
      <c r="I85">
        <v>16989.487102258507</v>
      </c>
      <c r="J85">
        <v>76962.167102258507</v>
      </c>
      <c r="K85" t="s">
        <v>1980</v>
      </c>
    </row>
    <row r="86" spans="1:11" x14ac:dyDescent="0.25">
      <c r="A86" t="s">
        <v>385</v>
      </c>
      <c r="B86">
        <v>11774.75</v>
      </c>
      <c r="C86">
        <v>5270.75</v>
      </c>
      <c r="D86">
        <v>0</v>
      </c>
      <c r="E86">
        <v>1290.1500000000001</v>
      </c>
      <c r="F86">
        <v>15934.35</v>
      </c>
      <c r="G86">
        <v>1593.27</v>
      </c>
      <c r="H86">
        <v>3247.25</v>
      </c>
      <c r="I86">
        <v>11625.939573354595</v>
      </c>
      <c r="J86">
        <v>50736.459573354594</v>
      </c>
      <c r="K86" t="s">
        <v>1888</v>
      </c>
    </row>
    <row r="87" spans="1:11" x14ac:dyDescent="0.25">
      <c r="A87" t="s">
        <v>335</v>
      </c>
      <c r="B87">
        <v>35452.28</v>
      </c>
      <c r="C87">
        <v>165.22</v>
      </c>
      <c r="D87">
        <v>0</v>
      </c>
      <c r="E87">
        <v>2070.9</v>
      </c>
      <c r="F87">
        <v>14933.279999999999</v>
      </c>
      <c r="G87">
        <v>8375.9</v>
      </c>
      <c r="H87">
        <v>2120.0299999999997</v>
      </c>
      <c r="I87">
        <v>14018.932501156352</v>
      </c>
      <c r="J87">
        <v>77136.542501156349</v>
      </c>
      <c r="K87" t="s">
        <v>1889</v>
      </c>
    </row>
    <row r="88" spans="1:11" x14ac:dyDescent="0.25">
      <c r="A88" t="s">
        <v>773</v>
      </c>
      <c r="B88">
        <v>454339.08</v>
      </c>
      <c r="C88">
        <v>60910.43</v>
      </c>
      <c r="D88">
        <v>0</v>
      </c>
      <c r="E88">
        <v>62488.84</v>
      </c>
      <c r="F88">
        <v>172088.3</v>
      </c>
      <c r="G88">
        <v>68765.89</v>
      </c>
      <c r="H88">
        <v>136633.41</v>
      </c>
      <c r="I88">
        <v>423497.28515062761</v>
      </c>
      <c r="J88">
        <v>1378723.2351506276</v>
      </c>
      <c r="K88" t="s">
        <v>1890</v>
      </c>
    </row>
    <row r="89" spans="1:11" x14ac:dyDescent="0.25">
      <c r="A89" t="s">
        <v>897</v>
      </c>
      <c r="B89">
        <v>4605.87</v>
      </c>
      <c r="C89">
        <v>3594.79</v>
      </c>
      <c r="D89">
        <v>0</v>
      </c>
      <c r="E89">
        <v>915.7</v>
      </c>
      <c r="F89">
        <v>5046.79</v>
      </c>
      <c r="G89">
        <v>376.25</v>
      </c>
      <c r="H89">
        <v>757.48</v>
      </c>
      <c r="I89">
        <v>4820.2543194738519</v>
      </c>
      <c r="J89">
        <v>20117.134319473851</v>
      </c>
      <c r="K89" t="s">
        <v>1891</v>
      </c>
    </row>
    <row r="90" spans="1:11" x14ac:dyDescent="0.25">
      <c r="A90" t="s">
        <v>161</v>
      </c>
      <c r="B90">
        <v>35865.31</v>
      </c>
      <c r="C90">
        <v>16120.76</v>
      </c>
      <c r="D90">
        <v>0</v>
      </c>
      <c r="E90">
        <v>10636.54</v>
      </c>
      <c r="F90">
        <v>13396.05</v>
      </c>
      <c r="G90">
        <v>11181.19</v>
      </c>
      <c r="H90">
        <v>23109.489999999998</v>
      </c>
      <c r="I90">
        <v>36709.587716330381</v>
      </c>
      <c r="J90">
        <v>147018.92771633039</v>
      </c>
      <c r="K90" t="s">
        <v>1892</v>
      </c>
    </row>
    <row r="91" spans="1:11" x14ac:dyDescent="0.25">
      <c r="A91" t="s">
        <v>23</v>
      </c>
      <c r="B91">
        <v>158410.98000000001</v>
      </c>
      <c r="C91">
        <v>1121</v>
      </c>
      <c r="D91">
        <v>0</v>
      </c>
      <c r="E91">
        <v>15061.74</v>
      </c>
      <c r="F91">
        <v>20077.25</v>
      </c>
      <c r="G91">
        <v>23243.31</v>
      </c>
      <c r="H91">
        <v>22911.23</v>
      </c>
      <c r="I91">
        <v>144176.51925383694</v>
      </c>
      <c r="J91">
        <v>385002.02925383695</v>
      </c>
      <c r="K91" t="s">
        <v>1893</v>
      </c>
    </row>
    <row r="92" spans="1:11" x14ac:dyDescent="0.25">
      <c r="A92" t="s">
        <v>793</v>
      </c>
      <c r="B92">
        <v>65676.929999999993</v>
      </c>
      <c r="C92">
        <v>3852.8900000000003</v>
      </c>
      <c r="D92">
        <v>0</v>
      </c>
      <c r="E92">
        <v>7389.72</v>
      </c>
      <c r="F92">
        <v>36224.572500000002</v>
      </c>
      <c r="G92">
        <v>17721.21</v>
      </c>
      <c r="H92">
        <v>13314.85</v>
      </c>
      <c r="I92">
        <v>46809.999418577543</v>
      </c>
      <c r="J92">
        <v>190990.17191857751</v>
      </c>
      <c r="K92" t="s">
        <v>1957</v>
      </c>
    </row>
    <row r="93" spans="1:11" x14ac:dyDescent="0.25">
      <c r="A93" t="s">
        <v>655</v>
      </c>
      <c r="B93">
        <v>32590.25</v>
      </c>
      <c r="C93">
        <v>4620.1499999999996</v>
      </c>
      <c r="D93">
        <v>0</v>
      </c>
      <c r="E93">
        <v>5121.68</v>
      </c>
      <c r="F93">
        <v>12260.75</v>
      </c>
      <c r="G93">
        <v>16576.27</v>
      </c>
      <c r="H93">
        <v>8343.65</v>
      </c>
      <c r="I93">
        <v>43651.953819439208</v>
      </c>
      <c r="J93">
        <v>123164.70381943921</v>
      </c>
      <c r="K93" t="s">
        <v>2183</v>
      </c>
    </row>
    <row r="94" spans="1:11" x14ac:dyDescent="0.25">
      <c r="A94" t="s">
        <v>387</v>
      </c>
      <c r="B94">
        <v>74323.739999999991</v>
      </c>
      <c r="C94">
        <v>838.45</v>
      </c>
      <c r="D94">
        <v>0</v>
      </c>
      <c r="E94">
        <v>9788.93</v>
      </c>
      <c r="F94">
        <v>47933.649999999994</v>
      </c>
      <c r="G94">
        <v>44270.34</v>
      </c>
      <c r="H94">
        <v>17384.23</v>
      </c>
      <c r="I94">
        <v>78597.855472554758</v>
      </c>
      <c r="J94">
        <v>273137.19547255477</v>
      </c>
      <c r="K94" t="s">
        <v>1896</v>
      </c>
    </row>
    <row r="95" spans="1:11" x14ac:dyDescent="0.25">
      <c r="A95" t="s">
        <v>229</v>
      </c>
      <c r="B95">
        <v>73924.34</v>
      </c>
      <c r="C95">
        <v>13230.96</v>
      </c>
      <c r="D95">
        <v>0</v>
      </c>
      <c r="E95">
        <v>5719.53</v>
      </c>
      <c r="F95">
        <v>19785.849999999999</v>
      </c>
      <c r="G95">
        <v>13294.86</v>
      </c>
      <c r="H95">
        <v>3637.62</v>
      </c>
      <c r="I95">
        <v>26669.288904226596</v>
      </c>
      <c r="J95">
        <v>156262.44890422659</v>
      </c>
      <c r="K95" t="s">
        <v>1897</v>
      </c>
    </row>
    <row r="96" spans="1:11" x14ac:dyDescent="0.25">
      <c r="A96" t="s">
        <v>679</v>
      </c>
      <c r="B96">
        <v>145121.60999999999</v>
      </c>
      <c r="C96">
        <v>77708.34</v>
      </c>
      <c r="D96">
        <v>0</v>
      </c>
      <c r="E96">
        <v>17540.14</v>
      </c>
      <c r="F96">
        <v>18452.12</v>
      </c>
      <c r="G96">
        <v>17929.3</v>
      </c>
      <c r="H96">
        <v>4872.99</v>
      </c>
      <c r="I96">
        <v>137864.00694062572</v>
      </c>
      <c r="J96">
        <v>419488.50694062567</v>
      </c>
      <c r="K96" t="s">
        <v>1852</v>
      </c>
    </row>
    <row r="97" spans="1:11" x14ac:dyDescent="0.25">
      <c r="A97" t="s">
        <v>163</v>
      </c>
      <c r="B97">
        <v>3605.12</v>
      </c>
      <c r="C97">
        <v>6789.45</v>
      </c>
      <c r="D97">
        <v>0</v>
      </c>
      <c r="E97">
        <v>858.85</v>
      </c>
      <c r="F97">
        <v>1168.3899999999999</v>
      </c>
      <c r="G97">
        <v>9074.9599999999991</v>
      </c>
      <c r="H97">
        <v>7463.75</v>
      </c>
      <c r="I97">
        <v>7397.3508535197725</v>
      </c>
      <c r="J97">
        <v>36357.870853519766</v>
      </c>
      <c r="K97" t="s">
        <v>1864</v>
      </c>
    </row>
    <row r="98" spans="1:11" x14ac:dyDescent="0.25">
      <c r="A98" t="s">
        <v>165</v>
      </c>
      <c r="B98">
        <v>90837.53</v>
      </c>
      <c r="C98">
        <v>30409.62</v>
      </c>
      <c r="D98">
        <v>0</v>
      </c>
      <c r="E98">
        <v>15221.93</v>
      </c>
      <c r="F98">
        <v>37999.608</v>
      </c>
      <c r="G98">
        <v>27306.809999999998</v>
      </c>
      <c r="H98">
        <v>42371.01</v>
      </c>
      <c r="I98">
        <v>83982.150644007954</v>
      </c>
      <c r="J98">
        <v>328128.65864400798</v>
      </c>
      <c r="K98" t="s">
        <v>1900</v>
      </c>
    </row>
    <row r="99" spans="1:11" x14ac:dyDescent="0.25">
      <c r="A99" t="s">
        <v>337</v>
      </c>
      <c r="B99">
        <v>26014.14</v>
      </c>
      <c r="C99">
        <v>4720.1399999999994</v>
      </c>
      <c r="D99">
        <v>0</v>
      </c>
      <c r="E99">
        <v>5879.21</v>
      </c>
      <c r="F99">
        <v>5038.7</v>
      </c>
      <c r="G99">
        <v>11266.59</v>
      </c>
      <c r="H99">
        <v>9022.42</v>
      </c>
      <c r="I99">
        <v>19380.022197938317</v>
      </c>
      <c r="J99">
        <v>81321.222197938318</v>
      </c>
      <c r="K99" t="s">
        <v>1901</v>
      </c>
    </row>
    <row r="100" spans="1:11" x14ac:dyDescent="0.25">
      <c r="A100" t="s">
        <v>61</v>
      </c>
      <c r="B100">
        <v>27669.08</v>
      </c>
      <c r="C100">
        <v>36670.07</v>
      </c>
      <c r="D100">
        <v>0</v>
      </c>
      <c r="E100">
        <v>4133.92</v>
      </c>
      <c r="F100">
        <v>23056.799999999999</v>
      </c>
      <c r="G100">
        <v>9739.619999999999</v>
      </c>
      <c r="H100">
        <v>9356.27</v>
      </c>
      <c r="I100">
        <v>21109.184991964732</v>
      </c>
      <c r="J100">
        <v>131734.94499196473</v>
      </c>
      <c r="K100" t="s">
        <v>1902</v>
      </c>
    </row>
    <row r="101" spans="1:11" x14ac:dyDescent="0.25">
      <c r="A101" t="s">
        <v>681</v>
      </c>
      <c r="B101">
        <v>99752.74</v>
      </c>
      <c r="C101">
        <v>3720.35</v>
      </c>
      <c r="D101">
        <v>0</v>
      </c>
      <c r="E101">
        <v>11979.3</v>
      </c>
      <c r="F101">
        <v>25107.565999999999</v>
      </c>
      <c r="G101">
        <v>3661.61</v>
      </c>
      <c r="H101">
        <v>3207.9</v>
      </c>
      <c r="I101">
        <v>79202.413526892196</v>
      </c>
      <c r="J101">
        <v>226631.87952689218</v>
      </c>
      <c r="K101" t="s">
        <v>1852</v>
      </c>
    </row>
    <row r="102" spans="1:11" x14ac:dyDescent="0.25">
      <c r="A102" t="s">
        <v>231</v>
      </c>
      <c r="B102">
        <v>7526.0800000000008</v>
      </c>
      <c r="C102">
        <v>6259.97</v>
      </c>
      <c r="D102">
        <v>0</v>
      </c>
      <c r="E102">
        <v>2389</v>
      </c>
      <c r="F102">
        <v>7162.84</v>
      </c>
      <c r="G102">
        <v>6407.35</v>
      </c>
      <c r="H102">
        <v>202.9</v>
      </c>
      <c r="I102">
        <v>6794.6140895096451</v>
      </c>
      <c r="J102">
        <v>36742.754089509646</v>
      </c>
      <c r="K102" t="s">
        <v>1904</v>
      </c>
    </row>
    <row r="103" spans="1:11" x14ac:dyDescent="0.25">
      <c r="A103" t="s">
        <v>473</v>
      </c>
      <c r="B103">
        <v>1374.3600000000001</v>
      </c>
      <c r="C103">
        <v>2287.5299999999997</v>
      </c>
      <c r="D103">
        <v>0</v>
      </c>
      <c r="E103">
        <v>252.5</v>
      </c>
      <c r="F103">
        <v>244.3</v>
      </c>
      <c r="G103">
        <v>2334.19</v>
      </c>
      <c r="H103">
        <v>0</v>
      </c>
      <c r="I103">
        <v>2931.1626003022648</v>
      </c>
      <c r="J103">
        <v>9424.042600302264</v>
      </c>
      <c r="K103" t="s">
        <v>1905</v>
      </c>
    </row>
    <row r="104" spans="1:11" x14ac:dyDescent="0.25">
      <c r="A104" t="s">
        <v>807</v>
      </c>
      <c r="B104">
        <v>30744.480000000003</v>
      </c>
      <c r="C104">
        <v>0</v>
      </c>
      <c r="D104">
        <v>905.96</v>
      </c>
      <c r="E104">
        <v>642.27</v>
      </c>
      <c r="F104">
        <v>0</v>
      </c>
      <c r="G104">
        <v>0</v>
      </c>
      <c r="H104">
        <v>0</v>
      </c>
      <c r="I104">
        <v>15946.644530851307</v>
      </c>
      <c r="J104">
        <v>48239.354530851313</v>
      </c>
      <c r="K104" t="s">
        <v>2110</v>
      </c>
    </row>
    <row r="105" spans="1:11" x14ac:dyDescent="0.25">
      <c r="A105" t="s">
        <v>665</v>
      </c>
      <c r="B105">
        <v>79319.5</v>
      </c>
      <c r="C105">
        <v>9051.23</v>
      </c>
      <c r="D105">
        <v>0</v>
      </c>
      <c r="E105">
        <v>5449.0400000000009</v>
      </c>
      <c r="F105">
        <v>8038.71</v>
      </c>
      <c r="G105">
        <v>17255.099999999999</v>
      </c>
      <c r="H105">
        <v>12534.91</v>
      </c>
      <c r="I105">
        <v>131842.33866407696</v>
      </c>
      <c r="J105">
        <v>263490.82866407698</v>
      </c>
      <c r="K105" t="s">
        <v>2055</v>
      </c>
    </row>
    <row r="106" spans="1:11" x14ac:dyDescent="0.25">
      <c r="A106" t="s">
        <v>45</v>
      </c>
      <c r="B106">
        <v>71381.39</v>
      </c>
      <c r="C106">
        <v>192.4</v>
      </c>
      <c r="D106">
        <v>0</v>
      </c>
      <c r="E106">
        <v>4189.8500000000004</v>
      </c>
      <c r="F106">
        <v>413.7</v>
      </c>
      <c r="G106">
        <v>506.05</v>
      </c>
      <c r="H106">
        <v>76.599999999999994</v>
      </c>
      <c r="I106">
        <v>14891.819357147706</v>
      </c>
      <c r="J106">
        <v>91651.809357147707</v>
      </c>
      <c r="K106" t="s">
        <v>1908</v>
      </c>
    </row>
    <row r="107" spans="1:11" x14ac:dyDescent="0.25">
      <c r="A107" t="s">
        <v>567</v>
      </c>
      <c r="B107">
        <v>40211.03</v>
      </c>
      <c r="C107">
        <v>0</v>
      </c>
      <c r="D107">
        <v>33889.25</v>
      </c>
      <c r="E107">
        <v>1110.92</v>
      </c>
      <c r="F107">
        <v>6489.69</v>
      </c>
      <c r="G107">
        <v>0</v>
      </c>
      <c r="H107">
        <v>3352.95</v>
      </c>
      <c r="I107">
        <v>13779.043787782062</v>
      </c>
      <c r="J107">
        <v>98832.883787782062</v>
      </c>
      <c r="K107" t="s">
        <v>1937</v>
      </c>
    </row>
    <row r="108" spans="1:11" x14ac:dyDescent="0.25">
      <c r="A108" t="s">
        <v>475</v>
      </c>
      <c r="B108">
        <v>16240.04</v>
      </c>
      <c r="C108">
        <v>16002.93</v>
      </c>
      <c r="D108">
        <v>0</v>
      </c>
      <c r="E108">
        <v>630.29</v>
      </c>
      <c r="F108">
        <v>1412.55</v>
      </c>
      <c r="G108">
        <v>4164.8500000000004</v>
      </c>
      <c r="H108">
        <v>150.85</v>
      </c>
      <c r="I108">
        <v>9562.1692591636456</v>
      </c>
      <c r="J108">
        <v>48163.679259163648</v>
      </c>
      <c r="K108" t="s">
        <v>1910</v>
      </c>
    </row>
    <row r="109" spans="1:11" x14ac:dyDescent="0.25">
      <c r="A109" t="s">
        <v>477</v>
      </c>
      <c r="B109">
        <v>2394.04</v>
      </c>
      <c r="C109">
        <v>140.4</v>
      </c>
      <c r="D109">
        <v>0</v>
      </c>
      <c r="E109">
        <v>73.150000000000006</v>
      </c>
      <c r="F109">
        <v>15709.869999999999</v>
      </c>
      <c r="G109">
        <v>355.6</v>
      </c>
      <c r="H109">
        <v>5312.6</v>
      </c>
      <c r="I109">
        <v>2838.9589899720918</v>
      </c>
      <c r="J109">
        <v>26824.618989972088</v>
      </c>
      <c r="K109" t="s">
        <v>1911</v>
      </c>
    </row>
    <row r="110" spans="1:11" x14ac:dyDescent="0.25">
      <c r="A110" t="s">
        <v>569</v>
      </c>
      <c r="B110">
        <v>2544.8399999999997</v>
      </c>
      <c r="C110">
        <v>585.35</v>
      </c>
      <c r="D110">
        <v>0</v>
      </c>
      <c r="E110">
        <v>89.75</v>
      </c>
      <c r="F110">
        <v>1444.05</v>
      </c>
      <c r="G110">
        <v>485.75</v>
      </c>
      <c r="H110">
        <v>1630.04</v>
      </c>
      <c r="I110">
        <v>2441.668908873281</v>
      </c>
      <c r="J110">
        <v>9221.4489088732807</v>
      </c>
      <c r="K110" t="s">
        <v>1912</v>
      </c>
    </row>
    <row r="111" spans="1:11" x14ac:dyDescent="0.25">
      <c r="A111" t="s">
        <v>479</v>
      </c>
      <c r="B111">
        <v>18479.66</v>
      </c>
      <c r="C111">
        <v>10249.880000000001</v>
      </c>
      <c r="D111">
        <v>0</v>
      </c>
      <c r="E111">
        <v>3526.8</v>
      </c>
      <c r="F111">
        <v>17597.647499999999</v>
      </c>
      <c r="G111">
        <v>9066.17</v>
      </c>
      <c r="H111">
        <v>7345.42</v>
      </c>
      <c r="I111">
        <v>19907.39053449337</v>
      </c>
      <c r="J111">
        <v>86172.968034493373</v>
      </c>
      <c r="K111" t="s">
        <v>1913</v>
      </c>
    </row>
    <row r="112" spans="1:11" x14ac:dyDescent="0.25">
      <c r="A112" t="s">
        <v>481</v>
      </c>
      <c r="B112">
        <v>78748.399999999994</v>
      </c>
      <c r="C112">
        <v>42867.56</v>
      </c>
      <c r="D112">
        <v>0</v>
      </c>
      <c r="E112">
        <v>4825.2</v>
      </c>
      <c r="F112">
        <v>28569.16</v>
      </c>
      <c r="G112">
        <v>16687.14</v>
      </c>
      <c r="H112">
        <v>3740.3199999999997</v>
      </c>
      <c r="I112">
        <v>53167.767078253732</v>
      </c>
      <c r="J112">
        <v>228605.5470782537</v>
      </c>
      <c r="K112" t="s">
        <v>1914</v>
      </c>
    </row>
    <row r="113" spans="1:11" x14ac:dyDescent="0.25">
      <c r="A113" t="s">
        <v>761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 t="s">
        <v>1915</v>
      </c>
    </row>
    <row r="114" spans="1:11" x14ac:dyDescent="0.25">
      <c r="A114" t="s">
        <v>639</v>
      </c>
      <c r="B114">
        <v>42540.7</v>
      </c>
      <c r="C114">
        <v>413.7</v>
      </c>
      <c r="D114">
        <v>0</v>
      </c>
      <c r="E114">
        <v>3665.21</v>
      </c>
      <c r="F114">
        <v>881.85</v>
      </c>
      <c r="G114">
        <v>4406.5200000000004</v>
      </c>
      <c r="H114">
        <v>20525.45</v>
      </c>
      <c r="I114">
        <v>47229.456174549719</v>
      </c>
      <c r="J114">
        <v>119662.88617454971</v>
      </c>
      <c r="K114" t="s">
        <v>1915</v>
      </c>
    </row>
    <row r="115" spans="1:11" x14ac:dyDescent="0.25">
      <c r="A115" t="s">
        <v>711</v>
      </c>
      <c r="B115">
        <v>14076.81</v>
      </c>
      <c r="C115">
        <v>11863.83</v>
      </c>
      <c r="D115">
        <v>0</v>
      </c>
      <c r="E115">
        <v>659.05</v>
      </c>
      <c r="F115">
        <v>7138.2800000000007</v>
      </c>
      <c r="G115">
        <v>1007.8199999999999</v>
      </c>
      <c r="H115">
        <v>10953.98</v>
      </c>
      <c r="I115">
        <v>9890.66</v>
      </c>
      <c r="J115">
        <v>55590.429999999993</v>
      </c>
      <c r="K115" t="s">
        <v>1937</v>
      </c>
    </row>
    <row r="116" spans="1:11" x14ac:dyDescent="0.25">
      <c r="A116" t="s">
        <v>389</v>
      </c>
      <c r="B116">
        <v>1787.58</v>
      </c>
      <c r="C116">
        <v>176.1</v>
      </c>
      <c r="D116">
        <v>0</v>
      </c>
      <c r="E116">
        <v>1483.35</v>
      </c>
      <c r="F116">
        <v>474.55</v>
      </c>
      <c r="G116">
        <v>601.20000000000005</v>
      </c>
      <c r="H116">
        <v>12188.76</v>
      </c>
      <c r="I116">
        <v>5525.8155191630813</v>
      </c>
      <c r="J116">
        <v>22237.35551916308</v>
      </c>
      <c r="K116" t="s">
        <v>1918</v>
      </c>
    </row>
    <row r="117" spans="1:11" x14ac:dyDescent="0.25">
      <c r="A117" t="s">
        <v>233</v>
      </c>
      <c r="B117">
        <v>34042.32</v>
      </c>
      <c r="C117">
        <v>410.05</v>
      </c>
      <c r="D117">
        <v>0</v>
      </c>
      <c r="E117">
        <v>995.8</v>
      </c>
      <c r="F117">
        <v>5933.78</v>
      </c>
      <c r="G117">
        <v>454.05</v>
      </c>
      <c r="H117">
        <v>1810.75</v>
      </c>
      <c r="I117">
        <v>26675.100408255632</v>
      </c>
      <c r="J117">
        <v>70321.850408255646</v>
      </c>
      <c r="K117" t="s">
        <v>1919</v>
      </c>
    </row>
    <row r="118" spans="1:11" x14ac:dyDescent="0.25">
      <c r="A118" t="s">
        <v>237</v>
      </c>
      <c r="B118">
        <v>8163.4400000000005</v>
      </c>
      <c r="C118">
        <v>12987.82</v>
      </c>
      <c r="D118">
        <v>0</v>
      </c>
      <c r="E118">
        <v>2606.1999999999998</v>
      </c>
      <c r="F118">
        <v>13122.560000000001</v>
      </c>
      <c r="G118">
        <v>4815.55</v>
      </c>
      <c r="H118">
        <v>7663.9500000000007</v>
      </c>
      <c r="I118">
        <v>9924.3913907823644</v>
      </c>
      <c r="J118">
        <v>59283.91139078237</v>
      </c>
      <c r="K118" t="s">
        <v>1920</v>
      </c>
    </row>
    <row r="119" spans="1:11" x14ac:dyDescent="0.25">
      <c r="A119" t="s">
        <v>235</v>
      </c>
      <c r="B119">
        <v>12982.46</v>
      </c>
      <c r="C119">
        <v>2496.83</v>
      </c>
      <c r="D119">
        <v>0</v>
      </c>
      <c r="E119">
        <v>776.63</v>
      </c>
      <c r="F119">
        <v>26371.010000000002</v>
      </c>
      <c r="G119">
        <v>4170.82</v>
      </c>
      <c r="H119">
        <v>11914.51</v>
      </c>
      <c r="I119">
        <v>8167.4134048039305</v>
      </c>
      <c r="J119">
        <v>66879.673404803936</v>
      </c>
      <c r="K119" t="s">
        <v>1921</v>
      </c>
    </row>
    <row r="120" spans="1:11" x14ac:dyDescent="0.25">
      <c r="A120" t="s">
        <v>239</v>
      </c>
      <c r="B120">
        <v>30018.04</v>
      </c>
      <c r="C120">
        <v>1291.6300000000001</v>
      </c>
      <c r="D120">
        <v>0</v>
      </c>
      <c r="E120">
        <v>9270.0499999999993</v>
      </c>
      <c r="F120">
        <v>14990.56</v>
      </c>
      <c r="G120">
        <v>9897.5</v>
      </c>
      <c r="H120">
        <v>1949.67</v>
      </c>
      <c r="I120">
        <v>34399.440918121589</v>
      </c>
      <c r="J120">
        <v>101816.89091812159</v>
      </c>
      <c r="K120" t="s">
        <v>1922</v>
      </c>
    </row>
    <row r="121" spans="1:11" x14ac:dyDescent="0.25">
      <c r="A121" t="s">
        <v>25</v>
      </c>
      <c r="B121">
        <v>104093.43</v>
      </c>
      <c r="C121">
        <v>11652.64</v>
      </c>
      <c r="D121">
        <v>0</v>
      </c>
      <c r="E121">
        <v>20622.55</v>
      </c>
      <c r="F121">
        <v>47095.42</v>
      </c>
      <c r="G121">
        <v>16973.489999999998</v>
      </c>
      <c r="H121">
        <v>28801.279999999999</v>
      </c>
      <c r="I121">
        <v>101380.48285949579</v>
      </c>
      <c r="J121">
        <v>330619.29285949573</v>
      </c>
      <c r="K121" t="s">
        <v>1923</v>
      </c>
    </row>
    <row r="122" spans="1:11" x14ac:dyDescent="0.25">
      <c r="A122" t="s">
        <v>167</v>
      </c>
      <c r="B122">
        <v>368630.79000000004</v>
      </c>
      <c r="C122">
        <v>30430.379999999997</v>
      </c>
      <c r="D122">
        <v>0</v>
      </c>
      <c r="E122">
        <v>16021.53</v>
      </c>
      <c r="F122">
        <v>86405.6</v>
      </c>
      <c r="G122">
        <v>13222.99</v>
      </c>
      <c r="H122">
        <v>28914.93</v>
      </c>
      <c r="I122">
        <v>379673.76414359186</v>
      </c>
      <c r="J122">
        <v>923299.98414359195</v>
      </c>
      <c r="K122" t="s">
        <v>1972</v>
      </c>
    </row>
    <row r="123" spans="1:11" x14ac:dyDescent="0.25">
      <c r="A123" t="s">
        <v>95</v>
      </c>
      <c r="B123">
        <v>48146.05</v>
      </c>
      <c r="C123">
        <v>16196.09</v>
      </c>
      <c r="D123">
        <v>0</v>
      </c>
      <c r="E123">
        <v>8766.9</v>
      </c>
      <c r="F123">
        <v>79784.13</v>
      </c>
      <c r="G123">
        <v>11415.95</v>
      </c>
      <c r="H123">
        <v>17983.150000000001</v>
      </c>
      <c r="I123">
        <v>64299.15657625036</v>
      </c>
      <c r="J123">
        <v>246591.42657625035</v>
      </c>
      <c r="K123" t="s">
        <v>2087</v>
      </c>
    </row>
    <row r="124" spans="1:11" x14ac:dyDescent="0.25">
      <c r="A124" t="s">
        <v>483</v>
      </c>
      <c r="B124">
        <v>15873.56</v>
      </c>
      <c r="C124">
        <v>3955.51</v>
      </c>
      <c r="D124">
        <v>0</v>
      </c>
      <c r="E124">
        <v>4381.05</v>
      </c>
      <c r="F124">
        <v>1662.45</v>
      </c>
      <c r="G124">
        <v>10471.18</v>
      </c>
      <c r="H124">
        <v>25459.23</v>
      </c>
      <c r="I124">
        <v>36887.452169786586</v>
      </c>
      <c r="J124">
        <v>98690.432169786596</v>
      </c>
      <c r="K124" t="s">
        <v>1926</v>
      </c>
    </row>
    <row r="125" spans="1:11" x14ac:dyDescent="0.25">
      <c r="A125" t="s">
        <v>485</v>
      </c>
      <c r="B125">
        <v>3518.6900000000005</v>
      </c>
      <c r="C125">
        <v>2642.4300000000003</v>
      </c>
      <c r="D125">
        <v>0</v>
      </c>
      <c r="E125">
        <v>1493.45</v>
      </c>
      <c r="F125">
        <v>3477.9</v>
      </c>
      <c r="G125">
        <v>2940.9</v>
      </c>
      <c r="H125">
        <v>7965.41</v>
      </c>
      <c r="I125">
        <v>7222.5977345464798</v>
      </c>
      <c r="J125">
        <v>29261.377734546484</v>
      </c>
      <c r="K125" t="s">
        <v>1927</v>
      </c>
    </row>
    <row r="126" spans="1:11" x14ac:dyDescent="0.25">
      <c r="A126" t="s">
        <v>241</v>
      </c>
      <c r="B126">
        <v>26477.050000000003</v>
      </c>
      <c r="C126">
        <v>2202.17</v>
      </c>
      <c r="D126">
        <v>0</v>
      </c>
      <c r="E126">
        <v>1589.82</v>
      </c>
      <c r="F126">
        <v>4830.74</v>
      </c>
      <c r="G126">
        <v>3926.77</v>
      </c>
      <c r="H126">
        <v>4154.91</v>
      </c>
      <c r="I126">
        <v>40878.989187709172</v>
      </c>
      <c r="J126">
        <v>84060.449187709164</v>
      </c>
      <c r="K126" t="s">
        <v>2055</v>
      </c>
    </row>
    <row r="127" spans="1:11" x14ac:dyDescent="0.25">
      <c r="A127" t="s">
        <v>781</v>
      </c>
      <c r="B127">
        <v>23753.360000000001</v>
      </c>
      <c r="C127">
        <v>0</v>
      </c>
      <c r="D127">
        <v>269.32</v>
      </c>
      <c r="E127">
        <v>573.34</v>
      </c>
      <c r="F127">
        <v>0</v>
      </c>
      <c r="G127">
        <v>0</v>
      </c>
      <c r="H127">
        <v>150</v>
      </c>
      <c r="I127">
        <v>15421.909981658016</v>
      </c>
      <c r="J127">
        <v>40167.929981658017</v>
      </c>
      <c r="K127" t="s">
        <v>1929</v>
      </c>
    </row>
    <row r="128" spans="1:11" x14ac:dyDescent="0.25">
      <c r="A128" t="s">
        <v>487</v>
      </c>
      <c r="B128">
        <v>3024.06</v>
      </c>
      <c r="C128">
        <v>62.7</v>
      </c>
      <c r="D128">
        <v>0</v>
      </c>
      <c r="E128">
        <v>798</v>
      </c>
      <c r="F128">
        <v>1191.8699999999999</v>
      </c>
      <c r="G128">
        <v>106.9</v>
      </c>
      <c r="H128">
        <v>107.7</v>
      </c>
      <c r="I128">
        <v>4561.4584232539519</v>
      </c>
      <c r="J128">
        <v>9852.6884232539505</v>
      </c>
      <c r="K128" t="s">
        <v>1930</v>
      </c>
    </row>
    <row r="129" spans="1:11" x14ac:dyDescent="0.25">
      <c r="A129" t="s">
        <v>729</v>
      </c>
      <c r="B129">
        <v>0</v>
      </c>
      <c r="C129">
        <v>0</v>
      </c>
      <c r="D129">
        <v>0</v>
      </c>
      <c r="E129">
        <v>0</v>
      </c>
      <c r="F129">
        <v>50</v>
      </c>
      <c r="G129">
        <v>0</v>
      </c>
      <c r="H129">
        <v>0</v>
      </c>
      <c r="I129">
        <v>0</v>
      </c>
      <c r="J129">
        <v>50</v>
      </c>
      <c r="K129" t="s">
        <v>1931</v>
      </c>
    </row>
    <row r="130" spans="1:11" x14ac:dyDescent="0.25">
      <c r="A130" t="s">
        <v>27</v>
      </c>
      <c r="B130">
        <v>70667.45</v>
      </c>
      <c r="C130">
        <v>11414.14</v>
      </c>
      <c r="D130">
        <v>0</v>
      </c>
      <c r="E130">
        <v>9500.42</v>
      </c>
      <c r="F130">
        <v>53958.080000000002</v>
      </c>
      <c r="G130">
        <v>26267.93</v>
      </c>
      <c r="H130">
        <v>25079.41</v>
      </c>
      <c r="I130">
        <v>128562.17280303731</v>
      </c>
      <c r="J130">
        <v>325449.60280303727</v>
      </c>
      <c r="K130" t="s">
        <v>1931</v>
      </c>
    </row>
    <row r="131" spans="1:11" x14ac:dyDescent="0.25">
      <c r="A131" t="s">
        <v>339</v>
      </c>
      <c r="B131">
        <v>114517.90000000001</v>
      </c>
      <c r="C131">
        <v>1980.54</v>
      </c>
      <c r="D131">
        <v>0</v>
      </c>
      <c r="E131">
        <v>5205.2</v>
      </c>
      <c r="F131">
        <v>9267.380000000001</v>
      </c>
      <c r="G131">
        <v>4397.75</v>
      </c>
      <c r="H131">
        <v>10966.73</v>
      </c>
      <c r="I131">
        <v>33608.299349966786</v>
      </c>
      <c r="J131">
        <v>179943.79934996678</v>
      </c>
      <c r="K131" t="s">
        <v>1933</v>
      </c>
    </row>
    <row r="132" spans="1:11" x14ac:dyDescent="0.25">
      <c r="A132" t="s">
        <v>243</v>
      </c>
      <c r="B132">
        <v>11748.15</v>
      </c>
      <c r="C132">
        <v>61</v>
      </c>
      <c r="D132">
        <v>0</v>
      </c>
      <c r="E132">
        <v>1214.5999999999999</v>
      </c>
      <c r="F132">
        <v>8210.75</v>
      </c>
      <c r="G132">
        <v>475.3</v>
      </c>
      <c r="H132">
        <v>141.56</v>
      </c>
      <c r="I132">
        <v>8783.3221219602328</v>
      </c>
      <c r="J132">
        <v>30634.682121960235</v>
      </c>
      <c r="K132" t="s">
        <v>1934</v>
      </c>
    </row>
    <row r="133" spans="1:11" x14ac:dyDescent="0.25">
      <c r="A133" t="s">
        <v>391</v>
      </c>
      <c r="B133">
        <v>61668.38</v>
      </c>
      <c r="C133">
        <v>940.23</v>
      </c>
      <c r="D133">
        <v>0</v>
      </c>
      <c r="E133">
        <v>2043.8</v>
      </c>
      <c r="F133">
        <v>873.1</v>
      </c>
      <c r="G133">
        <v>1132.3699999999999</v>
      </c>
      <c r="H133">
        <v>1470.2</v>
      </c>
      <c r="I133">
        <v>21423.510265599994</v>
      </c>
      <c r="J133">
        <v>89551.590265599996</v>
      </c>
      <c r="K133" t="s">
        <v>1935</v>
      </c>
    </row>
    <row r="134" spans="1:11" x14ac:dyDescent="0.25">
      <c r="A134" t="s">
        <v>63</v>
      </c>
      <c r="B134">
        <v>14051.22</v>
      </c>
      <c r="C134">
        <v>18565.53</v>
      </c>
      <c r="D134">
        <v>0</v>
      </c>
      <c r="E134">
        <v>1855.95</v>
      </c>
      <c r="F134">
        <v>10103.17</v>
      </c>
      <c r="G134">
        <v>736.45</v>
      </c>
      <c r="H134">
        <v>1922.8</v>
      </c>
      <c r="I134">
        <v>15820.979841846067</v>
      </c>
      <c r="J134">
        <v>63056.099841846066</v>
      </c>
      <c r="K134" t="s">
        <v>1936</v>
      </c>
    </row>
    <row r="135" spans="1:11" x14ac:dyDescent="0.25">
      <c r="A135" t="s">
        <v>731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 t="s">
        <v>1937</v>
      </c>
    </row>
    <row r="136" spans="1:11" x14ac:dyDescent="0.25">
      <c r="A136" t="s">
        <v>245</v>
      </c>
      <c r="B136">
        <v>77424.349999999991</v>
      </c>
      <c r="C136">
        <v>76339.42</v>
      </c>
      <c r="D136">
        <v>0</v>
      </c>
      <c r="E136">
        <v>6778.7</v>
      </c>
      <c r="F136">
        <v>43154.31</v>
      </c>
      <c r="G136">
        <v>12862.56</v>
      </c>
      <c r="H136">
        <v>6918.55</v>
      </c>
      <c r="I136">
        <v>48593.075631298983</v>
      </c>
      <c r="J136">
        <v>272070.96563129895</v>
      </c>
      <c r="K136" t="s">
        <v>1937</v>
      </c>
    </row>
    <row r="137" spans="1:11" x14ac:dyDescent="0.25">
      <c r="A137" t="s">
        <v>247</v>
      </c>
      <c r="B137">
        <v>12935.400000000001</v>
      </c>
      <c r="C137">
        <v>52.6</v>
      </c>
      <c r="D137">
        <v>0</v>
      </c>
      <c r="E137">
        <v>205.95</v>
      </c>
      <c r="F137">
        <v>119.7</v>
      </c>
      <c r="G137">
        <v>74.5</v>
      </c>
      <c r="H137">
        <v>75.7</v>
      </c>
      <c r="I137">
        <v>9770.1489891421443</v>
      </c>
      <c r="J137">
        <v>23233.99898914215</v>
      </c>
      <c r="K137" t="s">
        <v>1939</v>
      </c>
    </row>
    <row r="138" spans="1:11" x14ac:dyDescent="0.25">
      <c r="A138" t="s">
        <v>393</v>
      </c>
      <c r="B138">
        <v>8730.57</v>
      </c>
      <c r="C138">
        <v>72.650000000000006</v>
      </c>
      <c r="D138">
        <v>0</v>
      </c>
      <c r="E138">
        <v>1129.5</v>
      </c>
      <c r="F138">
        <v>925.4</v>
      </c>
      <c r="G138">
        <v>115.55</v>
      </c>
      <c r="H138">
        <v>650</v>
      </c>
      <c r="I138">
        <v>4203.3583232532528</v>
      </c>
      <c r="J138">
        <v>15827.028323253251</v>
      </c>
      <c r="K138" t="s">
        <v>1940</v>
      </c>
    </row>
    <row r="139" spans="1:11" x14ac:dyDescent="0.25">
      <c r="A139" t="s">
        <v>395</v>
      </c>
      <c r="B139">
        <v>40300.35</v>
      </c>
      <c r="C139">
        <v>368.23</v>
      </c>
      <c r="D139">
        <v>0</v>
      </c>
      <c r="E139">
        <v>1822.5</v>
      </c>
      <c r="F139">
        <v>30770.01</v>
      </c>
      <c r="G139">
        <v>7186.09</v>
      </c>
      <c r="H139">
        <v>1648.1</v>
      </c>
      <c r="I139">
        <v>33920.970767659914</v>
      </c>
      <c r="J139">
        <v>116016.25076765992</v>
      </c>
      <c r="K139" t="s">
        <v>1941</v>
      </c>
    </row>
    <row r="140" spans="1:11" x14ac:dyDescent="0.25">
      <c r="A140" t="s">
        <v>765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 t="s">
        <v>1942</v>
      </c>
    </row>
    <row r="141" spans="1:11" x14ac:dyDescent="0.25">
      <c r="A141" t="s">
        <v>571</v>
      </c>
      <c r="B141">
        <v>35378.990000000005</v>
      </c>
      <c r="C141">
        <v>0</v>
      </c>
      <c r="D141">
        <v>13220.32</v>
      </c>
      <c r="E141">
        <v>591.95000000000005</v>
      </c>
      <c r="F141">
        <v>199.75</v>
      </c>
      <c r="G141">
        <v>0</v>
      </c>
      <c r="H141">
        <v>70</v>
      </c>
      <c r="I141">
        <v>21883.148234668475</v>
      </c>
      <c r="J141">
        <v>71344.158234668474</v>
      </c>
      <c r="K141" t="s">
        <v>1942</v>
      </c>
    </row>
    <row r="142" spans="1:11" x14ac:dyDescent="0.25">
      <c r="A142" t="s">
        <v>573</v>
      </c>
      <c r="B142">
        <v>4195.3099999999995</v>
      </c>
      <c r="C142">
        <v>0</v>
      </c>
      <c r="D142">
        <v>6391.6100000000006</v>
      </c>
      <c r="E142">
        <v>72.599999999999994</v>
      </c>
      <c r="F142">
        <v>0</v>
      </c>
      <c r="G142">
        <v>0</v>
      </c>
      <c r="H142">
        <v>0</v>
      </c>
      <c r="I142">
        <v>3215.789069135119</v>
      </c>
      <c r="J142">
        <v>13875.309069135119</v>
      </c>
      <c r="K142" t="s">
        <v>1944</v>
      </c>
    </row>
    <row r="143" spans="1:11" x14ac:dyDescent="0.25">
      <c r="A143" t="s">
        <v>625</v>
      </c>
      <c r="B143">
        <v>55144.28</v>
      </c>
      <c r="C143">
        <v>3483.87</v>
      </c>
      <c r="D143">
        <v>0</v>
      </c>
      <c r="E143">
        <v>9910.1</v>
      </c>
      <c r="F143">
        <v>4592.8</v>
      </c>
      <c r="G143">
        <v>10637.039999999999</v>
      </c>
      <c r="H143">
        <v>71247.7</v>
      </c>
      <c r="I143">
        <v>55654.379918120467</v>
      </c>
      <c r="J143">
        <v>210670.16991812049</v>
      </c>
      <c r="K143" t="s">
        <v>2206</v>
      </c>
    </row>
    <row r="144" spans="1:11" x14ac:dyDescent="0.25">
      <c r="A144" t="s">
        <v>899</v>
      </c>
      <c r="B144">
        <v>9461.5</v>
      </c>
      <c r="C144">
        <v>4981.18</v>
      </c>
      <c r="D144">
        <v>0</v>
      </c>
      <c r="E144">
        <v>1860.34</v>
      </c>
      <c r="F144">
        <v>396.35</v>
      </c>
      <c r="G144">
        <v>2166.5500000000002</v>
      </c>
      <c r="H144">
        <v>779.7</v>
      </c>
      <c r="I144">
        <v>5816.2717360285051</v>
      </c>
      <c r="J144">
        <v>25461.891736028505</v>
      </c>
      <c r="K144" t="s">
        <v>1946</v>
      </c>
    </row>
    <row r="145" spans="1:11" x14ac:dyDescent="0.25">
      <c r="A145" t="s">
        <v>815</v>
      </c>
      <c r="B145">
        <v>80327.28</v>
      </c>
      <c r="C145">
        <v>2089.1</v>
      </c>
      <c r="D145">
        <v>0</v>
      </c>
      <c r="E145">
        <v>26338.52</v>
      </c>
      <c r="F145">
        <v>29184.83</v>
      </c>
      <c r="G145">
        <v>18791.010000000002</v>
      </c>
      <c r="H145">
        <v>11462.02</v>
      </c>
      <c r="I145">
        <v>92500.69</v>
      </c>
      <c r="J145">
        <v>260693.45</v>
      </c>
      <c r="K145" t="s">
        <v>1947</v>
      </c>
    </row>
    <row r="146" spans="1:11" x14ac:dyDescent="0.25">
      <c r="A146" t="s">
        <v>341</v>
      </c>
      <c r="B146">
        <v>62969.1</v>
      </c>
      <c r="C146">
        <v>21843.4</v>
      </c>
      <c r="D146">
        <v>0</v>
      </c>
      <c r="E146">
        <v>16405.2</v>
      </c>
      <c r="F146">
        <v>43454.1</v>
      </c>
      <c r="G146">
        <v>19301.79</v>
      </c>
      <c r="H146">
        <v>41751.160000000003</v>
      </c>
      <c r="I146">
        <v>52210.485097061282</v>
      </c>
      <c r="J146">
        <v>257935.23509706129</v>
      </c>
      <c r="K146" t="s">
        <v>1949</v>
      </c>
    </row>
    <row r="147" spans="1:11" x14ac:dyDescent="0.25">
      <c r="A147" t="s">
        <v>887</v>
      </c>
      <c r="B147">
        <v>0</v>
      </c>
      <c r="C147">
        <v>0</v>
      </c>
      <c r="D147">
        <v>0</v>
      </c>
      <c r="E147">
        <v>0</v>
      </c>
      <c r="F147">
        <v>12</v>
      </c>
      <c r="G147">
        <v>0</v>
      </c>
      <c r="H147">
        <v>0</v>
      </c>
      <c r="I147">
        <v>0</v>
      </c>
      <c r="J147">
        <v>12</v>
      </c>
      <c r="K147" t="s">
        <v>1949</v>
      </c>
    </row>
    <row r="148" spans="1:11" x14ac:dyDescent="0.25">
      <c r="A148" t="s">
        <v>641</v>
      </c>
      <c r="B148">
        <v>1161.5800000000002</v>
      </c>
      <c r="C148">
        <v>8183.3499999999995</v>
      </c>
      <c r="D148">
        <v>0</v>
      </c>
      <c r="E148">
        <v>261.14999999999998</v>
      </c>
      <c r="F148">
        <v>270.7</v>
      </c>
      <c r="G148">
        <v>476.15</v>
      </c>
      <c r="H148">
        <v>248.4</v>
      </c>
      <c r="I148">
        <v>2659.5700038111731</v>
      </c>
      <c r="J148">
        <v>13260.900003811174</v>
      </c>
      <c r="K148" t="s">
        <v>1951</v>
      </c>
    </row>
    <row r="149" spans="1:11" x14ac:dyDescent="0.25">
      <c r="A149" t="s">
        <v>763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 t="s">
        <v>1951</v>
      </c>
    </row>
    <row r="150" spans="1:11" x14ac:dyDescent="0.25">
      <c r="A150" t="s">
        <v>671</v>
      </c>
      <c r="B150">
        <v>7853.51</v>
      </c>
      <c r="C150">
        <v>0</v>
      </c>
      <c r="D150">
        <v>12606.73</v>
      </c>
      <c r="E150">
        <v>510.4</v>
      </c>
      <c r="F150">
        <v>223.25</v>
      </c>
      <c r="G150">
        <v>0</v>
      </c>
      <c r="H150">
        <v>3740</v>
      </c>
      <c r="I150">
        <v>8316.7653341063196</v>
      </c>
      <c r="J150">
        <v>33250.655334106319</v>
      </c>
      <c r="K150" t="s">
        <v>1951</v>
      </c>
    </row>
    <row r="151" spans="1:11" x14ac:dyDescent="0.25">
      <c r="A151" t="s">
        <v>733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 t="s">
        <v>1953</v>
      </c>
    </row>
    <row r="152" spans="1:11" x14ac:dyDescent="0.25">
      <c r="A152" t="s">
        <v>575</v>
      </c>
      <c r="B152">
        <v>12777.58</v>
      </c>
      <c r="C152">
        <v>400</v>
      </c>
      <c r="D152">
        <v>9684.86</v>
      </c>
      <c r="E152">
        <v>479.59</v>
      </c>
      <c r="F152">
        <v>0</v>
      </c>
      <c r="G152">
        <v>0</v>
      </c>
      <c r="H152">
        <v>0</v>
      </c>
      <c r="I152">
        <v>9610.1907419662202</v>
      </c>
      <c r="J152">
        <v>32952.220741966223</v>
      </c>
      <c r="K152" t="s">
        <v>1953</v>
      </c>
    </row>
    <row r="153" spans="1:11" x14ac:dyDescent="0.25">
      <c r="A153" t="s">
        <v>397</v>
      </c>
      <c r="B153">
        <v>25534.300000000003</v>
      </c>
      <c r="C153">
        <v>46062.76</v>
      </c>
      <c r="D153">
        <v>0</v>
      </c>
      <c r="E153">
        <v>11124.23</v>
      </c>
      <c r="F153">
        <v>135846.44</v>
      </c>
      <c r="G153">
        <v>15534.5</v>
      </c>
      <c r="H153">
        <v>15220.55</v>
      </c>
      <c r="I153">
        <v>20505.825843803905</v>
      </c>
      <c r="J153">
        <v>269828.60584380385</v>
      </c>
      <c r="K153" t="s">
        <v>1955</v>
      </c>
    </row>
    <row r="154" spans="1:11" x14ac:dyDescent="0.25">
      <c r="A154" t="s">
        <v>631</v>
      </c>
      <c r="B154">
        <v>384876.11</v>
      </c>
      <c r="C154">
        <v>435</v>
      </c>
      <c r="D154">
        <v>0</v>
      </c>
      <c r="E154">
        <v>3620.7599999999998</v>
      </c>
      <c r="F154">
        <v>23837.377500000002</v>
      </c>
      <c r="G154">
        <v>8546.7999999999993</v>
      </c>
      <c r="H154">
        <v>17665.36</v>
      </c>
      <c r="I154">
        <v>55993.773897820589</v>
      </c>
      <c r="J154">
        <v>494975.18139782059</v>
      </c>
      <c r="K154" t="s">
        <v>1957</v>
      </c>
    </row>
    <row r="155" spans="1:11" x14ac:dyDescent="0.25">
      <c r="A155" t="s">
        <v>735</v>
      </c>
      <c r="B155">
        <v>0</v>
      </c>
      <c r="C155">
        <v>0</v>
      </c>
      <c r="D155">
        <v>0</v>
      </c>
      <c r="E155">
        <v>20</v>
      </c>
      <c r="F155">
        <v>10</v>
      </c>
      <c r="G155">
        <v>0</v>
      </c>
      <c r="H155">
        <v>0</v>
      </c>
      <c r="I155">
        <v>0</v>
      </c>
      <c r="J155">
        <v>30</v>
      </c>
      <c r="K155" t="s">
        <v>1957</v>
      </c>
    </row>
    <row r="156" spans="1:11" x14ac:dyDescent="0.25">
      <c r="A156" t="s">
        <v>403</v>
      </c>
      <c r="B156">
        <v>89393.55</v>
      </c>
      <c r="C156">
        <v>3335.7799999999997</v>
      </c>
      <c r="D156">
        <v>0</v>
      </c>
      <c r="E156">
        <v>7760.07</v>
      </c>
      <c r="F156">
        <v>105600.6875</v>
      </c>
      <c r="G156">
        <v>22308.26</v>
      </c>
      <c r="H156">
        <v>22016.5</v>
      </c>
      <c r="I156">
        <v>82455.366034335369</v>
      </c>
      <c r="J156">
        <v>332870.21353433537</v>
      </c>
      <c r="K156" t="s">
        <v>1957</v>
      </c>
    </row>
    <row r="157" spans="1:11" x14ac:dyDescent="0.25">
      <c r="A157" t="s">
        <v>401</v>
      </c>
      <c r="B157">
        <v>46480.85</v>
      </c>
      <c r="C157">
        <v>1489.74</v>
      </c>
      <c r="D157">
        <v>0</v>
      </c>
      <c r="E157">
        <v>7826.12</v>
      </c>
      <c r="F157">
        <v>13476.869999999999</v>
      </c>
      <c r="G157">
        <v>8543.0499999999993</v>
      </c>
      <c r="H157">
        <v>5892</v>
      </c>
      <c r="I157">
        <v>35463.077671709529</v>
      </c>
      <c r="J157">
        <v>119171.70767170953</v>
      </c>
      <c r="K157" t="s">
        <v>1957</v>
      </c>
    </row>
    <row r="158" spans="1:11" x14ac:dyDescent="0.25">
      <c r="A158" t="s">
        <v>643</v>
      </c>
      <c r="B158">
        <v>43393.97</v>
      </c>
      <c r="C158">
        <v>2965.2</v>
      </c>
      <c r="D158">
        <v>0</v>
      </c>
      <c r="E158">
        <v>4192.54</v>
      </c>
      <c r="F158">
        <v>15916.0345</v>
      </c>
      <c r="G158">
        <v>10688.57</v>
      </c>
      <c r="H158">
        <v>11395.130000000001</v>
      </c>
      <c r="I158">
        <v>48510.290282364367</v>
      </c>
      <c r="J158">
        <v>137061.73478236439</v>
      </c>
      <c r="K158" t="s">
        <v>1957</v>
      </c>
    </row>
    <row r="159" spans="1:11" x14ac:dyDescent="0.25">
      <c r="A159" t="s">
        <v>399</v>
      </c>
      <c r="B159">
        <v>37002.300000000003</v>
      </c>
      <c r="C159">
        <v>4900.8600000000006</v>
      </c>
      <c r="D159">
        <v>0</v>
      </c>
      <c r="E159">
        <v>5537.07</v>
      </c>
      <c r="F159">
        <v>19189.11</v>
      </c>
      <c r="G159">
        <v>15001.89</v>
      </c>
      <c r="H159">
        <v>7253.75</v>
      </c>
      <c r="I159">
        <v>86559.095381888765</v>
      </c>
      <c r="J159">
        <v>175444.07538188878</v>
      </c>
      <c r="K159" t="s">
        <v>1957</v>
      </c>
    </row>
    <row r="160" spans="1:11" x14ac:dyDescent="0.25">
      <c r="A160" t="s">
        <v>489</v>
      </c>
      <c r="B160">
        <v>7931.42</v>
      </c>
      <c r="C160">
        <v>6305</v>
      </c>
      <c r="D160">
        <v>0</v>
      </c>
      <c r="E160">
        <v>3471.15</v>
      </c>
      <c r="F160">
        <v>13332.88</v>
      </c>
      <c r="G160">
        <v>1670.55</v>
      </c>
      <c r="H160">
        <v>770.85</v>
      </c>
      <c r="I160">
        <v>8905.2171085197151</v>
      </c>
      <c r="J160">
        <v>42387.06710851971</v>
      </c>
      <c r="K160" t="s">
        <v>1962</v>
      </c>
    </row>
    <row r="161" spans="1:11" x14ac:dyDescent="0.25">
      <c r="A161" t="s">
        <v>491</v>
      </c>
      <c r="B161">
        <v>62589.320000000007</v>
      </c>
      <c r="C161">
        <v>50421.2</v>
      </c>
      <c r="D161">
        <v>0</v>
      </c>
      <c r="E161">
        <v>11491.39</v>
      </c>
      <c r="F161">
        <v>49754.07</v>
      </c>
      <c r="G161">
        <v>28680</v>
      </c>
      <c r="H161">
        <v>7065.51</v>
      </c>
      <c r="I161">
        <v>43248.945374866678</v>
      </c>
      <c r="J161">
        <v>253250.43537486671</v>
      </c>
      <c r="K161" t="s">
        <v>1963</v>
      </c>
    </row>
    <row r="162" spans="1:11" x14ac:dyDescent="0.25">
      <c r="A162" t="s">
        <v>65</v>
      </c>
      <c r="B162">
        <v>7683.41</v>
      </c>
      <c r="C162">
        <v>486.6</v>
      </c>
      <c r="D162">
        <v>0</v>
      </c>
      <c r="E162">
        <v>114.06</v>
      </c>
      <c r="F162">
        <v>45</v>
      </c>
      <c r="G162">
        <v>605.6</v>
      </c>
      <c r="H162">
        <v>0</v>
      </c>
      <c r="I162">
        <v>1781.433804239992</v>
      </c>
      <c r="J162">
        <v>10716.103804239992</v>
      </c>
      <c r="K162" t="s">
        <v>1964</v>
      </c>
    </row>
    <row r="163" spans="1:11" x14ac:dyDescent="0.25">
      <c r="A163" t="s">
        <v>249</v>
      </c>
      <c r="B163">
        <v>40177.71</v>
      </c>
      <c r="C163">
        <v>175.55</v>
      </c>
      <c r="D163">
        <v>0</v>
      </c>
      <c r="E163">
        <v>1227.94</v>
      </c>
      <c r="F163">
        <v>499.55</v>
      </c>
      <c r="G163">
        <v>545.65</v>
      </c>
      <c r="H163">
        <v>585.26</v>
      </c>
      <c r="I163">
        <v>32772.275523244723</v>
      </c>
      <c r="J163">
        <v>75983.935523244727</v>
      </c>
      <c r="K163" t="s">
        <v>1965</v>
      </c>
    </row>
    <row r="164" spans="1:11" x14ac:dyDescent="0.25">
      <c r="A164" t="s">
        <v>343</v>
      </c>
      <c r="B164">
        <v>52661.349999999991</v>
      </c>
      <c r="C164">
        <v>548.96</v>
      </c>
      <c r="D164">
        <v>0</v>
      </c>
      <c r="E164">
        <v>12205.29</v>
      </c>
      <c r="F164">
        <v>16773.29</v>
      </c>
      <c r="G164">
        <v>11497.74</v>
      </c>
      <c r="H164">
        <v>12887.51</v>
      </c>
      <c r="I164">
        <v>20784.063468055334</v>
      </c>
      <c r="J164">
        <v>127358.20346805532</v>
      </c>
      <c r="K164" t="s">
        <v>1949</v>
      </c>
    </row>
    <row r="165" spans="1:11" x14ac:dyDescent="0.25">
      <c r="A165" t="s">
        <v>577</v>
      </c>
      <c r="B165">
        <v>22783.260000000002</v>
      </c>
      <c r="C165">
        <v>0</v>
      </c>
      <c r="D165">
        <v>2793.37</v>
      </c>
      <c r="E165">
        <v>349</v>
      </c>
      <c r="F165">
        <v>2157.66</v>
      </c>
      <c r="G165">
        <v>0</v>
      </c>
      <c r="H165">
        <v>0</v>
      </c>
      <c r="I165">
        <v>7389.1949528667928</v>
      </c>
      <c r="J165">
        <v>35472.484952866791</v>
      </c>
      <c r="K165" t="s">
        <v>1942</v>
      </c>
    </row>
    <row r="166" spans="1:11" x14ac:dyDescent="0.25">
      <c r="A166" t="s">
        <v>579</v>
      </c>
      <c r="B166">
        <v>48502.78</v>
      </c>
      <c r="C166">
        <v>0</v>
      </c>
      <c r="D166">
        <v>126.45</v>
      </c>
      <c r="E166">
        <v>148</v>
      </c>
      <c r="F166">
        <v>0</v>
      </c>
      <c r="G166">
        <v>0</v>
      </c>
      <c r="H166">
        <v>0</v>
      </c>
      <c r="I166">
        <v>20200.748452556509</v>
      </c>
      <c r="J166">
        <v>68977.978452556505</v>
      </c>
      <c r="K166" t="s">
        <v>1931</v>
      </c>
    </row>
    <row r="167" spans="1:11" x14ac:dyDescent="0.25">
      <c r="A167" t="s">
        <v>493</v>
      </c>
      <c r="B167">
        <v>2237.58</v>
      </c>
      <c r="C167">
        <v>6708.84</v>
      </c>
      <c r="D167">
        <v>0</v>
      </c>
      <c r="E167">
        <v>2344.94</v>
      </c>
      <c r="F167">
        <v>405.13</v>
      </c>
      <c r="G167">
        <v>337.34</v>
      </c>
      <c r="H167">
        <v>394.19</v>
      </c>
      <c r="I167">
        <v>4305.051668077449</v>
      </c>
      <c r="J167">
        <v>16733.071668077449</v>
      </c>
      <c r="K167" t="s">
        <v>1969</v>
      </c>
    </row>
    <row r="168" spans="1:11" x14ac:dyDescent="0.25">
      <c r="A168" t="s">
        <v>251</v>
      </c>
      <c r="B168">
        <v>9695.7100000000009</v>
      </c>
      <c r="C168">
        <v>12424.91</v>
      </c>
      <c r="D168">
        <v>0</v>
      </c>
      <c r="E168">
        <v>1947.35</v>
      </c>
      <c r="F168">
        <v>6465.29</v>
      </c>
      <c r="G168">
        <v>599</v>
      </c>
      <c r="H168">
        <v>3734.17</v>
      </c>
      <c r="I168">
        <v>16059.54</v>
      </c>
      <c r="J168">
        <v>50925.97</v>
      </c>
      <c r="K168" t="s">
        <v>1937</v>
      </c>
    </row>
    <row r="169" spans="1:11" x14ac:dyDescent="0.25">
      <c r="A169" t="s">
        <v>253</v>
      </c>
      <c r="B169">
        <v>11284.060000000001</v>
      </c>
      <c r="C169">
        <v>4645.3</v>
      </c>
      <c r="D169">
        <v>0</v>
      </c>
      <c r="E169">
        <v>328.45</v>
      </c>
      <c r="F169">
        <v>149.55000000000001</v>
      </c>
      <c r="G169">
        <v>45.15</v>
      </c>
      <c r="H169">
        <v>858.55</v>
      </c>
      <c r="I169">
        <v>8578.1328146790729</v>
      </c>
      <c r="J169">
        <v>25889.192814679074</v>
      </c>
      <c r="K169" t="s">
        <v>1971</v>
      </c>
    </row>
    <row r="170" spans="1:11" x14ac:dyDescent="0.25">
      <c r="A170" t="s">
        <v>737</v>
      </c>
      <c r="B170">
        <v>0</v>
      </c>
      <c r="C170">
        <v>0</v>
      </c>
      <c r="D170">
        <v>0</v>
      </c>
      <c r="E170">
        <v>120</v>
      </c>
      <c r="F170">
        <v>4000</v>
      </c>
      <c r="G170">
        <v>0</v>
      </c>
      <c r="H170">
        <v>0</v>
      </c>
      <c r="I170">
        <v>2560.46</v>
      </c>
      <c r="J170">
        <v>6680.46</v>
      </c>
      <c r="K170" t="s">
        <v>1972</v>
      </c>
    </row>
    <row r="171" spans="1:11" x14ac:dyDescent="0.25">
      <c r="A171" t="s">
        <v>495</v>
      </c>
      <c r="B171">
        <v>15061.210000000001</v>
      </c>
      <c r="C171">
        <v>11438.21</v>
      </c>
      <c r="D171">
        <v>0</v>
      </c>
      <c r="E171">
        <v>4940.38</v>
      </c>
      <c r="F171">
        <v>20262.62</v>
      </c>
      <c r="G171">
        <v>15216.83</v>
      </c>
      <c r="H171">
        <v>3747.73</v>
      </c>
      <c r="I171">
        <v>15396.856214262758</v>
      </c>
      <c r="J171">
        <v>86063.836214262759</v>
      </c>
      <c r="K171" t="s">
        <v>1973</v>
      </c>
    </row>
    <row r="172" spans="1:11" x14ac:dyDescent="0.25">
      <c r="A172" t="s">
        <v>67</v>
      </c>
      <c r="B172">
        <v>36901.72</v>
      </c>
      <c r="C172">
        <v>12324.7</v>
      </c>
      <c r="D172">
        <v>0</v>
      </c>
      <c r="E172">
        <v>1935.5</v>
      </c>
      <c r="F172">
        <v>8735.5</v>
      </c>
      <c r="G172">
        <v>1578.25</v>
      </c>
      <c r="H172">
        <v>153.94999999999999</v>
      </c>
      <c r="I172">
        <v>12453.727567798265</v>
      </c>
      <c r="J172">
        <v>74083.347567798264</v>
      </c>
      <c r="K172" t="s">
        <v>1974</v>
      </c>
    </row>
    <row r="173" spans="1:11" x14ac:dyDescent="0.25">
      <c r="A173" t="s">
        <v>175</v>
      </c>
      <c r="B173">
        <v>14577.07</v>
      </c>
      <c r="C173">
        <v>393.35</v>
      </c>
      <c r="D173">
        <v>0</v>
      </c>
      <c r="E173">
        <v>529.4</v>
      </c>
      <c r="F173">
        <v>6526.5</v>
      </c>
      <c r="G173">
        <v>1320.46</v>
      </c>
      <c r="H173">
        <v>798.06999999999994</v>
      </c>
      <c r="I173">
        <v>9570.4973387258942</v>
      </c>
      <c r="J173">
        <v>33715.347338725893</v>
      </c>
      <c r="K173" t="s">
        <v>1864</v>
      </c>
    </row>
    <row r="174" spans="1:11" x14ac:dyDescent="0.25">
      <c r="A174" t="s">
        <v>901</v>
      </c>
      <c r="B174">
        <v>3979.11</v>
      </c>
      <c r="C174">
        <v>221.3</v>
      </c>
      <c r="D174">
        <v>0</v>
      </c>
      <c r="E174">
        <v>10</v>
      </c>
      <c r="F174">
        <v>178.25</v>
      </c>
      <c r="G174">
        <v>364.2</v>
      </c>
      <c r="H174">
        <v>162.05000000000001</v>
      </c>
      <c r="I174">
        <v>6153.040207422192</v>
      </c>
      <c r="J174">
        <v>11067.950207422193</v>
      </c>
      <c r="K174" t="s">
        <v>2005</v>
      </c>
    </row>
    <row r="175" spans="1:11" x14ac:dyDescent="0.25">
      <c r="A175" t="s">
        <v>407</v>
      </c>
      <c r="B175">
        <v>45356.2</v>
      </c>
      <c r="C175">
        <v>132.1</v>
      </c>
      <c r="D175">
        <v>0</v>
      </c>
      <c r="E175">
        <v>3966.3599999999997</v>
      </c>
      <c r="F175">
        <v>1648.5</v>
      </c>
      <c r="G175">
        <v>6151.7</v>
      </c>
      <c r="H175">
        <v>1187.6500000000001</v>
      </c>
      <c r="I175">
        <v>12446.109912274047</v>
      </c>
      <c r="J175">
        <v>70888.619912274036</v>
      </c>
      <c r="K175" t="s">
        <v>2227</v>
      </c>
    </row>
    <row r="176" spans="1:11" x14ac:dyDescent="0.25">
      <c r="A176" t="s">
        <v>497</v>
      </c>
      <c r="B176">
        <v>3378.9399999999996</v>
      </c>
      <c r="C176">
        <v>4916.3099999999995</v>
      </c>
      <c r="D176">
        <v>0</v>
      </c>
      <c r="E176">
        <v>282.8</v>
      </c>
      <c r="F176">
        <v>11502.18</v>
      </c>
      <c r="G176">
        <v>1579.49</v>
      </c>
      <c r="H176">
        <v>415.35</v>
      </c>
      <c r="I176">
        <v>5653.9886523035275</v>
      </c>
      <c r="J176">
        <v>27729.058652303527</v>
      </c>
      <c r="K176" t="s">
        <v>1978</v>
      </c>
    </row>
    <row r="177" spans="1:11" x14ac:dyDescent="0.25">
      <c r="A177" t="s">
        <v>345</v>
      </c>
      <c r="B177">
        <v>24346.06</v>
      </c>
      <c r="C177">
        <v>2834.46</v>
      </c>
      <c r="D177">
        <v>0</v>
      </c>
      <c r="E177">
        <v>7300.59</v>
      </c>
      <c r="F177">
        <v>11021.689999999999</v>
      </c>
      <c r="G177">
        <v>7235.9</v>
      </c>
      <c r="H177">
        <v>13544.4</v>
      </c>
      <c r="I177">
        <v>17770.99854176896</v>
      </c>
      <c r="J177">
        <v>84054.098541768966</v>
      </c>
      <c r="K177" t="s">
        <v>1980</v>
      </c>
    </row>
    <row r="178" spans="1:11" x14ac:dyDescent="0.25">
      <c r="A178" t="s">
        <v>739</v>
      </c>
      <c r="B178">
        <v>0</v>
      </c>
      <c r="C178">
        <v>0</v>
      </c>
      <c r="D178">
        <v>0</v>
      </c>
      <c r="E178">
        <v>0</v>
      </c>
      <c r="F178">
        <v>20</v>
      </c>
      <c r="G178">
        <v>0</v>
      </c>
      <c r="H178">
        <v>0</v>
      </c>
      <c r="I178">
        <v>0</v>
      </c>
      <c r="J178">
        <v>20</v>
      </c>
      <c r="K178" t="s">
        <v>1980</v>
      </c>
    </row>
    <row r="179" spans="1:11" x14ac:dyDescent="0.25">
      <c r="A179" t="s">
        <v>347</v>
      </c>
      <c r="B179">
        <v>325055.52</v>
      </c>
      <c r="C179">
        <v>12847.44</v>
      </c>
      <c r="D179">
        <v>0</v>
      </c>
      <c r="E179">
        <v>16300.4</v>
      </c>
      <c r="F179">
        <v>39580.819999999992</v>
      </c>
      <c r="G179">
        <v>19110.3</v>
      </c>
      <c r="H179">
        <v>36756.31</v>
      </c>
      <c r="I179">
        <v>54972.434918688698</v>
      </c>
      <c r="J179">
        <v>504623.22491868876</v>
      </c>
      <c r="K179" t="s">
        <v>1980</v>
      </c>
    </row>
    <row r="180" spans="1:11" x14ac:dyDescent="0.25">
      <c r="A180" t="s">
        <v>903</v>
      </c>
      <c r="B180">
        <v>3493.7400000000002</v>
      </c>
      <c r="C180">
        <v>0</v>
      </c>
      <c r="D180">
        <v>97.41</v>
      </c>
      <c r="E180">
        <v>0</v>
      </c>
      <c r="F180">
        <v>0</v>
      </c>
      <c r="G180">
        <v>0</v>
      </c>
      <c r="H180">
        <v>0</v>
      </c>
      <c r="I180">
        <v>1727.7745725230627</v>
      </c>
      <c r="J180">
        <v>5318.924572523063</v>
      </c>
      <c r="K180" t="s">
        <v>2005</v>
      </c>
    </row>
    <row r="181" spans="1:11" x14ac:dyDescent="0.25">
      <c r="A181" t="s">
        <v>499</v>
      </c>
      <c r="B181">
        <v>79958.320000000007</v>
      </c>
      <c r="C181">
        <v>14000.35</v>
      </c>
      <c r="D181">
        <v>0</v>
      </c>
      <c r="E181">
        <v>4550.32</v>
      </c>
      <c r="F181">
        <v>20271.75</v>
      </c>
      <c r="G181">
        <v>2280.8000000000002</v>
      </c>
      <c r="H181">
        <v>1448.02</v>
      </c>
      <c r="I181">
        <v>51621.201589361335</v>
      </c>
      <c r="J181">
        <v>174130.76158936135</v>
      </c>
      <c r="K181" t="s">
        <v>1983</v>
      </c>
    </row>
    <row r="182" spans="1:11" x14ac:dyDescent="0.25">
      <c r="A182" t="s">
        <v>581</v>
      </c>
      <c r="B182">
        <v>41558.449999999997</v>
      </c>
      <c r="C182">
        <v>0</v>
      </c>
      <c r="D182">
        <v>13305</v>
      </c>
      <c r="E182">
        <v>610.15</v>
      </c>
      <c r="F182">
        <v>150</v>
      </c>
      <c r="G182">
        <v>0</v>
      </c>
      <c r="H182">
        <v>0</v>
      </c>
      <c r="I182">
        <v>8208.4579499005158</v>
      </c>
      <c r="J182">
        <v>63832.057949900511</v>
      </c>
      <c r="K182" t="s">
        <v>1984</v>
      </c>
    </row>
    <row r="183" spans="1:11" x14ac:dyDescent="0.25">
      <c r="A183" t="s">
        <v>501</v>
      </c>
      <c r="B183">
        <v>54150.28</v>
      </c>
      <c r="C183">
        <v>1459.74</v>
      </c>
      <c r="D183">
        <v>0</v>
      </c>
      <c r="E183">
        <v>2290.44</v>
      </c>
      <c r="F183">
        <v>7026.46</v>
      </c>
      <c r="G183">
        <v>3874.1</v>
      </c>
      <c r="H183">
        <v>4006.75</v>
      </c>
      <c r="I183">
        <v>29862.639491933645</v>
      </c>
      <c r="J183">
        <v>102670.40949193365</v>
      </c>
      <c r="K183" t="s">
        <v>1985</v>
      </c>
    </row>
    <row r="184" spans="1:11" x14ac:dyDescent="0.25">
      <c r="A184" t="s">
        <v>169</v>
      </c>
      <c r="B184">
        <v>65002.97</v>
      </c>
      <c r="C184">
        <v>11766.33</v>
      </c>
      <c r="D184">
        <v>0</v>
      </c>
      <c r="E184">
        <v>12930.57</v>
      </c>
      <c r="F184">
        <v>33773.15</v>
      </c>
      <c r="G184">
        <v>24060.54</v>
      </c>
      <c r="H184">
        <v>11428.97</v>
      </c>
      <c r="I184">
        <v>88569.129233109823</v>
      </c>
      <c r="J184">
        <v>247531.65923310982</v>
      </c>
      <c r="K184" t="s">
        <v>1972</v>
      </c>
    </row>
    <row r="185" spans="1:11" x14ac:dyDescent="0.25">
      <c r="A185" t="s">
        <v>349</v>
      </c>
      <c r="B185">
        <v>107510.97</v>
      </c>
      <c r="C185">
        <v>111.9</v>
      </c>
      <c r="D185">
        <v>0</v>
      </c>
      <c r="E185">
        <v>7649.5</v>
      </c>
      <c r="F185">
        <v>12789.720000000001</v>
      </c>
      <c r="G185">
        <v>11917.3</v>
      </c>
      <c r="H185">
        <v>9051.5499999999993</v>
      </c>
      <c r="I185">
        <v>15391.534089781027</v>
      </c>
      <c r="J185">
        <v>164422.474089781</v>
      </c>
      <c r="K185" t="s">
        <v>1980</v>
      </c>
    </row>
    <row r="186" spans="1:11" x14ac:dyDescent="0.25">
      <c r="A186" t="s">
        <v>683</v>
      </c>
      <c r="B186">
        <v>86645.53</v>
      </c>
      <c r="C186">
        <v>3921.2</v>
      </c>
      <c r="D186">
        <v>0</v>
      </c>
      <c r="E186">
        <v>11397.39</v>
      </c>
      <c r="F186">
        <v>2166.9499999999998</v>
      </c>
      <c r="G186">
        <v>4144.8999999999996</v>
      </c>
      <c r="H186">
        <v>2571.46</v>
      </c>
      <c r="I186">
        <v>211287.63611896959</v>
      </c>
      <c r="J186">
        <v>322135.06611896958</v>
      </c>
      <c r="K186" t="s">
        <v>1852</v>
      </c>
    </row>
    <row r="187" spans="1:11" x14ac:dyDescent="0.25">
      <c r="A187" t="s">
        <v>69</v>
      </c>
      <c r="B187">
        <v>6490.5899999999992</v>
      </c>
      <c r="C187">
        <v>3772.91</v>
      </c>
      <c r="D187">
        <v>0</v>
      </c>
      <c r="E187">
        <v>470.78999999999996</v>
      </c>
      <c r="F187">
        <v>4441.88</v>
      </c>
      <c r="G187">
        <v>1074.5</v>
      </c>
      <c r="H187">
        <v>933.6</v>
      </c>
      <c r="I187">
        <v>5682.6844509672919</v>
      </c>
      <c r="J187">
        <v>22866.954450967296</v>
      </c>
      <c r="K187" t="s">
        <v>2087</v>
      </c>
    </row>
    <row r="188" spans="1:11" x14ac:dyDescent="0.25">
      <c r="A188" t="s">
        <v>905</v>
      </c>
      <c r="B188">
        <v>323231.24000000005</v>
      </c>
      <c r="C188">
        <v>300.47000000000003</v>
      </c>
      <c r="D188">
        <v>0</v>
      </c>
      <c r="E188">
        <v>218.3</v>
      </c>
      <c r="F188">
        <v>4283.1000000000004</v>
      </c>
      <c r="G188">
        <v>742.1</v>
      </c>
      <c r="H188">
        <v>4156.5</v>
      </c>
      <c r="I188">
        <v>7188.3686808592583</v>
      </c>
      <c r="J188">
        <v>340120.07868085924</v>
      </c>
      <c r="K188" t="s">
        <v>1990</v>
      </c>
    </row>
    <row r="189" spans="1:11" x14ac:dyDescent="0.25">
      <c r="A189" t="s">
        <v>583</v>
      </c>
      <c r="B189">
        <v>3018.46</v>
      </c>
      <c r="C189">
        <v>0</v>
      </c>
      <c r="D189">
        <v>403.92</v>
      </c>
      <c r="E189">
        <v>13.5</v>
      </c>
      <c r="F189">
        <v>0</v>
      </c>
      <c r="G189">
        <v>0</v>
      </c>
      <c r="H189">
        <v>0</v>
      </c>
      <c r="I189">
        <v>3069.3167594645702</v>
      </c>
      <c r="J189">
        <v>6505.1967594645703</v>
      </c>
      <c r="K189" t="s">
        <v>1991</v>
      </c>
    </row>
    <row r="190" spans="1:11" x14ac:dyDescent="0.25">
      <c r="A190" t="s">
        <v>177</v>
      </c>
      <c r="B190">
        <v>29709.33</v>
      </c>
      <c r="C190">
        <v>13562.21</v>
      </c>
      <c r="D190">
        <v>0</v>
      </c>
      <c r="E190">
        <v>10860.49</v>
      </c>
      <c r="F190">
        <v>6604.3</v>
      </c>
      <c r="G190">
        <v>25007.919999999998</v>
      </c>
      <c r="H190">
        <v>7350</v>
      </c>
      <c r="I190">
        <v>36762.707462317849</v>
      </c>
      <c r="J190">
        <v>129856.95746231785</v>
      </c>
      <c r="K190" t="s">
        <v>1992</v>
      </c>
    </row>
    <row r="191" spans="1:11" x14ac:dyDescent="0.25">
      <c r="A191" t="s">
        <v>12</v>
      </c>
      <c r="B191">
        <v>125330.45000000001</v>
      </c>
      <c r="C191">
        <v>24449.82</v>
      </c>
      <c r="D191">
        <v>0</v>
      </c>
      <c r="E191">
        <v>14316.65</v>
      </c>
      <c r="F191">
        <v>71483.59</v>
      </c>
      <c r="G191">
        <v>22471.66</v>
      </c>
      <c r="H191">
        <v>23803.3</v>
      </c>
      <c r="I191">
        <v>201328.82277894497</v>
      </c>
      <c r="J191">
        <v>483184.29277894495</v>
      </c>
      <c r="K191" t="s">
        <v>1821</v>
      </c>
    </row>
    <row r="192" spans="1:11" x14ac:dyDescent="0.25">
      <c r="A192" t="s">
        <v>409</v>
      </c>
      <c r="B192">
        <v>43330.07</v>
      </c>
      <c r="C192">
        <v>688.90000000000009</v>
      </c>
      <c r="D192">
        <v>0</v>
      </c>
      <c r="E192">
        <v>3101.8</v>
      </c>
      <c r="F192">
        <v>17793.91</v>
      </c>
      <c r="G192">
        <v>4272.8599999999997</v>
      </c>
      <c r="H192">
        <v>416.8</v>
      </c>
      <c r="I192">
        <v>18853.90914011345</v>
      </c>
      <c r="J192">
        <v>88458.249140113461</v>
      </c>
      <c r="K192" t="s">
        <v>1994</v>
      </c>
    </row>
    <row r="193" spans="1:11" x14ac:dyDescent="0.25">
      <c r="A193" t="s">
        <v>421</v>
      </c>
      <c r="B193">
        <v>35032.69</v>
      </c>
      <c r="C193">
        <v>5702.4</v>
      </c>
      <c r="D193">
        <v>0</v>
      </c>
      <c r="E193">
        <v>2766.65</v>
      </c>
      <c r="F193">
        <v>14343.060000000001</v>
      </c>
      <c r="G193">
        <v>9426.9500000000007</v>
      </c>
      <c r="H193">
        <v>848.05</v>
      </c>
      <c r="I193">
        <v>26742.073589145701</v>
      </c>
      <c r="J193">
        <v>94861.873589145704</v>
      </c>
      <c r="K193" t="s">
        <v>1995</v>
      </c>
    </row>
    <row r="194" spans="1:11" x14ac:dyDescent="0.25">
      <c r="A194" t="s">
        <v>71</v>
      </c>
      <c r="B194">
        <v>48186.180000000008</v>
      </c>
      <c r="C194">
        <v>10095.89</v>
      </c>
      <c r="D194">
        <v>0</v>
      </c>
      <c r="E194">
        <v>3913.85</v>
      </c>
      <c r="F194">
        <v>8154.45</v>
      </c>
      <c r="G194">
        <v>6522.5</v>
      </c>
      <c r="H194">
        <v>9370.74</v>
      </c>
      <c r="I194">
        <v>54896.63</v>
      </c>
      <c r="J194">
        <v>141140.24000000002</v>
      </c>
      <c r="K194" t="s">
        <v>1996</v>
      </c>
    </row>
    <row r="195" spans="1:11" x14ac:dyDescent="0.25">
      <c r="A195" t="s">
        <v>907</v>
      </c>
      <c r="B195">
        <v>2868.5099999999998</v>
      </c>
      <c r="C195">
        <v>0</v>
      </c>
      <c r="D195">
        <v>879.85</v>
      </c>
      <c r="E195">
        <v>70.2</v>
      </c>
      <c r="F195">
        <v>0</v>
      </c>
      <c r="G195">
        <v>0</v>
      </c>
      <c r="H195">
        <v>0</v>
      </c>
      <c r="I195">
        <v>2541.1384621020984</v>
      </c>
      <c r="J195">
        <v>6359.6984621020983</v>
      </c>
      <c r="K195" t="s">
        <v>2005</v>
      </c>
    </row>
    <row r="196" spans="1:11" x14ac:dyDescent="0.25">
      <c r="A196" t="s">
        <v>255</v>
      </c>
      <c r="B196">
        <v>31797.119999999999</v>
      </c>
      <c r="C196">
        <v>198.5</v>
      </c>
      <c r="D196">
        <v>0</v>
      </c>
      <c r="E196">
        <v>3475.65</v>
      </c>
      <c r="F196">
        <v>6631.28</v>
      </c>
      <c r="G196">
        <v>2169.75</v>
      </c>
      <c r="H196">
        <v>8609.0499999999993</v>
      </c>
      <c r="I196">
        <v>13120.698223750809</v>
      </c>
      <c r="J196">
        <v>66002.048223750797</v>
      </c>
      <c r="K196" t="s">
        <v>1998</v>
      </c>
    </row>
    <row r="197" spans="1:11" x14ac:dyDescent="0.25">
      <c r="A197" t="s">
        <v>411</v>
      </c>
      <c r="B197">
        <v>18780.189999999999</v>
      </c>
      <c r="C197">
        <v>914.45</v>
      </c>
      <c r="D197">
        <v>0</v>
      </c>
      <c r="E197">
        <v>6415.17</v>
      </c>
      <c r="F197">
        <v>17810.54</v>
      </c>
      <c r="G197">
        <v>1706.9</v>
      </c>
      <c r="H197">
        <v>274.39999999999998</v>
      </c>
      <c r="I197">
        <v>15052.342640101473</v>
      </c>
      <c r="J197">
        <v>60953.992640101475</v>
      </c>
      <c r="K197" t="s">
        <v>1999</v>
      </c>
    </row>
    <row r="198" spans="1:11" x14ac:dyDescent="0.25">
      <c r="A198" t="s">
        <v>29</v>
      </c>
      <c r="B198">
        <v>85771.19</v>
      </c>
      <c r="C198">
        <v>21080.86</v>
      </c>
      <c r="D198">
        <v>1041.8499999999999</v>
      </c>
      <c r="E198">
        <v>14338.380000000001</v>
      </c>
      <c r="F198">
        <v>50538.51</v>
      </c>
      <c r="G198">
        <v>40768.550000000003</v>
      </c>
      <c r="H198">
        <v>7489.42</v>
      </c>
      <c r="I198">
        <v>125190.97227213519</v>
      </c>
      <c r="J198">
        <v>346219.73227213521</v>
      </c>
      <c r="K198" t="s">
        <v>2000</v>
      </c>
    </row>
    <row r="199" spans="1:11" x14ac:dyDescent="0.25">
      <c r="A199" t="s">
        <v>257</v>
      </c>
      <c r="B199">
        <v>3862.2699999999995</v>
      </c>
      <c r="C199">
        <v>21261.45</v>
      </c>
      <c r="D199">
        <v>0</v>
      </c>
      <c r="E199">
        <v>788</v>
      </c>
      <c r="F199">
        <v>11776.75</v>
      </c>
      <c r="G199">
        <v>885.45</v>
      </c>
      <c r="H199">
        <v>176</v>
      </c>
      <c r="I199">
        <v>10045.220141271446</v>
      </c>
      <c r="J199">
        <v>48795.140141271448</v>
      </c>
      <c r="K199" t="s">
        <v>1937</v>
      </c>
    </row>
    <row r="200" spans="1:11" x14ac:dyDescent="0.25">
      <c r="A200" t="s">
        <v>675</v>
      </c>
      <c r="B200">
        <v>78214.790000000008</v>
      </c>
      <c r="C200">
        <v>18201.12</v>
      </c>
      <c r="D200">
        <v>0</v>
      </c>
      <c r="E200">
        <v>5158.1099999999997</v>
      </c>
      <c r="F200">
        <v>9556.7999999999993</v>
      </c>
      <c r="G200">
        <v>1943.5</v>
      </c>
      <c r="H200">
        <v>5099.28</v>
      </c>
      <c r="I200">
        <v>38234.280123732038</v>
      </c>
      <c r="J200">
        <v>156407.88012373203</v>
      </c>
      <c r="K200" t="s">
        <v>2002</v>
      </c>
    </row>
    <row r="201" spans="1:11" x14ac:dyDescent="0.25">
      <c r="A201" t="s">
        <v>179</v>
      </c>
      <c r="B201">
        <v>28530.89</v>
      </c>
      <c r="C201">
        <v>712.56999999999994</v>
      </c>
      <c r="D201">
        <v>0</v>
      </c>
      <c r="E201">
        <v>5040.6400000000003</v>
      </c>
      <c r="F201">
        <v>6020.85</v>
      </c>
      <c r="G201">
        <v>4231.0200000000004</v>
      </c>
      <c r="H201">
        <v>1097.05</v>
      </c>
      <c r="I201">
        <v>17755.175056346616</v>
      </c>
      <c r="J201">
        <v>63388.195056346623</v>
      </c>
      <c r="K201" t="s">
        <v>2003</v>
      </c>
    </row>
    <row r="202" spans="1:11" x14ac:dyDescent="0.25">
      <c r="A202" t="s">
        <v>909</v>
      </c>
      <c r="B202">
        <v>3925.8700000000003</v>
      </c>
      <c r="C202">
        <v>4529.3500000000004</v>
      </c>
      <c r="D202">
        <v>0</v>
      </c>
      <c r="E202">
        <v>516.79999999999995</v>
      </c>
      <c r="F202">
        <v>5782.4699999999993</v>
      </c>
      <c r="G202">
        <v>711.65</v>
      </c>
      <c r="H202">
        <v>104</v>
      </c>
      <c r="I202">
        <v>8629.4904453954296</v>
      </c>
      <c r="J202">
        <v>24199.630445395429</v>
      </c>
      <c r="K202" t="s">
        <v>2005</v>
      </c>
    </row>
    <row r="203" spans="1:11" x14ac:dyDescent="0.25">
      <c r="A203" t="s">
        <v>833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 t="s">
        <v>2005</v>
      </c>
    </row>
    <row r="204" spans="1:11" x14ac:dyDescent="0.25">
      <c r="A204" t="s">
        <v>911</v>
      </c>
      <c r="B204">
        <v>3177.1</v>
      </c>
      <c r="C204">
        <v>0</v>
      </c>
      <c r="D204">
        <v>124.5</v>
      </c>
      <c r="E204">
        <v>33.049999999999997</v>
      </c>
      <c r="F204">
        <v>0</v>
      </c>
      <c r="G204">
        <v>0</v>
      </c>
      <c r="H204">
        <v>0</v>
      </c>
      <c r="I204">
        <v>3746.6941345886898</v>
      </c>
      <c r="J204">
        <v>7081.3441345886895</v>
      </c>
      <c r="K204" t="s">
        <v>2005</v>
      </c>
    </row>
    <row r="205" spans="1:11" x14ac:dyDescent="0.25">
      <c r="A205" t="s">
        <v>259</v>
      </c>
      <c r="B205">
        <v>1758.1999999999998</v>
      </c>
      <c r="C205">
        <v>2163.1999999999998</v>
      </c>
      <c r="D205">
        <v>0</v>
      </c>
      <c r="E205">
        <v>58.85</v>
      </c>
      <c r="F205">
        <v>353.75</v>
      </c>
      <c r="G205">
        <v>114.05</v>
      </c>
      <c r="H205">
        <v>6071.62</v>
      </c>
      <c r="I205">
        <v>3144.5545269864415</v>
      </c>
      <c r="J205">
        <v>13664.22452698644</v>
      </c>
      <c r="K205" t="s">
        <v>2007</v>
      </c>
    </row>
    <row r="206" spans="1:11" x14ac:dyDescent="0.25">
      <c r="A206" t="s">
        <v>351</v>
      </c>
      <c r="B206">
        <v>14499.84</v>
      </c>
      <c r="C206">
        <v>2213.25</v>
      </c>
      <c r="D206">
        <v>0</v>
      </c>
      <c r="E206">
        <v>4067.12</v>
      </c>
      <c r="F206">
        <v>20110.46</v>
      </c>
      <c r="G206">
        <v>3394.35</v>
      </c>
      <c r="H206">
        <v>7285.8</v>
      </c>
      <c r="I206">
        <v>8206.48680385837</v>
      </c>
      <c r="J206">
        <v>59777.306803858373</v>
      </c>
      <c r="K206" t="s">
        <v>2008</v>
      </c>
    </row>
    <row r="207" spans="1:11" x14ac:dyDescent="0.25">
      <c r="A207" t="s">
        <v>97</v>
      </c>
      <c r="B207">
        <v>24869.5</v>
      </c>
      <c r="C207">
        <v>11427.380000000001</v>
      </c>
      <c r="D207">
        <v>0</v>
      </c>
      <c r="E207">
        <v>3164.87</v>
      </c>
      <c r="F207">
        <v>37561.607499999998</v>
      </c>
      <c r="G207">
        <v>5471.35</v>
      </c>
      <c r="H207">
        <v>23603.129999999997</v>
      </c>
      <c r="I207">
        <v>25197.059201572942</v>
      </c>
      <c r="J207">
        <v>131294.89670157296</v>
      </c>
      <c r="K207" t="s">
        <v>2087</v>
      </c>
    </row>
    <row r="208" spans="1:11" x14ac:dyDescent="0.25">
      <c r="A208" t="s">
        <v>787</v>
      </c>
      <c r="B208">
        <v>11153.04</v>
      </c>
      <c r="C208">
        <v>126</v>
      </c>
      <c r="D208">
        <v>0</v>
      </c>
      <c r="E208">
        <v>2702.75</v>
      </c>
      <c r="F208">
        <v>0</v>
      </c>
      <c r="G208">
        <v>595</v>
      </c>
      <c r="H208">
        <v>495.85</v>
      </c>
      <c r="I208">
        <v>11612.669999999998</v>
      </c>
      <c r="J208">
        <v>26685.309999999998</v>
      </c>
      <c r="K208" t="s">
        <v>2065</v>
      </c>
    </row>
    <row r="209" spans="1:11" x14ac:dyDescent="0.25">
      <c r="A209" t="s">
        <v>129</v>
      </c>
      <c r="B209">
        <v>63195.55</v>
      </c>
      <c r="C209">
        <v>6860.3600000000006</v>
      </c>
      <c r="D209">
        <v>0</v>
      </c>
      <c r="E209">
        <v>4223</v>
      </c>
      <c r="F209">
        <v>30906.36</v>
      </c>
      <c r="G209">
        <v>11869.3</v>
      </c>
      <c r="H209">
        <v>10808.7</v>
      </c>
      <c r="I209">
        <v>65757.324742169745</v>
      </c>
      <c r="J209">
        <v>193620.59474216975</v>
      </c>
      <c r="K209" t="s">
        <v>2183</v>
      </c>
    </row>
    <row r="210" spans="1:11" x14ac:dyDescent="0.25">
      <c r="A210" t="s">
        <v>767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 t="s">
        <v>2012</v>
      </c>
    </row>
    <row r="211" spans="1:11" x14ac:dyDescent="0.25">
      <c r="A211" t="s">
        <v>585</v>
      </c>
      <c r="B211">
        <v>11568.369999999999</v>
      </c>
      <c r="C211">
        <v>0</v>
      </c>
      <c r="D211">
        <v>531.56999999999994</v>
      </c>
      <c r="E211">
        <v>153.4</v>
      </c>
      <c r="F211">
        <v>0</v>
      </c>
      <c r="G211">
        <v>0</v>
      </c>
      <c r="H211">
        <v>0</v>
      </c>
      <c r="I211">
        <v>11276.069840152351</v>
      </c>
      <c r="J211">
        <v>23529.409840152352</v>
      </c>
      <c r="K211" t="s">
        <v>2012</v>
      </c>
    </row>
    <row r="212" spans="1:11" x14ac:dyDescent="0.25">
      <c r="A212" t="s">
        <v>685</v>
      </c>
      <c r="B212">
        <v>355808.15</v>
      </c>
      <c r="C212">
        <v>7526.8499999999995</v>
      </c>
      <c r="D212">
        <v>0</v>
      </c>
      <c r="E212">
        <v>47354.979999999996</v>
      </c>
      <c r="F212">
        <v>165159.62</v>
      </c>
      <c r="G212">
        <v>14640.14</v>
      </c>
      <c r="H212">
        <v>264051.40000000002</v>
      </c>
      <c r="I212">
        <v>283834.09948130086</v>
      </c>
      <c r="J212">
        <v>1138375.2394813008</v>
      </c>
      <c r="K212" t="s">
        <v>1852</v>
      </c>
    </row>
    <row r="213" spans="1:11" x14ac:dyDescent="0.25">
      <c r="A213" t="s">
        <v>587</v>
      </c>
      <c r="B213">
        <v>50694.240000000005</v>
      </c>
      <c r="C213">
        <v>0</v>
      </c>
      <c r="D213">
        <v>2759.86</v>
      </c>
      <c r="E213">
        <v>442</v>
      </c>
      <c r="F213">
        <v>0</v>
      </c>
      <c r="G213">
        <v>0</v>
      </c>
      <c r="H213">
        <v>0</v>
      </c>
      <c r="I213">
        <v>47023.98582175123</v>
      </c>
      <c r="J213">
        <v>100920.08582175124</v>
      </c>
      <c r="K213" t="s">
        <v>2015</v>
      </c>
    </row>
    <row r="214" spans="1:11" x14ac:dyDescent="0.25">
      <c r="A214" t="s">
        <v>913</v>
      </c>
      <c r="B214">
        <v>2775.48</v>
      </c>
      <c r="C214">
        <v>2463.52</v>
      </c>
      <c r="D214">
        <v>0</v>
      </c>
      <c r="E214">
        <v>214.35</v>
      </c>
      <c r="F214">
        <v>1056.8499999999999</v>
      </c>
      <c r="G214">
        <v>1152.2</v>
      </c>
      <c r="H214">
        <v>57.4</v>
      </c>
      <c r="I214">
        <v>2166.59</v>
      </c>
      <c r="J214">
        <v>9886.39</v>
      </c>
      <c r="K214" t="s">
        <v>2016</v>
      </c>
    </row>
    <row r="215" spans="1:11" x14ac:dyDescent="0.25">
      <c r="A215" t="s">
        <v>73</v>
      </c>
      <c r="B215">
        <v>39108.409999999996</v>
      </c>
      <c r="C215">
        <v>4488.3</v>
      </c>
      <c r="D215">
        <v>0</v>
      </c>
      <c r="E215">
        <v>981.44</v>
      </c>
      <c r="F215">
        <v>1474.25</v>
      </c>
      <c r="G215">
        <v>4951.5</v>
      </c>
      <c r="H215">
        <v>1162.25</v>
      </c>
      <c r="I215">
        <v>16955.638391304648</v>
      </c>
      <c r="J215">
        <v>69121.788391304653</v>
      </c>
      <c r="K215" t="s">
        <v>2017</v>
      </c>
    </row>
    <row r="216" spans="1:11" x14ac:dyDescent="0.25">
      <c r="A216" t="s">
        <v>659</v>
      </c>
      <c r="B216">
        <v>58313.51</v>
      </c>
      <c r="C216">
        <v>0</v>
      </c>
      <c r="D216">
        <v>3247.95</v>
      </c>
      <c r="E216">
        <v>4521.33</v>
      </c>
      <c r="F216">
        <v>0</v>
      </c>
      <c r="G216">
        <v>420</v>
      </c>
      <c r="H216">
        <v>8920</v>
      </c>
      <c r="I216">
        <v>51793.134572136019</v>
      </c>
      <c r="J216">
        <v>127215.92457213602</v>
      </c>
      <c r="K216" t="s">
        <v>1852</v>
      </c>
    </row>
    <row r="217" spans="1:11" x14ac:dyDescent="0.25">
      <c r="A217" t="s">
        <v>915</v>
      </c>
      <c r="B217">
        <v>75755.319999999992</v>
      </c>
      <c r="C217">
        <v>22905.489999999998</v>
      </c>
      <c r="D217">
        <v>0</v>
      </c>
      <c r="E217">
        <v>9230.2900000000009</v>
      </c>
      <c r="F217">
        <v>5602.21</v>
      </c>
      <c r="G217">
        <v>1357.05</v>
      </c>
      <c r="H217">
        <v>7873.21</v>
      </c>
      <c r="I217">
        <v>380666.50373467489</v>
      </c>
      <c r="J217">
        <v>503390.07373467489</v>
      </c>
      <c r="K217" t="s">
        <v>1852</v>
      </c>
    </row>
    <row r="218" spans="1:11" x14ac:dyDescent="0.25">
      <c r="A218" t="s">
        <v>75</v>
      </c>
      <c r="B218">
        <v>5924.25</v>
      </c>
      <c r="C218">
        <v>101.9</v>
      </c>
      <c r="D218">
        <v>0</v>
      </c>
      <c r="E218">
        <v>610.95000000000005</v>
      </c>
      <c r="F218">
        <v>7114.4699999999993</v>
      </c>
      <c r="G218">
        <v>527.45000000000005</v>
      </c>
      <c r="H218">
        <v>4966.55</v>
      </c>
      <c r="I218">
        <v>5639.9276917925235</v>
      </c>
      <c r="J218">
        <v>24885.497691792523</v>
      </c>
      <c r="K218" t="s">
        <v>2020</v>
      </c>
    </row>
    <row r="219" spans="1:11" x14ac:dyDescent="0.25">
      <c r="A219" t="s">
        <v>77</v>
      </c>
      <c r="B219">
        <v>1691</v>
      </c>
      <c r="C219">
        <v>2348.4</v>
      </c>
      <c r="D219">
        <v>0</v>
      </c>
      <c r="E219">
        <v>57.3</v>
      </c>
      <c r="F219">
        <v>134</v>
      </c>
      <c r="G219">
        <v>159.5</v>
      </c>
      <c r="H219">
        <v>134</v>
      </c>
      <c r="I219">
        <v>3985.2511836416302</v>
      </c>
      <c r="J219">
        <v>8509.4511836416295</v>
      </c>
      <c r="K219" t="s">
        <v>2037</v>
      </c>
    </row>
    <row r="220" spans="1:11" x14ac:dyDescent="0.25">
      <c r="A220" t="s">
        <v>805</v>
      </c>
      <c r="B220">
        <v>17498.05</v>
      </c>
      <c r="C220">
        <v>5114.3600000000006</v>
      </c>
      <c r="D220">
        <v>0</v>
      </c>
      <c r="E220">
        <v>2396.3199999999997</v>
      </c>
      <c r="F220">
        <v>14317.5975</v>
      </c>
      <c r="G220">
        <v>2561.38</v>
      </c>
      <c r="H220">
        <v>5662.7</v>
      </c>
      <c r="I220">
        <v>19286.365149136727</v>
      </c>
      <c r="J220">
        <v>66836.772649136721</v>
      </c>
      <c r="K220" t="s">
        <v>2087</v>
      </c>
    </row>
    <row r="221" spans="1:11" x14ac:dyDescent="0.25">
      <c r="A221" t="s">
        <v>803</v>
      </c>
      <c r="B221">
        <v>163439.88</v>
      </c>
      <c r="C221">
        <v>15324.57</v>
      </c>
      <c r="D221">
        <v>0</v>
      </c>
      <c r="E221">
        <v>17211.650000000001</v>
      </c>
      <c r="F221">
        <v>31470.25</v>
      </c>
      <c r="G221">
        <v>44109.04</v>
      </c>
      <c r="H221">
        <v>38623.979999999996</v>
      </c>
      <c r="I221">
        <v>188240.85779755635</v>
      </c>
      <c r="J221">
        <v>498420.22779755632</v>
      </c>
      <c r="K221" t="s">
        <v>2167</v>
      </c>
    </row>
    <row r="222" spans="1:11" x14ac:dyDescent="0.25">
      <c r="A222" t="s">
        <v>797</v>
      </c>
      <c r="B222">
        <v>147085.47</v>
      </c>
      <c r="C222">
        <v>3097.32</v>
      </c>
      <c r="D222">
        <v>0</v>
      </c>
      <c r="E222">
        <v>23044.75</v>
      </c>
      <c r="F222">
        <v>208637.02100000001</v>
      </c>
      <c r="G222">
        <v>41456.910000000003</v>
      </c>
      <c r="H222">
        <v>54274.87</v>
      </c>
      <c r="I222">
        <v>185853.03134737565</v>
      </c>
      <c r="J222">
        <v>663449.37234737561</v>
      </c>
      <c r="K222" t="s">
        <v>2024</v>
      </c>
    </row>
    <row r="223" spans="1:11" x14ac:dyDescent="0.25">
      <c r="A223" t="s">
        <v>261</v>
      </c>
      <c r="B223">
        <v>20787.03</v>
      </c>
      <c r="C223">
        <v>611.29999999999995</v>
      </c>
      <c r="D223">
        <v>0</v>
      </c>
      <c r="E223">
        <v>1419.85</v>
      </c>
      <c r="F223">
        <v>1662.33</v>
      </c>
      <c r="G223">
        <v>1377.02</v>
      </c>
      <c r="H223">
        <v>329.3</v>
      </c>
      <c r="I223">
        <v>13613.211794080971</v>
      </c>
      <c r="J223">
        <v>39800.041794080964</v>
      </c>
      <c r="K223" t="s">
        <v>2025</v>
      </c>
    </row>
    <row r="224" spans="1:11" x14ac:dyDescent="0.25">
      <c r="A224" t="s">
        <v>503</v>
      </c>
      <c r="B224">
        <v>11399.05</v>
      </c>
      <c r="C224">
        <v>58.35</v>
      </c>
      <c r="D224">
        <v>0</v>
      </c>
      <c r="E224">
        <v>255.95</v>
      </c>
      <c r="F224">
        <v>120.35</v>
      </c>
      <c r="G224">
        <v>67.2</v>
      </c>
      <c r="H224">
        <v>1073.1500000000001</v>
      </c>
      <c r="I224">
        <v>3999.0196967845486</v>
      </c>
      <c r="J224">
        <v>16973.069696784551</v>
      </c>
      <c r="K224" t="s">
        <v>2026</v>
      </c>
    </row>
    <row r="225" spans="1:11" x14ac:dyDescent="0.25">
      <c r="A225" t="s">
        <v>687</v>
      </c>
      <c r="B225">
        <v>228226.35</v>
      </c>
      <c r="C225">
        <v>244513.54</v>
      </c>
      <c r="D225">
        <v>0</v>
      </c>
      <c r="E225">
        <v>11150.99</v>
      </c>
      <c r="F225">
        <v>8630.99</v>
      </c>
      <c r="G225">
        <v>8450.15</v>
      </c>
      <c r="H225">
        <v>9984.52</v>
      </c>
      <c r="I225">
        <v>1116787.3991776006</v>
      </c>
      <c r="J225">
        <v>1627743.9391776007</v>
      </c>
      <c r="K225" t="s">
        <v>1852</v>
      </c>
    </row>
    <row r="226" spans="1:11" x14ac:dyDescent="0.25">
      <c r="A226" t="s">
        <v>263</v>
      </c>
      <c r="B226">
        <v>11380.460000000001</v>
      </c>
      <c r="C226">
        <v>1087.5</v>
      </c>
      <c r="D226">
        <v>0</v>
      </c>
      <c r="E226">
        <v>768.87</v>
      </c>
      <c r="F226">
        <v>11903.470000000001</v>
      </c>
      <c r="G226">
        <v>818.87</v>
      </c>
      <c r="H226">
        <v>6805.47</v>
      </c>
      <c r="I226">
        <v>7138.3532027948931</v>
      </c>
      <c r="J226">
        <v>39902.993202794896</v>
      </c>
      <c r="K226" t="s">
        <v>2028</v>
      </c>
    </row>
    <row r="227" spans="1:11" x14ac:dyDescent="0.25">
      <c r="A227" t="s">
        <v>657</v>
      </c>
      <c r="B227">
        <v>6928.2300000000005</v>
      </c>
      <c r="C227">
        <v>114.36</v>
      </c>
      <c r="D227">
        <v>0</v>
      </c>
      <c r="E227">
        <v>193.65</v>
      </c>
      <c r="F227">
        <v>1020.18</v>
      </c>
      <c r="G227">
        <v>898.05</v>
      </c>
      <c r="H227">
        <v>14981.96</v>
      </c>
      <c r="I227">
        <v>20653.806058752161</v>
      </c>
      <c r="J227">
        <v>44790.236058752154</v>
      </c>
      <c r="K227" t="s">
        <v>1942</v>
      </c>
    </row>
    <row r="228" spans="1:11" x14ac:dyDescent="0.25">
      <c r="A228" t="s">
        <v>505</v>
      </c>
      <c r="B228">
        <v>27131.71</v>
      </c>
      <c r="C228">
        <v>914.02</v>
      </c>
      <c r="D228">
        <v>0</v>
      </c>
      <c r="E228">
        <v>826.1</v>
      </c>
      <c r="F228">
        <v>4110.2</v>
      </c>
      <c r="G228">
        <v>4316.2199999999993</v>
      </c>
      <c r="H228">
        <v>1907.62</v>
      </c>
      <c r="I228">
        <v>19458.841527019271</v>
      </c>
      <c r="J228">
        <v>58664.711527019273</v>
      </c>
      <c r="K228" t="s">
        <v>2030</v>
      </c>
    </row>
    <row r="229" spans="1:11" x14ac:dyDescent="0.25">
      <c r="A229" t="s">
        <v>79</v>
      </c>
      <c r="B229">
        <v>26658.35</v>
      </c>
      <c r="C229">
        <v>16946.63</v>
      </c>
      <c r="D229">
        <v>0</v>
      </c>
      <c r="E229">
        <v>837.65</v>
      </c>
      <c r="F229">
        <v>8497.41</v>
      </c>
      <c r="G229">
        <v>193.5</v>
      </c>
      <c r="H229">
        <v>476.35</v>
      </c>
      <c r="I229">
        <v>24809.006098508151</v>
      </c>
      <c r="J229">
        <v>78418.89609850815</v>
      </c>
      <c r="K229" t="s">
        <v>2031</v>
      </c>
    </row>
    <row r="230" spans="1:11" x14ac:dyDescent="0.25">
      <c r="A230" t="s">
        <v>31</v>
      </c>
      <c r="B230">
        <v>2960.86</v>
      </c>
      <c r="C230">
        <v>1854.42</v>
      </c>
      <c r="D230">
        <v>0</v>
      </c>
      <c r="E230">
        <v>172.05</v>
      </c>
      <c r="F230">
        <v>857.85</v>
      </c>
      <c r="G230">
        <v>372</v>
      </c>
      <c r="H230">
        <v>20.149999999999999</v>
      </c>
      <c r="I230">
        <v>3769.087171751095</v>
      </c>
      <c r="J230">
        <v>10006.417171751096</v>
      </c>
      <c r="K230" t="s">
        <v>2032</v>
      </c>
    </row>
    <row r="231" spans="1:11" x14ac:dyDescent="0.25">
      <c r="A231" t="s">
        <v>33</v>
      </c>
      <c r="B231">
        <v>46487.360000000001</v>
      </c>
      <c r="C231">
        <v>435.15</v>
      </c>
      <c r="D231">
        <v>0</v>
      </c>
      <c r="E231">
        <v>11836.49</v>
      </c>
      <c r="F231">
        <v>18281.89</v>
      </c>
      <c r="G231">
        <v>2733.45</v>
      </c>
      <c r="H231">
        <v>2685.5</v>
      </c>
      <c r="I231">
        <v>33494.751457626604</v>
      </c>
      <c r="J231">
        <v>115954.59145762661</v>
      </c>
      <c r="K231" t="s">
        <v>2033</v>
      </c>
    </row>
    <row r="232" spans="1:11" x14ac:dyDescent="0.25">
      <c r="A232" t="s">
        <v>777</v>
      </c>
      <c r="B232">
        <v>20540.260000000002</v>
      </c>
      <c r="C232">
        <v>23040.400000000001</v>
      </c>
      <c r="D232">
        <v>0</v>
      </c>
      <c r="E232">
        <v>3407.75</v>
      </c>
      <c r="F232">
        <v>7755.42</v>
      </c>
      <c r="G232">
        <v>14120.05</v>
      </c>
      <c r="H232">
        <v>12365.3</v>
      </c>
      <c r="I232">
        <v>21096.851258736799</v>
      </c>
      <c r="J232">
        <v>102326.03125873681</v>
      </c>
      <c r="K232" t="s">
        <v>2034</v>
      </c>
    </row>
    <row r="233" spans="1:11" x14ac:dyDescent="0.25">
      <c r="A233" t="s">
        <v>353</v>
      </c>
      <c r="B233">
        <v>32439.010000000002</v>
      </c>
      <c r="C233">
        <v>2727.02</v>
      </c>
      <c r="D233">
        <v>0</v>
      </c>
      <c r="E233">
        <v>5190.53</v>
      </c>
      <c r="F233">
        <v>18523.940000000002</v>
      </c>
      <c r="G233">
        <v>6268.4400000000005</v>
      </c>
      <c r="H233">
        <v>9707.0999999999985</v>
      </c>
      <c r="I233">
        <v>22060.824291386227</v>
      </c>
      <c r="J233">
        <v>96916.864291386242</v>
      </c>
      <c r="K233" t="s">
        <v>2035</v>
      </c>
    </row>
    <row r="234" spans="1:11" x14ac:dyDescent="0.25">
      <c r="A234" t="s">
        <v>81</v>
      </c>
      <c r="B234">
        <v>32483.06</v>
      </c>
      <c r="C234">
        <v>187.7</v>
      </c>
      <c r="D234">
        <v>0</v>
      </c>
      <c r="E234">
        <v>2531.7399999999998</v>
      </c>
      <c r="F234">
        <v>15423.18</v>
      </c>
      <c r="G234">
        <v>10143.75</v>
      </c>
      <c r="H234">
        <v>8092.97</v>
      </c>
      <c r="I234">
        <v>38501.551099321201</v>
      </c>
      <c r="J234">
        <v>107363.95109932119</v>
      </c>
      <c r="K234" t="s">
        <v>2037</v>
      </c>
    </row>
    <row r="235" spans="1:11" x14ac:dyDescent="0.25">
      <c r="A235" t="s">
        <v>829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 t="s">
        <v>2037</v>
      </c>
    </row>
    <row r="236" spans="1:11" x14ac:dyDescent="0.25">
      <c r="A236" t="s">
        <v>83</v>
      </c>
      <c r="B236">
        <v>28940.639999999999</v>
      </c>
      <c r="C236">
        <v>1428.83</v>
      </c>
      <c r="D236">
        <v>0</v>
      </c>
      <c r="E236">
        <v>345.35</v>
      </c>
      <c r="F236">
        <v>11899.93</v>
      </c>
      <c r="G236">
        <v>1402</v>
      </c>
      <c r="H236">
        <v>604.5</v>
      </c>
      <c r="I236">
        <v>12238.794159071294</v>
      </c>
      <c r="J236">
        <v>56860.044159071294</v>
      </c>
      <c r="K236" t="s">
        <v>2038</v>
      </c>
    </row>
    <row r="237" spans="1:11" x14ac:dyDescent="0.25">
      <c r="A237" t="s">
        <v>181</v>
      </c>
      <c r="B237">
        <v>77762.58</v>
      </c>
      <c r="C237">
        <v>6956.57</v>
      </c>
      <c r="D237">
        <v>0</v>
      </c>
      <c r="E237">
        <v>4272.45</v>
      </c>
      <c r="F237">
        <v>15544.85</v>
      </c>
      <c r="G237">
        <v>5822.97</v>
      </c>
      <c r="H237">
        <v>6794.25</v>
      </c>
      <c r="I237">
        <v>42657.423597691908</v>
      </c>
      <c r="J237">
        <v>159811.09359769191</v>
      </c>
      <c r="K237" t="s">
        <v>1972</v>
      </c>
    </row>
    <row r="238" spans="1:11" x14ac:dyDescent="0.25">
      <c r="A238" t="s">
        <v>589</v>
      </c>
      <c r="B238">
        <v>12465.449999999999</v>
      </c>
      <c r="C238">
        <v>0</v>
      </c>
      <c r="D238">
        <v>1000.94</v>
      </c>
      <c r="E238">
        <v>423.39</v>
      </c>
      <c r="F238">
        <v>0</v>
      </c>
      <c r="G238">
        <v>0</v>
      </c>
      <c r="H238">
        <v>50</v>
      </c>
      <c r="I238">
        <v>5052.3922118602222</v>
      </c>
      <c r="J238">
        <v>18992.172211860219</v>
      </c>
      <c r="K238" t="s">
        <v>1953</v>
      </c>
    </row>
    <row r="239" spans="1:11" x14ac:dyDescent="0.25">
      <c r="A239" t="s">
        <v>265</v>
      </c>
      <c r="B239">
        <v>53463.97</v>
      </c>
      <c r="C239">
        <v>271.85000000000002</v>
      </c>
      <c r="D239">
        <v>0</v>
      </c>
      <c r="E239">
        <v>5140.1499999999996</v>
      </c>
      <c r="F239">
        <v>5448.67</v>
      </c>
      <c r="G239">
        <v>3126.75</v>
      </c>
      <c r="H239">
        <v>716.06</v>
      </c>
      <c r="I239">
        <v>17265.898179461969</v>
      </c>
      <c r="J239">
        <v>85433.348179461958</v>
      </c>
      <c r="K239" t="s">
        <v>2041</v>
      </c>
    </row>
    <row r="240" spans="1:11" x14ac:dyDescent="0.25">
      <c r="A240" t="s">
        <v>183</v>
      </c>
      <c r="B240">
        <v>65614.52</v>
      </c>
      <c r="C240">
        <v>27539.010000000002</v>
      </c>
      <c r="D240">
        <v>0</v>
      </c>
      <c r="E240">
        <v>24096.5</v>
      </c>
      <c r="F240">
        <v>58301.64</v>
      </c>
      <c r="G240">
        <v>30251.42</v>
      </c>
      <c r="H240">
        <v>11971.42</v>
      </c>
      <c r="I240">
        <v>69000.319504267987</v>
      </c>
      <c r="J240">
        <v>286774.82950426801</v>
      </c>
      <c r="K240" t="s">
        <v>2042</v>
      </c>
    </row>
    <row r="241" spans="1:11" x14ac:dyDescent="0.25">
      <c r="A241" t="s">
        <v>85</v>
      </c>
      <c r="B241">
        <v>9242.7000000000007</v>
      </c>
      <c r="C241">
        <v>8155.19</v>
      </c>
      <c r="D241">
        <v>0</v>
      </c>
      <c r="E241">
        <v>1528.08</v>
      </c>
      <c r="F241">
        <v>13757.689999999999</v>
      </c>
      <c r="G241">
        <v>1743.71</v>
      </c>
      <c r="H241">
        <v>5234.76</v>
      </c>
      <c r="I241">
        <v>10878.808323875108</v>
      </c>
      <c r="J241">
        <v>50540.938323875103</v>
      </c>
      <c r="K241" t="s">
        <v>2087</v>
      </c>
    </row>
    <row r="242" spans="1:11" x14ac:dyDescent="0.25">
      <c r="A242" t="s">
        <v>87</v>
      </c>
      <c r="B242">
        <v>8813.75</v>
      </c>
      <c r="C242">
        <v>10741.02</v>
      </c>
      <c r="D242">
        <v>0</v>
      </c>
      <c r="E242">
        <v>130.75</v>
      </c>
      <c r="F242">
        <v>4712</v>
      </c>
      <c r="G242">
        <v>568.85</v>
      </c>
      <c r="H242">
        <v>778.44</v>
      </c>
      <c r="I242">
        <v>8785.8291228463822</v>
      </c>
      <c r="J242">
        <v>34530.639122846376</v>
      </c>
      <c r="K242" t="s">
        <v>2044</v>
      </c>
    </row>
    <row r="243" spans="1:11" x14ac:dyDescent="0.25">
      <c r="A243" t="s">
        <v>413</v>
      </c>
      <c r="B243">
        <v>24259.47</v>
      </c>
      <c r="C243">
        <v>165.7</v>
      </c>
      <c r="D243">
        <v>0</v>
      </c>
      <c r="E243">
        <v>2065.6</v>
      </c>
      <c r="F243">
        <v>15993.79</v>
      </c>
      <c r="G243">
        <v>3690.35</v>
      </c>
      <c r="H243">
        <v>479.05</v>
      </c>
      <c r="I243">
        <v>21877.247048103807</v>
      </c>
      <c r="J243">
        <v>68531.20704810381</v>
      </c>
      <c r="K243" t="s">
        <v>2045</v>
      </c>
    </row>
    <row r="244" spans="1:11" x14ac:dyDescent="0.25">
      <c r="A244" t="s">
        <v>35</v>
      </c>
      <c r="B244">
        <v>79313.990000000005</v>
      </c>
      <c r="C244">
        <v>21062.73</v>
      </c>
      <c r="D244">
        <v>0</v>
      </c>
      <c r="E244">
        <v>13948.2</v>
      </c>
      <c r="F244">
        <v>34366.19</v>
      </c>
      <c r="G244">
        <v>34954.5</v>
      </c>
      <c r="H244">
        <v>35661</v>
      </c>
      <c r="I244">
        <v>72337.447243344475</v>
      </c>
      <c r="J244">
        <v>291644.05724334449</v>
      </c>
      <c r="K244" t="s">
        <v>2046</v>
      </c>
    </row>
    <row r="245" spans="1:11" x14ac:dyDescent="0.25">
      <c r="A245" t="s">
        <v>591</v>
      </c>
      <c r="B245">
        <v>68360.25</v>
      </c>
      <c r="C245">
        <v>10</v>
      </c>
      <c r="D245">
        <v>33140.43</v>
      </c>
      <c r="E245">
        <v>704.56000000000006</v>
      </c>
      <c r="F245">
        <v>20</v>
      </c>
      <c r="G245">
        <v>0</v>
      </c>
      <c r="H245">
        <v>830</v>
      </c>
      <c r="I245">
        <v>15813.672077865453</v>
      </c>
      <c r="J245">
        <v>118878.91207786545</v>
      </c>
      <c r="K245" t="s">
        <v>2047</v>
      </c>
    </row>
    <row r="246" spans="1:11" x14ac:dyDescent="0.25">
      <c r="A246" t="s">
        <v>593</v>
      </c>
      <c r="B246">
        <v>21081.38</v>
      </c>
      <c r="C246">
        <v>0</v>
      </c>
      <c r="D246">
        <v>28320.769999999997</v>
      </c>
      <c r="E246">
        <v>439.2</v>
      </c>
      <c r="F246">
        <v>5080</v>
      </c>
      <c r="G246">
        <v>142</v>
      </c>
      <c r="H246">
        <v>300</v>
      </c>
      <c r="I246">
        <v>8694.4980923201983</v>
      </c>
      <c r="J246">
        <v>64057.848092320186</v>
      </c>
      <c r="K246" t="s">
        <v>2048</v>
      </c>
    </row>
    <row r="247" spans="1:11" x14ac:dyDescent="0.25">
      <c r="A247" t="s">
        <v>635</v>
      </c>
      <c r="B247">
        <v>147148</v>
      </c>
      <c r="C247">
        <v>21336.59</v>
      </c>
      <c r="D247">
        <v>0</v>
      </c>
      <c r="E247">
        <v>16763.77</v>
      </c>
      <c r="F247">
        <v>43190.630000000005</v>
      </c>
      <c r="G247">
        <v>41679.58</v>
      </c>
      <c r="H247">
        <v>30369.46</v>
      </c>
      <c r="I247">
        <v>251652.70398527716</v>
      </c>
      <c r="J247">
        <v>552140.73398527713</v>
      </c>
      <c r="K247" t="s">
        <v>1821</v>
      </c>
    </row>
    <row r="248" spans="1:11" x14ac:dyDescent="0.25">
      <c r="A248" t="s">
        <v>709</v>
      </c>
      <c r="B248">
        <v>891.2</v>
      </c>
      <c r="C248">
        <v>0</v>
      </c>
      <c r="D248">
        <v>285.82000000000005</v>
      </c>
      <c r="E248">
        <v>80.45</v>
      </c>
      <c r="F248">
        <v>0</v>
      </c>
      <c r="G248">
        <v>0</v>
      </c>
      <c r="H248">
        <v>0</v>
      </c>
      <c r="I248">
        <v>1316.8295747993729</v>
      </c>
      <c r="J248">
        <v>2574.2995747993727</v>
      </c>
      <c r="K248" t="s">
        <v>2050</v>
      </c>
    </row>
    <row r="249" spans="1:11" x14ac:dyDescent="0.25">
      <c r="A249" t="s">
        <v>37</v>
      </c>
      <c r="B249">
        <v>55355.8</v>
      </c>
      <c r="C249">
        <v>25061.35</v>
      </c>
      <c r="D249">
        <v>0</v>
      </c>
      <c r="E249">
        <v>5548.96</v>
      </c>
      <c r="F249">
        <v>10804.119999999999</v>
      </c>
      <c r="G249">
        <v>7593.09</v>
      </c>
      <c r="H249">
        <v>3676.86</v>
      </c>
      <c r="I249">
        <v>31488.480614707405</v>
      </c>
      <c r="J249">
        <v>139528.66061470739</v>
      </c>
      <c r="K249" t="s">
        <v>2051</v>
      </c>
    </row>
    <row r="250" spans="1:11" x14ac:dyDescent="0.25">
      <c r="A250" t="s">
        <v>185</v>
      </c>
      <c r="B250">
        <v>34780.9</v>
      </c>
      <c r="C250">
        <v>764.1</v>
      </c>
      <c r="D250">
        <v>0</v>
      </c>
      <c r="E250">
        <v>5151.6000000000004</v>
      </c>
      <c r="F250">
        <v>11905.5</v>
      </c>
      <c r="G250">
        <v>9247.119999999999</v>
      </c>
      <c r="H250">
        <v>21988.53</v>
      </c>
      <c r="I250">
        <v>28453.070882925866</v>
      </c>
      <c r="J250">
        <v>112290.82088292587</v>
      </c>
      <c r="K250" t="s">
        <v>2052</v>
      </c>
    </row>
    <row r="251" spans="1:11" x14ac:dyDescent="0.25">
      <c r="A251" t="s">
        <v>267</v>
      </c>
      <c r="B251">
        <v>12118.720000000001</v>
      </c>
      <c r="C251">
        <v>22586.05</v>
      </c>
      <c r="D251">
        <v>0</v>
      </c>
      <c r="E251">
        <v>4790.7299999999996</v>
      </c>
      <c r="F251">
        <v>895.25</v>
      </c>
      <c r="G251">
        <v>13412.68</v>
      </c>
      <c r="H251">
        <v>1891.8</v>
      </c>
      <c r="I251">
        <v>13962.331961140721</v>
      </c>
      <c r="J251">
        <v>69657.561961140716</v>
      </c>
      <c r="K251" t="s">
        <v>2053</v>
      </c>
    </row>
    <row r="252" spans="1:11" x14ac:dyDescent="0.25">
      <c r="A252" t="s">
        <v>669</v>
      </c>
      <c r="B252">
        <v>54629.49</v>
      </c>
      <c r="C252">
        <v>5047.75</v>
      </c>
      <c r="D252">
        <v>0</v>
      </c>
      <c r="E252">
        <v>5720.02</v>
      </c>
      <c r="F252">
        <v>6018.23</v>
      </c>
      <c r="G252">
        <v>7458.82</v>
      </c>
      <c r="H252">
        <v>6998.2800000000007</v>
      </c>
      <c r="I252">
        <v>77301.106880132924</v>
      </c>
      <c r="J252">
        <v>163173.69688013292</v>
      </c>
      <c r="K252" t="s">
        <v>2055</v>
      </c>
    </row>
    <row r="253" spans="1:11" x14ac:dyDescent="0.25">
      <c r="A253" t="s">
        <v>741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 t="s">
        <v>2055</v>
      </c>
    </row>
    <row r="254" spans="1:11" x14ac:dyDescent="0.25">
      <c r="A254" t="s">
        <v>667</v>
      </c>
      <c r="B254">
        <v>76154.510000000009</v>
      </c>
      <c r="C254">
        <v>11829.57</v>
      </c>
      <c r="D254">
        <v>0</v>
      </c>
      <c r="E254">
        <v>5074.68</v>
      </c>
      <c r="F254">
        <v>4577.4400000000005</v>
      </c>
      <c r="G254">
        <v>17263.95</v>
      </c>
      <c r="H254">
        <v>5946.99</v>
      </c>
      <c r="I254">
        <v>116639.70902297084</v>
      </c>
      <c r="J254">
        <v>237486.84902297086</v>
      </c>
      <c r="K254" t="s">
        <v>2055</v>
      </c>
    </row>
    <row r="255" spans="1:11" x14ac:dyDescent="0.25">
      <c r="A255" t="s">
        <v>689</v>
      </c>
      <c r="B255">
        <v>381921.63</v>
      </c>
      <c r="C255">
        <v>2582</v>
      </c>
      <c r="D255">
        <v>0</v>
      </c>
      <c r="E255">
        <v>15546.220000000001</v>
      </c>
      <c r="F255">
        <v>4065</v>
      </c>
      <c r="G255">
        <v>4223.3599999999997</v>
      </c>
      <c r="H255">
        <v>7246.5</v>
      </c>
      <c r="I255">
        <v>141618.66924194436</v>
      </c>
      <c r="J255">
        <v>557203.37924194429</v>
      </c>
      <c r="K255" t="s">
        <v>1852</v>
      </c>
    </row>
    <row r="256" spans="1:11" x14ac:dyDescent="0.25">
      <c r="A256" t="s">
        <v>271</v>
      </c>
      <c r="B256">
        <v>28537.55</v>
      </c>
      <c r="C256">
        <v>1889.44</v>
      </c>
      <c r="D256">
        <v>0</v>
      </c>
      <c r="E256">
        <v>1208.8499999999999</v>
      </c>
      <c r="F256">
        <v>6658.8600000000006</v>
      </c>
      <c r="G256">
        <v>3333.03</v>
      </c>
      <c r="H256">
        <v>2240.4</v>
      </c>
      <c r="I256">
        <v>24119.755089392645</v>
      </c>
      <c r="J256">
        <v>67987.885089392643</v>
      </c>
      <c r="K256" t="s">
        <v>2055</v>
      </c>
    </row>
    <row r="257" spans="1:11" x14ac:dyDescent="0.25">
      <c r="A257" t="s">
        <v>405</v>
      </c>
      <c r="B257">
        <v>15462.579999999998</v>
      </c>
      <c r="C257">
        <v>161.1</v>
      </c>
      <c r="D257">
        <v>0</v>
      </c>
      <c r="E257">
        <v>4703.97</v>
      </c>
      <c r="F257">
        <v>13508.73</v>
      </c>
      <c r="G257">
        <v>6630.98</v>
      </c>
      <c r="H257">
        <v>251.3</v>
      </c>
      <c r="I257">
        <v>10166.393999988853</v>
      </c>
      <c r="J257">
        <v>50885.053999988857</v>
      </c>
      <c r="K257" t="s">
        <v>2059</v>
      </c>
    </row>
    <row r="258" spans="1:11" x14ac:dyDescent="0.25">
      <c r="A258" t="s">
        <v>89</v>
      </c>
      <c r="B258">
        <v>4092.11</v>
      </c>
      <c r="C258">
        <v>407.08</v>
      </c>
      <c r="D258">
        <v>0</v>
      </c>
      <c r="E258">
        <v>377.8</v>
      </c>
      <c r="F258">
        <v>544.25</v>
      </c>
      <c r="G258">
        <v>483.8</v>
      </c>
      <c r="H258">
        <v>368.58000000000004</v>
      </c>
      <c r="I258">
        <v>4570.4588989988479</v>
      </c>
      <c r="J258">
        <v>10844.078898998849</v>
      </c>
      <c r="K258" t="s">
        <v>2183</v>
      </c>
    </row>
    <row r="259" spans="1:11" x14ac:dyDescent="0.25">
      <c r="A259" t="s">
        <v>691</v>
      </c>
      <c r="B259">
        <v>119769.65000000001</v>
      </c>
      <c r="C259">
        <v>1691.8200000000002</v>
      </c>
      <c r="D259">
        <v>0</v>
      </c>
      <c r="E259">
        <v>11052.1</v>
      </c>
      <c r="F259">
        <v>7292.84</v>
      </c>
      <c r="G259">
        <v>2933.05</v>
      </c>
      <c r="H259">
        <v>6515.96</v>
      </c>
      <c r="I259">
        <v>108385.5236530128</v>
      </c>
      <c r="J259">
        <v>257640.9436530128</v>
      </c>
      <c r="K259" t="s">
        <v>1852</v>
      </c>
    </row>
    <row r="260" spans="1:11" x14ac:dyDescent="0.25">
      <c r="A260" t="s">
        <v>91</v>
      </c>
      <c r="B260">
        <v>15307.24</v>
      </c>
      <c r="C260">
        <v>4990.08</v>
      </c>
      <c r="D260">
        <v>0</v>
      </c>
      <c r="E260">
        <v>574.20000000000005</v>
      </c>
      <c r="F260">
        <v>3835.45</v>
      </c>
      <c r="G260">
        <v>15278.4</v>
      </c>
      <c r="H260">
        <v>1924.85</v>
      </c>
      <c r="I260">
        <v>17584.154647840835</v>
      </c>
      <c r="J260">
        <v>59494.374647840836</v>
      </c>
      <c r="K260" t="s">
        <v>2062</v>
      </c>
    </row>
    <row r="261" spans="1:11" x14ac:dyDescent="0.25">
      <c r="A261" t="s">
        <v>693</v>
      </c>
      <c r="B261">
        <v>88451.05</v>
      </c>
      <c r="C261">
        <v>3035.95</v>
      </c>
      <c r="D261">
        <v>0</v>
      </c>
      <c r="E261">
        <v>12980.2</v>
      </c>
      <c r="F261">
        <v>1781.68</v>
      </c>
      <c r="G261">
        <v>2768.1</v>
      </c>
      <c r="H261">
        <v>12216.97</v>
      </c>
      <c r="I261">
        <v>80466.294410467701</v>
      </c>
      <c r="J261">
        <v>201700.24441046768</v>
      </c>
      <c r="K261" t="s">
        <v>1852</v>
      </c>
    </row>
    <row r="262" spans="1:11" x14ac:dyDescent="0.25">
      <c r="A262" t="s">
        <v>415</v>
      </c>
      <c r="B262">
        <v>7465.3600000000006</v>
      </c>
      <c r="C262">
        <v>182.31</v>
      </c>
      <c r="D262">
        <v>0</v>
      </c>
      <c r="E262">
        <v>3046.91</v>
      </c>
      <c r="F262">
        <v>6086.2</v>
      </c>
      <c r="G262">
        <v>7366.5599999999995</v>
      </c>
      <c r="H262">
        <v>11746.73</v>
      </c>
      <c r="I262">
        <v>9339.5387573588305</v>
      </c>
      <c r="J262">
        <v>45233.60875735883</v>
      </c>
      <c r="K262" t="s">
        <v>2064</v>
      </c>
    </row>
    <row r="263" spans="1:11" x14ac:dyDescent="0.25">
      <c r="A263" t="s">
        <v>743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 t="s">
        <v>2065</v>
      </c>
    </row>
    <row r="264" spans="1:11" x14ac:dyDescent="0.25">
      <c r="A264" t="s">
        <v>355</v>
      </c>
      <c r="B264">
        <v>33128.020000000004</v>
      </c>
      <c r="C264">
        <v>2281.5</v>
      </c>
      <c r="D264">
        <v>0</v>
      </c>
      <c r="E264">
        <v>4291.45</v>
      </c>
      <c r="F264">
        <v>24753.190000000002</v>
      </c>
      <c r="G264">
        <v>12235.52</v>
      </c>
      <c r="H264">
        <v>4457.57</v>
      </c>
      <c r="I264">
        <v>17119.128917096743</v>
      </c>
      <c r="J264">
        <v>98266.378917096765</v>
      </c>
      <c r="K264" t="s">
        <v>2066</v>
      </c>
    </row>
    <row r="265" spans="1:11" x14ac:dyDescent="0.25">
      <c r="A265" t="s">
        <v>507</v>
      </c>
      <c r="B265">
        <v>13298.14</v>
      </c>
      <c r="C265">
        <v>5840.97</v>
      </c>
      <c r="D265">
        <v>0</v>
      </c>
      <c r="E265">
        <v>2304.0299999999997</v>
      </c>
      <c r="F265">
        <v>8525.2800000000007</v>
      </c>
      <c r="G265">
        <v>3587.9</v>
      </c>
      <c r="H265">
        <v>51004.67</v>
      </c>
      <c r="I265">
        <v>10254.562727506483</v>
      </c>
      <c r="J265">
        <v>94815.552727506467</v>
      </c>
      <c r="K265" t="s">
        <v>2067</v>
      </c>
    </row>
    <row r="266" spans="1:11" x14ac:dyDescent="0.25">
      <c r="A266" t="s">
        <v>595</v>
      </c>
      <c r="B266">
        <v>74428.95</v>
      </c>
      <c r="C266">
        <v>0</v>
      </c>
      <c r="D266">
        <v>21489.68</v>
      </c>
      <c r="E266">
        <v>570.15</v>
      </c>
      <c r="F266">
        <v>50</v>
      </c>
      <c r="G266">
        <v>0</v>
      </c>
      <c r="H266">
        <v>0</v>
      </c>
      <c r="I266">
        <v>46163.194090837438</v>
      </c>
      <c r="J266">
        <v>142701.97409083744</v>
      </c>
      <c r="K266" t="s">
        <v>2069</v>
      </c>
    </row>
    <row r="267" spans="1:11" x14ac:dyDescent="0.25">
      <c r="A267" t="s">
        <v>745</v>
      </c>
      <c r="B267">
        <v>0</v>
      </c>
      <c r="C267">
        <v>0</v>
      </c>
      <c r="D267">
        <v>0</v>
      </c>
      <c r="E267">
        <v>0</v>
      </c>
      <c r="F267">
        <v>206.37</v>
      </c>
      <c r="G267">
        <v>0</v>
      </c>
      <c r="H267">
        <v>0</v>
      </c>
      <c r="I267">
        <v>0</v>
      </c>
      <c r="J267">
        <v>206.37</v>
      </c>
      <c r="K267" t="s">
        <v>2069</v>
      </c>
    </row>
    <row r="268" spans="1:11" x14ac:dyDescent="0.25">
      <c r="A268" t="s">
        <v>273</v>
      </c>
      <c r="B268">
        <v>705.12</v>
      </c>
      <c r="C268">
        <v>590.95000000000005</v>
      </c>
      <c r="D268">
        <v>0</v>
      </c>
      <c r="E268">
        <v>229.45</v>
      </c>
      <c r="F268">
        <v>808.66000000000008</v>
      </c>
      <c r="G268">
        <v>2208.1999999999998</v>
      </c>
      <c r="H268">
        <v>552.5</v>
      </c>
      <c r="I268">
        <v>5351.0616997096404</v>
      </c>
      <c r="J268">
        <v>10445.941699709641</v>
      </c>
      <c r="K268" t="s">
        <v>2070</v>
      </c>
    </row>
    <row r="269" spans="1:11" x14ac:dyDescent="0.25">
      <c r="A269" t="s">
        <v>307</v>
      </c>
      <c r="B269">
        <v>18731.55</v>
      </c>
      <c r="C269">
        <v>236.95</v>
      </c>
      <c r="D269">
        <v>0</v>
      </c>
      <c r="E269">
        <v>1462.9</v>
      </c>
      <c r="F269">
        <v>539.5</v>
      </c>
      <c r="G269">
        <v>681.3</v>
      </c>
      <c r="H269">
        <v>412.65</v>
      </c>
      <c r="I269">
        <v>13760.729738494936</v>
      </c>
      <c r="J269">
        <v>35825.57973849494</v>
      </c>
      <c r="K269" t="s">
        <v>2071</v>
      </c>
    </row>
    <row r="270" spans="1:11" x14ac:dyDescent="0.25">
      <c r="A270" t="s">
        <v>275</v>
      </c>
      <c r="B270">
        <v>6399.51</v>
      </c>
      <c r="C270">
        <v>6275.09</v>
      </c>
      <c r="D270">
        <v>0</v>
      </c>
      <c r="E270">
        <v>745.36</v>
      </c>
      <c r="F270">
        <v>7595.84</v>
      </c>
      <c r="G270">
        <v>114.97</v>
      </c>
      <c r="H270">
        <v>3048.74</v>
      </c>
      <c r="I270">
        <v>5051.2820656712829</v>
      </c>
      <c r="J270">
        <v>29230.792065671285</v>
      </c>
      <c r="K270" t="s">
        <v>2072</v>
      </c>
    </row>
    <row r="271" spans="1:11" x14ac:dyDescent="0.25">
      <c r="A271" t="s">
        <v>917</v>
      </c>
      <c r="B271">
        <v>8197.7800000000007</v>
      </c>
      <c r="C271">
        <v>0</v>
      </c>
      <c r="D271">
        <v>83.4</v>
      </c>
      <c r="E271">
        <v>73.05</v>
      </c>
      <c r="F271">
        <v>89.85</v>
      </c>
      <c r="G271">
        <v>0</v>
      </c>
      <c r="H271">
        <v>0</v>
      </c>
      <c r="I271">
        <v>6403.788014435343</v>
      </c>
      <c r="J271">
        <v>14847.868014435342</v>
      </c>
      <c r="K271" t="s">
        <v>2005</v>
      </c>
    </row>
    <row r="272" spans="1:11" x14ac:dyDescent="0.25">
      <c r="A272" t="s">
        <v>597</v>
      </c>
      <c r="B272">
        <v>5201.04</v>
      </c>
      <c r="C272">
        <v>0</v>
      </c>
      <c r="D272">
        <v>1336.3</v>
      </c>
      <c r="E272">
        <v>46.8</v>
      </c>
      <c r="F272">
        <v>0</v>
      </c>
      <c r="G272">
        <v>0</v>
      </c>
      <c r="H272">
        <v>0</v>
      </c>
      <c r="I272">
        <v>1434.7202367365194</v>
      </c>
      <c r="J272">
        <v>8018.8602367365202</v>
      </c>
      <c r="K272" t="s">
        <v>2012</v>
      </c>
    </row>
    <row r="273" spans="1:11" x14ac:dyDescent="0.25">
      <c r="A273" t="s">
        <v>783</v>
      </c>
      <c r="B273">
        <v>49759.97</v>
      </c>
      <c r="C273">
        <v>0</v>
      </c>
      <c r="D273">
        <v>8578.2999999999993</v>
      </c>
      <c r="E273">
        <v>5148</v>
      </c>
      <c r="F273">
        <v>0</v>
      </c>
      <c r="G273">
        <v>0</v>
      </c>
      <c r="H273">
        <v>3400</v>
      </c>
      <c r="I273">
        <v>40543.442922823931</v>
      </c>
      <c r="J273">
        <v>107429.71292282394</v>
      </c>
      <c r="K273" t="s">
        <v>1852</v>
      </c>
    </row>
    <row r="274" spans="1:11" x14ac:dyDescent="0.25">
      <c r="A274" t="s">
        <v>509</v>
      </c>
      <c r="B274">
        <v>3593.78</v>
      </c>
      <c r="C274">
        <v>0</v>
      </c>
      <c r="D274">
        <v>0</v>
      </c>
      <c r="E274">
        <v>295.7</v>
      </c>
      <c r="F274">
        <v>1336.3</v>
      </c>
      <c r="G274">
        <v>6397.5</v>
      </c>
      <c r="H274">
        <v>1094.4000000000001</v>
      </c>
      <c r="I274">
        <v>4862.6729507927448</v>
      </c>
      <c r="J274">
        <v>17580.352950792745</v>
      </c>
      <c r="K274" t="s">
        <v>2076</v>
      </c>
    </row>
    <row r="275" spans="1:11" x14ac:dyDescent="0.25">
      <c r="A275" t="s">
        <v>717</v>
      </c>
      <c r="B275">
        <v>101446.48999999999</v>
      </c>
      <c r="C275">
        <v>1165.05</v>
      </c>
      <c r="D275">
        <v>0</v>
      </c>
      <c r="E275">
        <v>12244.83</v>
      </c>
      <c r="F275">
        <v>43820.274000000005</v>
      </c>
      <c r="G275">
        <v>15303.72</v>
      </c>
      <c r="H275">
        <v>15543.75</v>
      </c>
      <c r="I275">
        <v>52381.498040661128</v>
      </c>
      <c r="J275">
        <v>241905.61204066113</v>
      </c>
      <c r="K275" t="s">
        <v>2077</v>
      </c>
    </row>
    <row r="276" spans="1:11" x14ac:dyDescent="0.25">
      <c r="A276" t="s">
        <v>417</v>
      </c>
      <c r="B276">
        <v>25683.840000000004</v>
      </c>
      <c r="C276">
        <v>81.849999999999994</v>
      </c>
      <c r="D276">
        <v>0</v>
      </c>
      <c r="E276">
        <v>4570.5599999999995</v>
      </c>
      <c r="F276">
        <v>2145.87</v>
      </c>
      <c r="G276">
        <v>86.48</v>
      </c>
      <c r="H276">
        <v>149.4</v>
      </c>
      <c r="I276">
        <v>8460.0458065143921</v>
      </c>
      <c r="J276">
        <v>41178.04580651439</v>
      </c>
      <c r="K276" t="s">
        <v>2227</v>
      </c>
    </row>
    <row r="277" spans="1:11" x14ac:dyDescent="0.25">
      <c r="A277" t="s">
        <v>419</v>
      </c>
      <c r="B277">
        <v>28308.93</v>
      </c>
      <c r="C277">
        <v>7973.4699999999993</v>
      </c>
      <c r="D277">
        <v>0</v>
      </c>
      <c r="E277">
        <v>7225.73</v>
      </c>
      <c r="F277">
        <v>17647.36</v>
      </c>
      <c r="G277">
        <v>19302.62</v>
      </c>
      <c r="H277">
        <v>16297.72</v>
      </c>
      <c r="I277">
        <v>44994.220749496191</v>
      </c>
      <c r="J277">
        <v>141750.05074949621</v>
      </c>
      <c r="K277" t="s">
        <v>1880</v>
      </c>
    </row>
    <row r="278" spans="1:11" x14ac:dyDescent="0.25">
      <c r="A278" t="s">
        <v>511</v>
      </c>
      <c r="B278">
        <v>9351.6299999999992</v>
      </c>
      <c r="C278">
        <v>11605.41</v>
      </c>
      <c r="D278">
        <v>0</v>
      </c>
      <c r="E278">
        <v>4684.2299999999996</v>
      </c>
      <c r="F278">
        <v>1704.05</v>
      </c>
      <c r="G278">
        <v>1599.1</v>
      </c>
      <c r="H278">
        <v>882.35</v>
      </c>
      <c r="I278">
        <v>14587.565411785698</v>
      </c>
      <c r="J278">
        <v>44414.335411785694</v>
      </c>
      <c r="K278" t="s">
        <v>2069</v>
      </c>
    </row>
    <row r="279" spans="1:11" x14ac:dyDescent="0.25">
      <c r="A279" t="s">
        <v>513</v>
      </c>
      <c r="B279">
        <v>13365.509999999998</v>
      </c>
      <c r="C279">
        <v>322.14999999999998</v>
      </c>
      <c r="D279">
        <v>0</v>
      </c>
      <c r="E279">
        <v>1690.7</v>
      </c>
      <c r="F279">
        <v>58.45</v>
      </c>
      <c r="G279">
        <v>114.95</v>
      </c>
      <c r="H279">
        <v>149.6</v>
      </c>
      <c r="I279">
        <v>8600.4744077840624</v>
      </c>
      <c r="J279">
        <v>24301.834407784063</v>
      </c>
      <c r="K279" t="s">
        <v>2081</v>
      </c>
    </row>
    <row r="280" spans="1:11" x14ac:dyDescent="0.25">
      <c r="A280" t="s">
        <v>93</v>
      </c>
      <c r="B280">
        <v>14756.83</v>
      </c>
      <c r="C280">
        <v>62.1</v>
      </c>
      <c r="D280">
        <v>0</v>
      </c>
      <c r="E280">
        <v>1098.25</v>
      </c>
      <c r="F280">
        <v>4294.0349999999999</v>
      </c>
      <c r="G280">
        <v>1714</v>
      </c>
      <c r="H280">
        <v>1103.55</v>
      </c>
      <c r="I280">
        <v>17239.889547991959</v>
      </c>
      <c r="J280">
        <v>40268.654547991959</v>
      </c>
      <c r="K280" t="s">
        <v>2183</v>
      </c>
    </row>
    <row r="281" spans="1:11" x14ac:dyDescent="0.25">
      <c r="A281" t="s">
        <v>187</v>
      </c>
      <c r="B281">
        <v>94780.18</v>
      </c>
      <c r="C281">
        <v>1289.28</v>
      </c>
      <c r="D281">
        <v>0</v>
      </c>
      <c r="E281">
        <v>21288.81</v>
      </c>
      <c r="F281">
        <v>27281.598000000002</v>
      </c>
      <c r="G281">
        <v>25804.82</v>
      </c>
      <c r="H281">
        <v>7671.59</v>
      </c>
      <c r="I281">
        <v>86363.537860178883</v>
      </c>
      <c r="J281">
        <v>264479.8158601789</v>
      </c>
      <c r="K281" t="s">
        <v>2083</v>
      </c>
    </row>
    <row r="282" spans="1:11" x14ac:dyDescent="0.25">
      <c r="A282" t="s">
        <v>695</v>
      </c>
      <c r="B282">
        <v>64853.33</v>
      </c>
      <c r="C282">
        <v>645.79999999999995</v>
      </c>
      <c r="D282">
        <v>0</v>
      </c>
      <c r="E282">
        <v>10589.24</v>
      </c>
      <c r="F282">
        <v>5733.51</v>
      </c>
      <c r="G282">
        <v>8852.16</v>
      </c>
      <c r="H282">
        <v>7185.2</v>
      </c>
      <c r="I282">
        <v>56508.534312264354</v>
      </c>
      <c r="J282">
        <v>154367.77431226434</v>
      </c>
      <c r="K282" t="s">
        <v>1852</v>
      </c>
    </row>
    <row r="283" spans="1:11" x14ac:dyDescent="0.25">
      <c r="A283" t="s">
        <v>423</v>
      </c>
      <c r="B283">
        <v>9037.8599999999988</v>
      </c>
      <c r="C283">
        <v>493.5</v>
      </c>
      <c r="D283">
        <v>0</v>
      </c>
      <c r="E283">
        <v>906.45</v>
      </c>
      <c r="F283">
        <v>11319.65</v>
      </c>
      <c r="G283">
        <v>2583.65</v>
      </c>
      <c r="H283">
        <v>969.35</v>
      </c>
      <c r="I283">
        <v>8410.2437242864362</v>
      </c>
      <c r="J283">
        <v>33720.703724286432</v>
      </c>
      <c r="K283" t="s">
        <v>2085</v>
      </c>
    </row>
    <row r="284" spans="1:11" x14ac:dyDescent="0.25">
      <c r="A284" t="s">
        <v>919</v>
      </c>
      <c r="B284">
        <v>2731.85</v>
      </c>
      <c r="C284">
        <v>10305.049999999999</v>
      </c>
      <c r="D284">
        <v>0</v>
      </c>
      <c r="E284">
        <v>687.5</v>
      </c>
      <c r="F284">
        <v>12836.475</v>
      </c>
      <c r="G284">
        <v>5020.84</v>
      </c>
      <c r="H284">
        <v>2914.48</v>
      </c>
      <c r="I284">
        <v>7708.1917382731008</v>
      </c>
      <c r="J284">
        <v>42204.386738273097</v>
      </c>
      <c r="K284" t="s">
        <v>2086</v>
      </c>
    </row>
    <row r="285" spans="1:11" x14ac:dyDescent="0.25">
      <c r="A285" t="s">
        <v>747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 t="s">
        <v>2087</v>
      </c>
    </row>
    <row r="286" spans="1:11" x14ac:dyDescent="0.25">
      <c r="A286" t="s">
        <v>39</v>
      </c>
      <c r="B286">
        <v>10798.51</v>
      </c>
      <c r="C286">
        <v>93.6</v>
      </c>
      <c r="D286">
        <v>0</v>
      </c>
      <c r="E286">
        <v>220.45</v>
      </c>
      <c r="F286">
        <v>587.86</v>
      </c>
      <c r="G286">
        <v>727.3</v>
      </c>
      <c r="H286">
        <v>50</v>
      </c>
      <c r="I286">
        <v>12677.011356636398</v>
      </c>
      <c r="J286">
        <v>25154.731356636399</v>
      </c>
      <c r="K286" t="s">
        <v>2088</v>
      </c>
    </row>
    <row r="287" spans="1:11" x14ac:dyDescent="0.25">
      <c r="A287" t="s">
        <v>749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 t="s">
        <v>2089</v>
      </c>
    </row>
    <row r="288" spans="1:11" x14ac:dyDescent="0.25">
      <c r="A288" t="s">
        <v>41</v>
      </c>
      <c r="B288">
        <v>88703.02</v>
      </c>
      <c r="C288">
        <v>28386.639999999999</v>
      </c>
      <c r="D288">
        <v>0</v>
      </c>
      <c r="E288">
        <v>2431.77</v>
      </c>
      <c r="F288">
        <v>20701.810000000001</v>
      </c>
      <c r="G288">
        <v>19940.93</v>
      </c>
      <c r="H288">
        <v>47560.83</v>
      </c>
      <c r="I288">
        <v>91354.614025792587</v>
      </c>
      <c r="J288">
        <v>299079.61402579257</v>
      </c>
      <c r="K288" t="s">
        <v>2089</v>
      </c>
    </row>
    <row r="289" spans="1:11" x14ac:dyDescent="0.25">
      <c r="A289" t="s">
        <v>277</v>
      </c>
      <c r="B289">
        <v>8189.32</v>
      </c>
      <c r="C289">
        <v>2081.75</v>
      </c>
      <c r="D289">
        <v>0</v>
      </c>
      <c r="E289">
        <v>498.9</v>
      </c>
      <c r="F289">
        <v>1443.98</v>
      </c>
      <c r="G289">
        <v>2253.84</v>
      </c>
      <c r="H289">
        <v>224.85</v>
      </c>
      <c r="I289">
        <v>3545.2914869065407</v>
      </c>
      <c r="J289">
        <v>18237.931486906542</v>
      </c>
      <c r="K289" t="s">
        <v>2091</v>
      </c>
    </row>
    <row r="290" spans="1:11" x14ac:dyDescent="0.25">
      <c r="A290" t="s">
        <v>279</v>
      </c>
      <c r="B290">
        <v>7745.5999999999995</v>
      </c>
      <c r="C290">
        <v>5438.27</v>
      </c>
      <c r="D290">
        <v>0</v>
      </c>
      <c r="E290">
        <v>6859.4699999999993</v>
      </c>
      <c r="F290">
        <v>9401.42</v>
      </c>
      <c r="G290">
        <v>4498.7199999999993</v>
      </c>
      <c r="H290">
        <v>4810.63</v>
      </c>
      <c r="I290">
        <v>10763.090100113071</v>
      </c>
      <c r="J290">
        <v>49517.200100113063</v>
      </c>
      <c r="K290" t="s">
        <v>2092</v>
      </c>
    </row>
    <row r="291" spans="1:11" x14ac:dyDescent="0.25">
      <c r="A291" t="s">
        <v>43</v>
      </c>
      <c r="B291">
        <v>4101.6499999999996</v>
      </c>
      <c r="C291">
        <v>128.05000000000001</v>
      </c>
      <c r="D291">
        <v>0</v>
      </c>
      <c r="E291">
        <v>138.69999999999999</v>
      </c>
      <c r="F291">
        <v>588.1</v>
      </c>
      <c r="G291">
        <v>2938.31</v>
      </c>
      <c r="H291">
        <v>23</v>
      </c>
      <c r="I291">
        <v>5506.7010020774433</v>
      </c>
      <c r="J291">
        <v>13424.511002077443</v>
      </c>
      <c r="K291" t="s">
        <v>2093</v>
      </c>
    </row>
    <row r="292" spans="1:11" x14ac:dyDescent="0.25">
      <c r="A292" t="s">
        <v>101</v>
      </c>
      <c r="B292">
        <v>12523.400000000001</v>
      </c>
      <c r="C292">
        <v>12.85</v>
      </c>
      <c r="D292">
        <v>0</v>
      </c>
      <c r="E292">
        <v>475.3</v>
      </c>
      <c r="F292">
        <v>185.5</v>
      </c>
      <c r="G292">
        <v>53.1</v>
      </c>
      <c r="H292">
        <v>137.69999999999999</v>
      </c>
      <c r="I292">
        <v>7075.5857588393192</v>
      </c>
      <c r="J292">
        <v>20463.435758839321</v>
      </c>
      <c r="K292" t="s">
        <v>2094</v>
      </c>
    </row>
    <row r="293" spans="1:11" x14ac:dyDescent="0.25">
      <c r="A293" t="s">
        <v>425</v>
      </c>
      <c r="B293">
        <v>12663.47</v>
      </c>
      <c r="C293">
        <v>93.85</v>
      </c>
      <c r="D293">
        <v>0</v>
      </c>
      <c r="E293">
        <v>1803.2</v>
      </c>
      <c r="F293">
        <v>10507.32</v>
      </c>
      <c r="G293">
        <v>2140.5500000000002</v>
      </c>
      <c r="H293">
        <v>829.95</v>
      </c>
      <c r="I293">
        <v>10841.976554081153</v>
      </c>
      <c r="J293">
        <v>38880.316554081153</v>
      </c>
      <c r="K293" t="s">
        <v>2095</v>
      </c>
    </row>
    <row r="294" spans="1:11" x14ac:dyDescent="0.25">
      <c r="A294" t="s">
        <v>599</v>
      </c>
      <c r="B294">
        <v>4846.4600000000009</v>
      </c>
      <c r="C294">
        <v>0</v>
      </c>
      <c r="D294">
        <v>144156.51</v>
      </c>
      <c r="E294">
        <v>277.89999999999998</v>
      </c>
      <c r="F294">
        <v>20</v>
      </c>
      <c r="G294">
        <v>0</v>
      </c>
      <c r="H294">
        <v>0</v>
      </c>
      <c r="I294">
        <v>3620.4850736577605</v>
      </c>
      <c r="J294">
        <v>152921.35507365776</v>
      </c>
      <c r="K294" t="s">
        <v>2069</v>
      </c>
    </row>
    <row r="295" spans="1:11" x14ac:dyDescent="0.25">
      <c r="A295" t="s">
        <v>357</v>
      </c>
      <c r="B295">
        <v>17124.449999999997</v>
      </c>
      <c r="C295">
        <v>225</v>
      </c>
      <c r="D295">
        <v>0</v>
      </c>
      <c r="E295">
        <v>1129.75</v>
      </c>
      <c r="F295">
        <v>7323.5</v>
      </c>
      <c r="G295">
        <v>2970.23</v>
      </c>
      <c r="H295">
        <v>334.7</v>
      </c>
      <c r="I295">
        <v>12756.691821683915</v>
      </c>
      <c r="J295">
        <v>41864.321821683916</v>
      </c>
      <c r="K295" t="s">
        <v>2097</v>
      </c>
    </row>
    <row r="296" spans="1:11" x14ac:dyDescent="0.25">
      <c r="A296" t="s">
        <v>359</v>
      </c>
      <c r="B296">
        <v>9427.61</v>
      </c>
      <c r="C296">
        <v>928.3</v>
      </c>
      <c r="D296">
        <v>30</v>
      </c>
      <c r="E296">
        <v>660.85</v>
      </c>
      <c r="F296">
        <v>396.15</v>
      </c>
      <c r="G296">
        <v>1414.2</v>
      </c>
      <c r="H296">
        <v>3710.35</v>
      </c>
      <c r="I296">
        <v>9153.3899263227158</v>
      </c>
      <c r="J296">
        <v>25720.849926322713</v>
      </c>
      <c r="K296" t="s">
        <v>2098</v>
      </c>
    </row>
    <row r="297" spans="1:11" x14ac:dyDescent="0.25">
      <c r="A297" t="s">
        <v>281</v>
      </c>
      <c r="B297">
        <v>25058.28</v>
      </c>
      <c r="C297">
        <v>478.94</v>
      </c>
      <c r="D297">
        <v>0</v>
      </c>
      <c r="E297">
        <v>2786.3</v>
      </c>
      <c r="F297">
        <v>554.05999999999995</v>
      </c>
      <c r="G297">
        <v>1226.5999999999999</v>
      </c>
      <c r="H297">
        <v>138.16</v>
      </c>
      <c r="I297">
        <v>9718.8901761192938</v>
      </c>
      <c r="J297">
        <v>39961.230176119294</v>
      </c>
      <c r="K297" t="s">
        <v>2099</v>
      </c>
    </row>
    <row r="298" spans="1:11" x14ac:dyDescent="0.25">
      <c r="A298" t="s">
        <v>427</v>
      </c>
      <c r="B298">
        <v>36692.28</v>
      </c>
      <c r="C298">
        <v>101.32</v>
      </c>
      <c r="D298">
        <v>0</v>
      </c>
      <c r="E298">
        <v>5202.05</v>
      </c>
      <c r="F298">
        <v>6108.9400000000005</v>
      </c>
      <c r="G298">
        <v>1656.07</v>
      </c>
      <c r="H298">
        <v>102.75</v>
      </c>
      <c r="I298">
        <v>17881.906147528771</v>
      </c>
      <c r="J298">
        <v>67745.316147528778</v>
      </c>
      <c r="K298" t="s">
        <v>2100</v>
      </c>
    </row>
    <row r="299" spans="1:11" x14ac:dyDescent="0.25">
      <c r="A299" t="s">
        <v>103</v>
      </c>
      <c r="B299">
        <v>7507.9699999999993</v>
      </c>
      <c r="C299">
        <v>1126.55</v>
      </c>
      <c r="D299">
        <v>0</v>
      </c>
      <c r="E299">
        <v>324.37</v>
      </c>
      <c r="F299">
        <v>447.9</v>
      </c>
      <c r="G299">
        <v>291.89999999999998</v>
      </c>
      <c r="H299">
        <v>100.95</v>
      </c>
      <c r="I299">
        <v>2553.5508004642152</v>
      </c>
      <c r="J299">
        <v>12353.190800464214</v>
      </c>
      <c r="K299" t="s">
        <v>2101</v>
      </c>
    </row>
    <row r="300" spans="1:11" x14ac:dyDescent="0.25">
      <c r="A300" t="s">
        <v>429</v>
      </c>
      <c r="B300">
        <v>10885.46</v>
      </c>
      <c r="C300">
        <v>4030.8</v>
      </c>
      <c r="D300">
        <v>0</v>
      </c>
      <c r="E300">
        <v>3137.8</v>
      </c>
      <c r="F300">
        <v>2623.6</v>
      </c>
      <c r="G300">
        <v>3255.35</v>
      </c>
      <c r="H300">
        <v>1814.5</v>
      </c>
      <c r="I300">
        <v>11018.827633320705</v>
      </c>
      <c r="J300">
        <v>36766.337633320698</v>
      </c>
      <c r="K300" t="s">
        <v>1880</v>
      </c>
    </row>
    <row r="301" spans="1:11" x14ac:dyDescent="0.25">
      <c r="A301" t="s">
        <v>189</v>
      </c>
      <c r="B301">
        <v>31350.690000000002</v>
      </c>
      <c r="C301">
        <v>3582.05</v>
      </c>
      <c r="D301">
        <v>0</v>
      </c>
      <c r="E301">
        <v>1528.75</v>
      </c>
      <c r="F301">
        <v>30046.68</v>
      </c>
      <c r="G301">
        <v>7903.92</v>
      </c>
      <c r="H301">
        <v>497.55</v>
      </c>
      <c r="I301">
        <v>16250.502293163781</v>
      </c>
      <c r="J301">
        <v>91160.142293163794</v>
      </c>
      <c r="K301" t="s">
        <v>2103</v>
      </c>
    </row>
    <row r="302" spans="1:11" x14ac:dyDescent="0.25">
      <c r="A302" t="s">
        <v>105</v>
      </c>
      <c r="B302">
        <v>15426.35</v>
      </c>
      <c r="C302">
        <v>6658.9</v>
      </c>
      <c r="D302">
        <v>0</v>
      </c>
      <c r="E302">
        <v>1125.9000000000001</v>
      </c>
      <c r="F302">
        <v>526.75</v>
      </c>
      <c r="G302">
        <v>1358.7</v>
      </c>
      <c r="H302">
        <v>8331.9500000000007</v>
      </c>
      <c r="I302">
        <v>16911.363226773025</v>
      </c>
      <c r="J302">
        <v>50339.913226773031</v>
      </c>
      <c r="K302" t="s">
        <v>2104</v>
      </c>
    </row>
    <row r="303" spans="1:11" x14ac:dyDescent="0.25">
      <c r="A303" t="s">
        <v>283</v>
      </c>
      <c r="B303">
        <v>79887.16</v>
      </c>
      <c r="C303">
        <v>22806.98</v>
      </c>
      <c r="D303">
        <v>0</v>
      </c>
      <c r="E303">
        <v>7622.21</v>
      </c>
      <c r="F303">
        <v>34411.15</v>
      </c>
      <c r="G303">
        <v>7581.64</v>
      </c>
      <c r="H303">
        <v>43998.34</v>
      </c>
      <c r="I303">
        <v>44435.492383744699</v>
      </c>
      <c r="J303">
        <v>240742.97238374472</v>
      </c>
      <c r="K303" t="s">
        <v>2105</v>
      </c>
    </row>
    <row r="304" spans="1:11" x14ac:dyDescent="0.25">
      <c r="A304" t="s">
        <v>811</v>
      </c>
      <c r="B304">
        <v>11531.08</v>
      </c>
      <c r="C304">
        <v>74.95</v>
      </c>
      <c r="D304">
        <v>0</v>
      </c>
      <c r="E304">
        <v>38.6</v>
      </c>
      <c r="F304">
        <v>30</v>
      </c>
      <c r="G304">
        <v>3220</v>
      </c>
      <c r="H304">
        <v>624.20000000000005</v>
      </c>
      <c r="I304">
        <v>13285.809883488701</v>
      </c>
      <c r="J304">
        <v>28804.6398834887</v>
      </c>
      <c r="K304" t="s">
        <v>2110</v>
      </c>
    </row>
    <row r="305" spans="1:11" x14ac:dyDescent="0.25">
      <c r="A305" t="s">
        <v>107</v>
      </c>
      <c r="B305">
        <v>60523.17</v>
      </c>
      <c r="C305">
        <v>2305.4700000000003</v>
      </c>
      <c r="D305">
        <v>0</v>
      </c>
      <c r="E305">
        <v>6533.6900000000005</v>
      </c>
      <c r="F305">
        <v>4280.55</v>
      </c>
      <c r="G305">
        <v>5170.37</v>
      </c>
      <c r="H305">
        <v>3443.81</v>
      </c>
      <c r="I305">
        <v>47618.034804309886</v>
      </c>
      <c r="J305">
        <v>129875.09480430989</v>
      </c>
      <c r="K305" t="s">
        <v>2107</v>
      </c>
    </row>
    <row r="306" spans="1:11" x14ac:dyDescent="0.25">
      <c r="A306" t="s">
        <v>645</v>
      </c>
      <c r="B306">
        <v>29778.710000000003</v>
      </c>
      <c r="C306">
        <v>5531</v>
      </c>
      <c r="D306">
        <v>0</v>
      </c>
      <c r="E306">
        <v>6922.5599999999995</v>
      </c>
      <c r="F306">
        <v>14087.630000000001</v>
      </c>
      <c r="G306">
        <v>6297.1900000000005</v>
      </c>
      <c r="H306">
        <v>1537.8</v>
      </c>
      <c r="I306">
        <v>25256.717963936608</v>
      </c>
      <c r="J306">
        <v>89411.607963936622</v>
      </c>
      <c r="K306" t="s">
        <v>1880</v>
      </c>
    </row>
    <row r="307" spans="1:11" x14ac:dyDescent="0.25">
      <c r="A307" t="s">
        <v>285</v>
      </c>
      <c r="B307">
        <v>5315.6399999999994</v>
      </c>
      <c r="C307">
        <v>1364.05</v>
      </c>
      <c r="D307">
        <v>0</v>
      </c>
      <c r="E307">
        <v>1699.25</v>
      </c>
      <c r="F307">
        <v>10.9</v>
      </c>
      <c r="G307">
        <v>1831.25</v>
      </c>
      <c r="H307">
        <v>2856.42</v>
      </c>
      <c r="I307">
        <v>5988.9952478851101</v>
      </c>
      <c r="J307">
        <v>19066.505247885107</v>
      </c>
      <c r="K307" t="s">
        <v>2109</v>
      </c>
    </row>
    <row r="308" spans="1:11" x14ac:dyDescent="0.25">
      <c r="A308" t="s">
        <v>827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 t="s">
        <v>2110</v>
      </c>
    </row>
    <row r="309" spans="1:11" x14ac:dyDescent="0.25">
      <c r="A309" t="s">
        <v>109</v>
      </c>
      <c r="B309">
        <v>298447.98</v>
      </c>
      <c r="C309">
        <v>43504.25</v>
      </c>
      <c r="D309">
        <v>0</v>
      </c>
      <c r="E309">
        <v>10102.42</v>
      </c>
      <c r="F309">
        <v>49658.877500000002</v>
      </c>
      <c r="G309">
        <v>11881.25</v>
      </c>
      <c r="H309">
        <v>6728.4699999999993</v>
      </c>
      <c r="I309">
        <v>84112.818713835586</v>
      </c>
      <c r="J309">
        <v>504436.0662138355</v>
      </c>
      <c r="K309" t="s">
        <v>2111</v>
      </c>
    </row>
    <row r="310" spans="1:11" x14ac:dyDescent="0.25">
      <c r="A310" t="s">
        <v>431</v>
      </c>
      <c r="B310">
        <v>57520.79</v>
      </c>
      <c r="C310">
        <v>160.80000000000001</v>
      </c>
      <c r="D310">
        <v>0</v>
      </c>
      <c r="E310">
        <v>2198.77</v>
      </c>
      <c r="F310">
        <v>207.75</v>
      </c>
      <c r="G310">
        <v>352.65</v>
      </c>
      <c r="H310">
        <v>2233.1999999999998</v>
      </c>
      <c r="I310">
        <v>9479.7913013633897</v>
      </c>
      <c r="J310">
        <v>72153.751301363387</v>
      </c>
      <c r="K310" t="s">
        <v>2112</v>
      </c>
    </row>
    <row r="311" spans="1:11" x14ac:dyDescent="0.25">
      <c r="A311" t="s">
        <v>433</v>
      </c>
      <c r="B311">
        <v>6945</v>
      </c>
      <c r="C311">
        <v>2338.35</v>
      </c>
      <c r="D311">
        <v>0</v>
      </c>
      <c r="E311">
        <v>1576.65</v>
      </c>
      <c r="F311">
        <v>11572.95</v>
      </c>
      <c r="G311">
        <v>10458.700000000001</v>
      </c>
      <c r="H311">
        <v>10173.950000000001</v>
      </c>
      <c r="I311">
        <v>5141.1946398807813</v>
      </c>
      <c r="J311">
        <v>48206.794639880784</v>
      </c>
      <c r="K311" t="s">
        <v>2113</v>
      </c>
    </row>
    <row r="312" spans="1:11" x14ac:dyDescent="0.25">
      <c r="A312" t="s">
        <v>922</v>
      </c>
      <c r="B312">
        <v>13122.560000000001</v>
      </c>
      <c r="C312">
        <v>217.5</v>
      </c>
      <c r="D312">
        <v>0</v>
      </c>
      <c r="E312">
        <v>11731.65</v>
      </c>
      <c r="F312">
        <v>19391.82</v>
      </c>
      <c r="G312">
        <v>15774.119999999999</v>
      </c>
      <c r="H312">
        <v>13734.59</v>
      </c>
      <c r="I312">
        <v>10005.214939660167</v>
      </c>
      <c r="J312">
        <v>83977.454939660151</v>
      </c>
      <c r="K312" t="s">
        <v>2114</v>
      </c>
    </row>
    <row r="313" spans="1:11" x14ac:dyDescent="0.25">
      <c r="A313" t="s">
        <v>287</v>
      </c>
      <c r="B313">
        <v>7308.55</v>
      </c>
      <c r="C313">
        <v>8719.9500000000007</v>
      </c>
      <c r="D313">
        <v>0</v>
      </c>
      <c r="E313">
        <v>362.1</v>
      </c>
      <c r="F313">
        <v>84</v>
      </c>
      <c r="G313">
        <v>2360.6999999999998</v>
      </c>
      <c r="H313">
        <v>2951.02</v>
      </c>
      <c r="I313">
        <v>7169.470968306443</v>
      </c>
      <c r="J313">
        <v>28955.790968306443</v>
      </c>
      <c r="K313" t="s">
        <v>2115</v>
      </c>
    </row>
    <row r="314" spans="1:11" x14ac:dyDescent="0.25">
      <c r="A314" t="s">
        <v>649</v>
      </c>
      <c r="B314">
        <v>25804.1</v>
      </c>
      <c r="C314">
        <v>2120.63</v>
      </c>
      <c r="D314">
        <v>0</v>
      </c>
      <c r="E314">
        <v>10484.530000000001</v>
      </c>
      <c r="F314">
        <v>12991.27</v>
      </c>
      <c r="G314">
        <v>15392.47</v>
      </c>
      <c r="H314">
        <v>39414.9</v>
      </c>
      <c r="I314">
        <v>46473.931497109341</v>
      </c>
      <c r="J314">
        <v>152681.83149710932</v>
      </c>
      <c r="K314" t="s">
        <v>2206</v>
      </c>
    </row>
    <row r="315" spans="1:11" x14ac:dyDescent="0.25">
      <c r="A315" t="s">
        <v>601</v>
      </c>
      <c r="B315">
        <v>10431.93</v>
      </c>
      <c r="C315">
        <v>0</v>
      </c>
      <c r="D315">
        <v>7804.65</v>
      </c>
      <c r="E315">
        <v>132.05000000000001</v>
      </c>
      <c r="F315">
        <v>0</v>
      </c>
      <c r="G315">
        <v>0</v>
      </c>
      <c r="H315">
        <v>0</v>
      </c>
      <c r="I315">
        <v>3884.5165340746612</v>
      </c>
      <c r="J315">
        <v>22253.146534074662</v>
      </c>
      <c r="K315" t="s">
        <v>1942</v>
      </c>
    </row>
    <row r="316" spans="1:11" x14ac:dyDescent="0.25">
      <c r="A316" t="s">
        <v>191</v>
      </c>
      <c r="B316">
        <v>55063.299999999996</v>
      </c>
      <c r="C316">
        <v>22077.68</v>
      </c>
      <c r="D316">
        <v>0</v>
      </c>
      <c r="E316">
        <v>8910.2900000000009</v>
      </c>
      <c r="F316">
        <v>125116.11</v>
      </c>
      <c r="G316">
        <v>21454.7</v>
      </c>
      <c r="H316">
        <v>2949.71</v>
      </c>
      <c r="I316">
        <v>44383.543232918149</v>
      </c>
      <c r="J316">
        <v>279955.33323291817</v>
      </c>
      <c r="K316" t="s">
        <v>2118</v>
      </c>
    </row>
    <row r="317" spans="1:11" x14ac:dyDescent="0.25">
      <c r="A317" t="s">
        <v>435</v>
      </c>
      <c r="B317">
        <v>7878.5099999999993</v>
      </c>
      <c r="C317">
        <v>4849.71</v>
      </c>
      <c r="D317">
        <v>0</v>
      </c>
      <c r="E317">
        <v>3257.38</v>
      </c>
      <c r="F317">
        <v>950.81999999999994</v>
      </c>
      <c r="G317">
        <v>2223.35</v>
      </c>
      <c r="H317">
        <v>920.35</v>
      </c>
      <c r="I317">
        <v>5495.420292085646</v>
      </c>
      <c r="J317">
        <v>25575.540292085643</v>
      </c>
      <c r="K317" t="s">
        <v>2119</v>
      </c>
    </row>
    <row r="318" spans="1:11" x14ac:dyDescent="0.25">
      <c r="A318" t="s">
        <v>697</v>
      </c>
      <c r="B318">
        <v>129133.62</v>
      </c>
      <c r="C318">
        <v>799.13</v>
      </c>
      <c r="D318">
        <v>0</v>
      </c>
      <c r="E318">
        <v>14460.060000000001</v>
      </c>
      <c r="F318">
        <v>2123</v>
      </c>
      <c r="G318">
        <v>15576.43</v>
      </c>
      <c r="H318">
        <v>4846.2699999999995</v>
      </c>
      <c r="I318">
        <v>1116751.8288565723</v>
      </c>
      <c r="J318">
        <v>1283690.3388565723</v>
      </c>
      <c r="K318" t="s">
        <v>1852</v>
      </c>
    </row>
    <row r="319" spans="1:11" x14ac:dyDescent="0.25">
      <c r="A319" t="s">
        <v>289</v>
      </c>
      <c r="B319">
        <v>199808.91999999998</v>
      </c>
      <c r="C319">
        <v>3533.2</v>
      </c>
      <c r="D319">
        <v>0</v>
      </c>
      <c r="E319">
        <v>14554.55</v>
      </c>
      <c r="F319">
        <v>30619.690000000002</v>
      </c>
      <c r="G319">
        <v>26657.13</v>
      </c>
      <c r="H319">
        <v>11151.09</v>
      </c>
      <c r="I319">
        <v>92450.394908228365</v>
      </c>
      <c r="J319">
        <v>378774.97490822832</v>
      </c>
      <c r="K319" t="s">
        <v>2121</v>
      </c>
    </row>
    <row r="320" spans="1:11" x14ac:dyDescent="0.25">
      <c r="A320" t="s">
        <v>361</v>
      </c>
      <c r="B320">
        <v>26646.28</v>
      </c>
      <c r="C320">
        <v>943.3</v>
      </c>
      <c r="D320">
        <v>0</v>
      </c>
      <c r="E320">
        <v>5531.57</v>
      </c>
      <c r="F320">
        <v>13885.119999999999</v>
      </c>
      <c r="G320">
        <v>7779.1</v>
      </c>
      <c r="H320">
        <v>887.9</v>
      </c>
      <c r="I320">
        <v>10775.44239318703</v>
      </c>
      <c r="J320">
        <v>66448.712393187016</v>
      </c>
      <c r="K320" t="s">
        <v>2122</v>
      </c>
    </row>
    <row r="321" spans="1:11" x14ac:dyDescent="0.25">
      <c r="A321" t="s">
        <v>924</v>
      </c>
      <c r="B321">
        <v>7489.07</v>
      </c>
      <c r="C321">
        <v>173.9</v>
      </c>
      <c r="D321">
        <v>0</v>
      </c>
      <c r="E321">
        <v>40.9</v>
      </c>
      <c r="F321">
        <v>84.35</v>
      </c>
      <c r="G321">
        <v>101.05</v>
      </c>
      <c r="H321">
        <v>15.1</v>
      </c>
      <c r="I321">
        <v>4131.223978295151</v>
      </c>
      <c r="J321">
        <v>12035.59397829515</v>
      </c>
      <c r="K321" t="s">
        <v>2005</v>
      </c>
    </row>
    <row r="322" spans="1:11" x14ac:dyDescent="0.25">
      <c r="A322" t="s">
        <v>193</v>
      </c>
      <c r="B322">
        <v>13703.689999999999</v>
      </c>
      <c r="C322">
        <v>4161.62</v>
      </c>
      <c r="D322">
        <v>0</v>
      </c>
      <c r="E322">
        <v>1914.6</v>
      </c>
      <c r="F322">
        <v>1253.5999999999999</v>
      </c>
      <c r="G322">
        <v>1074.3</v>
      </c>
      <c r="H322">
        <v>7594.43</v>
      </c>
      <c r="I322">
        <v>9511.5251098674053</v>
      </c>
      <c r="J322">
        <v>39213.765109867396</v>
      </c>
      <c r="K322" t="s">
        <v>2124</v>
      </c>
    </row>
    <row r="323" spans="1:11" x14ac:dyDescent="0.25">
      <c r="A323" t="s">
        <v>111</v>
      </c>
      <c r="B323">
        <v>10962.19</v>
      </c>
      <c r="C323">
        <v>8578.8499999999985</v>
      </c>
      <c r="D323">
        <v>0</v>
      </c>
      <c r="E323">
        <v>517.79999999999995</v>
      </c>
      <c r="F323">
        <v>559.25</v>
      </c>
      <c r="G323">
        <v>364.8</v>
      </c>
      <c r="H323">
        <v>129.4</v>
      </c>
      <c r="I323">
        <v>10747.956753875245</v>
      </c>
      <c r="J323">
        <v>31860.246753875246</v>
      </c>
      <c r="K323" t="s">
        <v>2125</v>
      </c>
    </row>
    <row r="324" spans="1:11" x14ac:dyDescent="0.25">
      <c r="A324" t="s">
        <v>113</v>
      </c>
      <c r="B324">
        <v>7540.38</v>
      </c>
      <c r="C324">
        <v>1039.8</v>
      </c>
      <c r="D324">
        <v>0</v>
      </c>
      <c r="E324">
        <v>1090.4000000000001</v>
      </c>
      <c r="F324">
        <v>261.7</v>
      </c>
      <c r="G324">
        <v>737.2</v>
      </c>
      <c r="H324">
        <v>106.25</v>
      </c>
      <c r="I324">
        <v>7414.5221447858457</v>
      </c>
      <c r="J324">
        <v>18190.252144785845</v>
      </c>
      <c r="K324" t="s">
        <v>2037</v>
      </c>
    </row>
    <row r="325" spans="1:11" x14ac:dyDescent="0.25">
      <c r="A325" t="s">
        <v>515</v>
      </c>
      <c r="B325">
        <v>36825.369999999995</v>
      </c>
      <c r="C325">
        <v>16400.36</v>
      </c>
      <c r="D325">
        <v>0</v>
      </c>
      <c r="E325">
        <v>3481.91</v>
      </c>
      <c r="F325">
        <v>8059.28</v>
      </c>
      <c r="G325">
        <v>4809.1499999999996</v>
      </c>
      <c r="H325">
        <v>20696</v>
      </c>
      <c r="I325">
        <v>27236.040864493563</v>
      </c>
      <c r="J325">
        <v>117508.11086449356</v>
      </c>
      <c r="K325" t="s">
        <v>2127</v>
      </c>
    </row>
    <row r="326" spans="1:11" x14ac:dyDescent="0.25">
      <c r="A326" t="s">
        <v>291</v>
      </c>
      <c r="B326">
        <v>3690.6</v>
      </c>
      <c r="C326">
        <v>266.05</v>
      </c>
      <c r="D326">
        <v>0</v>
      </c>
      <c r="E326">
        <v>986.95</v>
      </c>
      <c r="F326">
        <v>5383.4</v>
      </c>
      <c r="G326">
        <v>4401.55</v>
      </c>
      <c r="H326">
        <v>102.1</v>
      </c>
      <c r="I326">
        <v>3342.3707269240194</v>
      </c>
      <c r="J326">
        <v>18173.02072692402</v>
      </c>
      <c r="K326" t="s">
        <v>2128</v>
      </c>
    </row>
    <row r="327" spans="1:11" x14ac:dyDescent="0.25">
      <c r="A327" t="s">
        <v>771</v>
      </c>
      <c r="B327">
        <v>180131.34</v>
      </c>
      <c r="C327">
        <v>5126.37</v>
      </c>
      <c r="D327">
        <v>0</v>
      </c>
      <c r="E327">
        <v>7264.29</v>
      </c>
      <c r="F327">
        <v>39758.47</v>
      </c>
      <c r="G327">
        <v>39588.959999999999</v>
      </c>
      <c r="H327">
        <v>19900.080000000002</v>
      </c>
      <c r="I327">
        <v>67215.224354481179</v>
      </c>
      <c r="J327">
        <v>358984.73435448122</v>
      </c>
      <c r="K327" t="s">
        <v>2129</v>
      </c>
    </row>
    <row r="328" spans="1:11" x14ac:dyDescent="0.25">
      <c r="A328" t="s">
        <v>173</v>
      </c>
      <c r="B328">
        <v>106285.43</v>
      </c>
      <c r="C328">
        <v>10445.5</v>
      </c>
      <c r="D328">
        <v>0</v>
      </c>
      <c r="E328">
        <v>7097.48</v>
      </c>
      <c r="F328">
        <v>27415.125</v>
      </c>
      <c r="G328">
        <v>4639</v>
      </c>
      <c r="H328">
        <v>26575.309999999998</v>
      </c>
      <c r="I328">
        <v>60765.523989117952</v>
      </c>
      <c r="J328">
        <v>243223.36898911791</v>
      </c>
      <c r="K328" t="s">
        <v>1972</v>
      </c>
    </row>
    <row r="329" spans="1:11" x14ac:dyDescent="0.25">
      <c r="A329" t="s">
        <v>603</v>
      </c>
      <c r="B329">
        <v>2712.79</v>
      </c>
      <c r="C329">
        <v>0</v>
      </c>
      <c r="D329">
        <v>216.64</v>
      </c>
      <c r="E329">
        <v>76.8</v>
      </c>
      <c r="F329">
        <v>0</v>
      </c>
      <c r="G329">
        <v>0</v>
      </c>
      <c r="H329">
        <v>0</v>
      </c>
      <c r="I329">
        <v>2174.757457063361</v>
      </c>
      <c r="J329">
        <v>5180.987457063361</v>
      </c>
      <c r="K329" t="s">
        <v>2131</v>
      </c>
    </row>
    <row r="330" spans="1:11" x14ac:dyDescent="0.25">
      <c r="A330" t="s">
        <v>653</v>
      </c>
      <c r="B330">
        <v>25734.190000000002</v>
      </c>
      <c r="C330">
        <v>5034</v>
      </c>
      <c r="D330">
        <v>0</v>
      </c>
      <c r="E330">
        <v>3373.2200000000003</v>
      </c>
      <c r="F330">
        <v>16059.29</v>
      </c>
      <c r="G330">
        <v>2772.6</v>
      </c>
      <c r="H330">
        <v>9821.2199999999993</v>
      </c>
      <c r="I330">
        <v>19379.393726233357</v>
      </c>
      <c r="J330">
        <v>82173.913726233353</v>
      </c>
      <c r="K330" t="s">
        <v>1980</v>
      </c>
    </row>
    <row r="331" spans="1:11" x14ac:dyDescent="0.25">
      <c r="A331" t="s">
        <v>775</v>
      </c>
      <c r="B331">
        <v>56602.53</v>
      </c>
      <c r="C331">
        <v>74299.27</v>
      </c>
      <c r="D331">
        <v>0</v>
      </c>
      <c r="E331">
        <v>9430.81</v>
      </c>
      <c r="F331">
        <v>38858.58</v>
      </c>
      <c r="G331">
        <v>10941</v>
      </c>
      <c r="H331">
        <v>10194.18</v>
      </c>
      <c r="I331">
        <v>53389.221784802525</v>
      </c>
      <c r="J331">
        <v>253715.59178480253</v>
      </c>
      <c r="K331" t="s">
        <v>2133</v>
      </c>
    </row>
    <row r="332" spans="1:11" x14ac:dyDescent="0.25">
      <c r="A332" t="s">
        <v>926</v>
      </c>
      <c r="B332">
        <v>8193</v>
      </c>
      <c r="C332">
        <v>47.4</v>
      </c>
      <c r="D332">
        <v>0</v>
      </c>
      <c r="E332">
        <v>292.95</v>
      </c>
      <c r="F332">
        <v>1525.87</v>
      </c>
      <c r="G332">
        <v>790</v>
      </c>
      <c r="H332">
        <v>62</v>
      </c>
      <c r="I332">
        <v>6482.0058415298136</v>
      </c>
      <c r="J332">
        <v>17393.225841529813</v>
      </c>
      <c r="K332" t="s">
        <v>2134</v>
      </c>
    </row>
    <row r="333" spans="1:11" x14ac:dyDescent="0.25">
      <c r="A333" t="s">
        <v>928</v>
      </c>
      <c r="B333">
        <v>28190.800000000003</v>
      </c>
      <c r="C333">
        <v>2910.45</v>
      </c>
      <c r="D333">
        <v>0</v>
      </c>
      <c r="E333">
        <v>3259.15</v>
      </c>
      <c r="F333">
        <v>9250.9600000000009</v>
      </c>
      <c r="G333">
        <v>2322.15</v>
      </c>
      <c r="H333">
        <v>28497.34</v>
      </c>
      <c r="I333">
        <v>18359.414873158599</v>
      </c>
      <c r="J333">
        <v>92790.264873158594</v>
      </c>
      <c r="K333" t="s">
        <v>2135</v>
      </c>
    </row>
    <row r="334" spans="1:11" x14ac:dyDescent="0.25">
      <c r="A334" t="s">
        <v>795</v>
      </c>
      <c r="B334">
        <v>121482.03</v>
      </c>
      <c r="C334">
        <v>167743.4</v>
      </c>
      <c r="D334">
        <v>0</v>
      </c>
      <c r="E334">
        <v>24610.27</v>
      </c>
      <c r="F334">
        <v>76582.759999999995</v>
      </c>
      <c r="G334">
        <v>44433.08</v>
      </c>
      <c r="H334">
        <v>49102.189999999995</v>
      </c>
      <c r="I334">
        <v>73113.812206144488</v>
      </c>
      <c r="J334">
        <v>557067.54220614454</v>
      </c>
      <c r="K334" t="s">
        <v>2136</v>
      </c>
    </row>
    <row r="335" spans="1:11" x14ac:dyDescent="0.25">
      <c r="A335" t="s">
        <v>517</v>
      </c>
      <c r="B335">
        <v>170511.35999999999</v>
      </c>
      <c r="C335">
        <v>111211.95999999999</v>
      </c>
      <c r="D335">
        <v>0</v>
      </c>
      <c r="E335">
        <v>28114.6</v>
      </c>
      <c r="F335">
        <v>135183.50750000001</v>
      </c>
      <c r="G335">
        <v>45536.850000000006</v>
      </c>
      <c r="H335">
        <v>21094.59</v>
      </c>
      <c r="I335">
        <v>212361.06869920983</v>
      </c>
      <c r="J335">
        <v>724013.93619920977</v>
      </c>
      <c r="K335" t="s">
        <v>2137</v>
      </c>
    </row>
    <row r="336" spans="1:11" x14ac:dyDescent="0.25">
      <c r="A336" t="s">
        <v>605</v>
      </c>
      <c r="B336">
        <v>34436.819999999992</v>
      </c>
      <c r="C336">
        <v>0</v>
      </c>
      <c r="D336">
        <v>4534.01</v>
      </c>
      <c r="E336">
        <v>454.49</v>
      </c>
      <c r="F336">
        <v>0</v>
      </c>
      <c r="G336">
        <v>0</v>
      </c>
      <c r="H336">
        <v>0</v>
      </c>
      <c r="I336">
        <v>25604.565424586748</v>
      </c>
      <c r="J336">
        <v>65029.885424586741</v>
      </c>
      <c r="K336" t="s">
        <v>2144</v>
      </c>
    </row>
    <row r="337" spans="1:11" x14ac:dyDescent="0.25">
      <c r="A337" t="s">
        <v>293</v>
      </c>
      <c r="B337">
        <v>14654.35</v>
      </c>
      <c r="C337">
        <v>448.6</v>
      </c>
      <c r="D337">
        <v>0</v>
      </c>
      <c r="E337">
        <v>235.3</v>
      </c>
      <c r="F337">
        <v>87.05</v>
      </c>
      <c r="G337">
        <v>78.05</v>
      </c>
      <c r="H337">
        <v>621.27</v>
      </c>
      <c r="I337">
        <v>5026.2316322278521</v>
      </c>
      <c r="J337">
        <v>21150.851632227852</v>
      </c>
      <c r="K337" t="s">
        <v>2139</v>
      </c>
    </row>
    <row r="338" spans="1:11" x14ac:dyDescent="0.25">
      <c r="A338" t="s">
        <v>115</v>
      </c>
      <c r="B338">
        <v>3293.63</v>
      </c>
      <c r="C338">
        <v>0</v>
      </c>
      <c r="D338">
        <v>0</v>
      </c>
      <c r="E338">
        <v>430.1</v>
      </c>
      <c r="F338">
        <v>4803.3</v>
      </c>
      <c r="G338">
        <v>1360</v>
      </c>
      <c r="H338">
        <v>413.2</v>
      </c>
      <c r="I338">
        <v>2697.3979564347128</v>
      </c>
      <c r="J338">
        <v>12997.627956434713</v>
      </c>
      <c r="K338" t="s">
        <v>2140</v>
      </c>
    </row>
    <row r="339" spans="1:11" x14ac:dyDescent="0.25">
      <c r="A339" t="s">
        <v>713</v>
      </c>
      <c r="B339">
        <v>14797.099999999999</v>
      </c>
      <c r="C339">
        <v>3352.63</v>
      </c>
      <c r="D339">
        <v>0</v>
      </c>
      <c r="E339">
        <v>3382.25</v>
      </c>
      <c r="F339">
        <v>2690.3</v>
      </c>
      <c r="G339">
        <v>732.2</v>
      </c>
      <c r="H339">
        <v>1195.3899999999999</v>
      </c>
      <c r="I339">
        <v>9155.3245178896323</v>
      </c>
      <c r="J339">
        <v>35305.194517889628</v>
      </c>
      <c r="K339" t="s">
        <v>2141</v>
      </c>
    </row>
    <row r="340" spans="1:11" x14ac:dyDescent="0.25">
      <c r="A340" t="s">
        <v>437</v>
      </c>
      <c r="B340">
        <v>62348.520000000004</v>
      </c>
      <c r="C340">
        <v>12261.52</v>
      </c>
      <c r="D340">
        <v>0</v>
      </c>
      <c r="E340">
        <v>7987.75</v>
      </c>
      <c r="F340">
        <v>34335.622499999998</v>
      </c>
      <c r="G340">
        <v>7903.1</v>
      </c>
      <c r="H340">
        <v>14227.19</v>
      </c>
      <c r="I340">
        <v>88780.374832810907</v>
      </c>
      <c r="J340">
        <v>227844.07733281091</v>
      </c>
      <c r="K340" t="s">
        <v>2142</v>
      </c>
    </row>
    <row r="341" spans="1:11" x14ac:dyDescent="0.25">
      <c r="A341" t="s">
        <v>295</v>
      </c>
      <c r="B341">
        <v>3667.95</v>
      </c>
      <c r="C341">
        <v>3038.27</v>
      </c>
      <c r="D341">
        <v>0</v>
      </c>
      <c r="E341">
        <v>622.95000000000005</v>
      </c>
      <c r="F341">
        <v>5922.59</v>
      </c>
      <c r="G341">
        <v>38.65</v>
      </c>
      <c r="H341">
        <v>161.22</v>
      </c>
      <c r="I341">
        <v>3082.1232426482884</v>
      </c>
      <c r="J341">
        <v>16533.753242648287</v>
      </c>
      <c r="K341" t="s">
        <v>2143</v>
      </c>
    </row>
    <row r="342" spans="1:11" x14ac:dyDescent="0.25">
      <c r="A342" t="s">
        <v>751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 t="s">
        <v>2144</v>
      </c>
    </row>
    <row r="343" spans="1:11" x14ac:dyDescent="0.25">
      <c r="A343" t="s">
        <v>629</v>
      </c>
      <c r="B343">
        <v>32716.75</v>
      </c>
      <c r="C343">
        <v>1142.17</v>
      </c>
      <c r="D343">
        <v>0</v>
      </c>
      <c r="E343">
        <v>1849</v>
      </c>
      <c r="F343">
        <v>10401.369999999999</v>
      </c>
      <c r="G343">
        <v>1647.86</v>
      </c>
      <c r="H343">
        <v>1200</v>
      </c>
      <c r="I343">
        <v>44930.427563942212</v>
      </c>
      <c r="J343">
        <v>93887.577563942206</v>
      </c>
      <c r="K343" t="s">
        <v>2144</v>
      </c>
    </row>
    <row r="344" spans="1:11" x14ac:dyDescent="0.25">
      <c r="A344" t="s">
        <v>769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 t="s">
        <v>2146</v>
      </c>
    </row>
    <row r="345" spans="1:11" x14ac:dyDescent="0.25">
      <c r="A345" t="s">
        <v>719</v>
      </c>
      <c r="B345">
        <v>11996.380000000001</v>
      </c>
      <c r="C345">
        <v>0</v>
      </c>
      <c r="D345">
        <v>0</v>
      </c>
      <c r="E345">
        <v>77.95</v>
      </c>
      <c r="F345">
        <v>41.019999999999996</v>
      </c>
      <c r="G345">
        <v>281.05</v>
      </c>
      <c r="H345">
        <v>64.5</v>
      </c>
      <c r="I345">
        <v>8578.0706971191903</v>
      </c>
      <c r="J345">
        <v>21038.970697119192</v>
      </c>
      <c r="K345" t="s">
        <v>2146</v>
      </c>
    </row>
    <row r="346" spans="1:11" x14ac:dyDescent="0.25">
      <c r="A346" t="s">
        <v>607</v>
      </c>
      <c r="B346">
        <v>5438.4400000000005</v>
      </c>
      <c r="C346">
        <v>0</v>
      </c>
      <c r="D346">
        <v>240.25</v>
      </c>
      <c r="E346">
        <v>53.9</v>
      </c>
      <c r="F346">
        <v>0</v>
      </c>
      <c r="G346">
        <v>0</v>
      </c>
      <c r="H346">
        <v>0</v>
      </c>
      <c r="I346">
        <v>4117.9524920527601</v>
      </c>
      <c r="J346">
        <v>9850.5424920527603</v>
      </c>
      <c r="K346" t="s">
        <v>2146</v>
      </c>
    </row>
    <row r="347" spans="1:11" x14ac:dyDescent="0.25">
      <c r="A347" t="s">
        <v>297</v>
      </c>
      <c r="B347">
        <v>14179.689999999999</v>
      </c>
      <c r="C347">
        <v>119.2</v>
      </c>
      <c r="D347">
        <v>0</v>
      </c>
      <c r="E347">
        <v>2005.05</v>
      </c>
      <c r="F347">
        <v>204.7</v>
      </c>
      <c r="G347">
        <v>1365.8</v>
      </c>
      <c r="H347">
        <v>5648.4</v>
      </c>
      <c r="I347">
        <v>9848.1045982217947</v>
      </c>
      <c r="J347">
        <v>33370.944598221795</v>
      </c>
      <c r="K347" t="s">
        <v>2149</v>
      </c>
    </row>
    <row r="348" spans="1:11" x14ac:dyDescent="0.25">
      <c r="A348" t="s">
        <v>519</v>
      </c>
      <c r="B348">
        <v>6679.6</v>
      </c>
      <c r="C348">
        <v>10895.55</v>
      </c>
      <c r="D348">
        <v>0</v>
      </c>
      <c r="E348">
        <v>1560.75</v>
      </c>
      <c r="F348">
        <v>10227.0525</v>
      </c>
      <c r="G348">
        <v>1435.6399999999999</v>
      </c>
      <c r="H348">
        <v>432.16999999999996</v>
      </c>
      <c r="I348">
        <v>6485.7354907332729</v>
      </c>
      <c r="J348">
        <v>37716.497990733267</v>
      </c>
      <c r="K348" t="s">
        <v>2150</v>
      </c>
    </row>
    <row r="349" spans="1:11" x14ac:dyDescent="0.25">
      <c r="A349" t="s">
        <v>609</v>
      </c>
      <c r="B349">
        <v>17964.39</v>
      </c>
      <c r="C349">
        <v>0</v>
      </c>
      <c r="D349">
        <v>859.5</v>
      </c>
      <c r="E349">
        <v>201.47</v>
      </c>
      <c r="F349">
        <v>0</v>
      </c>
      <c r="G349">
        <v>0</v>
      </c>
      <c r="H349">
        <v>0</v>
      </c>
      <c r="I349">
        <v>6552.459486528317</v>
      </c>
      <c r="J349">
        <v>25577.819486528319</v>
      </c>
      <c r="K349" t="s">
        <v>1942</v>
      </c>
    </row>
    <row r="350" spans="1:11" x14ac:dyDescent="0.25">
      <c r="A350" t="s">
        <v>195</v>
      </c>
      <c r="B350">
        <v>16485.97</v>
      </c>
      <c r="C350">
        <v>7049.88</v>
      </c>
      <c r="D350">
        <v>0</v>
      </c>
      <c r="E350">
        <v>1356.47</v>
      </c>
      <c r="F350">
        <v>360.25</v>
      </c>
      <c r="G350">
        <v>594.11</v>
      </c>
      <c r="H350">
        <v>1534.04</v>
      </c>
      <c r="I350">
        <v>8845.6194980041619</v>
      </c>
      <c r="J350">
        <v>36226.339498004163</v>
      </c>
      <c r="K350" t="s">
        <v>2152</v>
      </c>
    </row>
    <row r="351" spans="1:11" x14ac:dyDescent="0.25">
      <c r="A351" t="s">
        <v>439</v>
      </c>
      <c r="B351">
        <v>23058.14</v>
      </c>
      <c r="C351">
        <v>118.35</v>
      </c>
      <c r="D351">
        <v>0</v>
      </c>
      <c r="E351">
        <v>318.20999999999998</v>
      </c>
      <c r="F351">
        <v>6716.81</v>
      </c>
      <c r="G351">
        <v>648.85</v>
      </c>
      <c r="H351">
        <v>150.30000000000001</v>
      </c>
      <c r="I351">
        <v>5379.5348625413499</v>
      </c>
      <c r="J351">
        <v>36390.19486254135</v>
      </c>
      <c r="K351" t="s">
        <v>2227</v>
      </c>
    </row>
    <row r="352" spans="1:11" x14ac:dyDescent="0.25">
      <c r="A352" t="s">
        <v>441</v>
      </c>
      <c r="B352">
        <v>25049.88</v>
      </c>
      <c r="C352">
        <v>297.06</v>
      </c>
      <c r="D352">
        <v>0</v>
      </c>
      <c r="E352">
        <v>4713.01</v>
      </c>
      <c r="F352">
        <v>9135.93</v>
      </c>
      <c r="G352">
        <v>8443.25</v>
      </c>
      <c r="H352">
        <v>2640.1200000000003</v>
      </c>
      <c r="I352">
        <v>15441.317796981064</v>
      </c>
      <c r="J352">
        <v>65720.567796981079</v>
      </c>
      <c r="K352" t="s">
        <v>2154</v>
      </c>
    </row>
    <row r="353" spans="1:11" x14ac:dyDescent="0.25">
      <c r="A353" t="s">
        <v>363</v>
      </c>
      <c r="B353">
        <v>8540.16</v>
      </c>
      <c r="C353">
        <v>118.72</v>
      </c>
      <c r="D353">
        <v>0</v>
      </c>
      <c r="E353">
        <v>406.5</v>
      </c>
      <c r="F353">
        <v>9184.4500000000007</v>
      </c>
      <c r="G353">
        <v>1259.3499999999999</v>
      </c>
      <c r="H353">
        <v>4573.99</v>
      </c>
      <c r="I353">
        <v>3080.1727482005808</v>
      </c>
      <c r="J353">
        <v>27163.342748200579</v>
      </c>
      <c r="K353" t="s">
        <v>2155</v>
      </c>
    </row>
    <row r="354" spans="1:11" x14ac:dyDescent="0.25">
      <c r="A354" t="s">
        <v>611</v>
      </c>
      <c r="B354">
        <v>1908.52</v>
      </c>
      <c r="C354">
        <v>0</v>
      </c>
      <c r="D354">
        <v>1624.0700000000002</v>
      </c>
      <c r="E354">
        <v>244.05</v>
      </c>
      <c r="F354">
        <v>0</v>
      </c>
      <c r="G354">
        <v>0</v>
      </c>
      <c r="H354">
        <v>0</v>
      </c>
      <c r="I354">
        <v>2799.9039549128929</v>
      </c>
      <c r="J354">
        <v>6576.5439549128932</v>
      </c>
      <c r="K354" t="s">
        <v>2156</v>
      </c>
    </row>
    <row r="355" spans="1:11" x14ac:dyDescent="0.25">
      <c r="A355" t="s">
        <v>443</v>
      </c>
      <c r="B355">
        <v>38478.26</v>
      </c>
      <c r="C355">
        <v>1374.66</v>
      </c>
      <c r="D355">
        <v>0</v>
      </c>
      <c r="E355">
        <v>6040.58</v>
      </c>
      <c r="F355">
        <v>11296.880000000001</v>
      </c>
      <c r="G355">
        <v>7986.1</v>
      </c>
      <c r="H355">
        <v>1938.8</v>
      </c>
      <c r="I355">
        <v>21536.771906357069</v>
      </c>
      <c r="J355">
        <v>88652.051906357083</v>
      </c>
      <c r="K355" t="s">
        <v>2157</v>
      </c>
    </row>
    <row r="356" spans="1:11" x14ac:dyDescent="0.25">
      <c r="A356" t="s">
        <v>445</v>
      </c>
      <c r="B356">
        <v>61571.42</v>
      </c>
      <c r="C356">
        <v>402.55</v>
      </c>
      <c r="D356">
        <v>0</v>
      </c>
      <c r="E356">
        <v>317.35000000000002</v>
      </c>
      <c r="F356">
        <v>1374.82</v>
      </c>
      <c r="G356">
        <v>2493.5500000000002</v>
      </c>
      <c r="H356">
        <v>1595.7</v>
      </c>
      <c r="I356">
        <v>18622.167282964707</v>
      </c>
      <c r="J356">
        <v>86377.557282964699</v>
      </c>
      <c r="K356" t="s">
        <v>2158</v>
      </c>
    </row>
    <row r="357" spans="1:11" x14ac:dyDescent="0.25">
      <c r="A357" t="s">
        <v>930</v>
      </c>
      <c r="B357">
        <v>10266.929999999998</v>
      </c>
      <c r="C357">
        <v>579.75</v>
      </c>
      <c r="D357">
        <v>0</v>
      </c>
      <c r="E357">
        <v>1611.55</v>
      </c>
      <c r="F357">
        <v>6954.79</v>
      </c>
      <c r="G357">
        <v>5483.34</v>
      </c>
      <c r="H357">
        <v>5394.29</v>
      </c>
      <c r="I357">
        <v>13101.010874947069</v>
      </c>
      <c r="J357">
        <v>43391.660874947069</v>
      </c>
      <c r="K357" t="s">
        <v>2159</v>
      </c>
    </row>
    <row r="358" spans="1:11" x14ac:dyDescent="0.25">
      <c r="A358" t="s">
        <v>813</v>
      </c>
      <c r="B358">
        <v>13531.07</v>
      </c>
      <c r="C358">
        <v>4501.3099999999995</v>
      </c>
      <c r="D358">
        <v>0</v>
      </c>
      <c r="E358">
        <v>4923.2700000000004</v>
      </c>
      <c r="F358">
        <v>499.27</v>
      </c>
      <c r="G358">
        <v>7751.17</v>
      </c>
      <c r="H358">
        <v>539.49</v>
      </c>
      <c r="I358">
        <v>24201.347259255122</v>
      </c>
      <c r="J358">
        <v>55946.927259255128</v>
      </c>
      <c r="K358" t="s">
        <v>812</v>
      </c>
    </row>
    <row r="359" spans="1:11" x14ac:dyDescent="0.25">
      <c r="A359" t="s">
        <v>197</v>
      </c>
      <c r="B359">
        <v>65750.010000000009</v>
      </c>
      <c r="C359">
        <v>13109.86</v>
      </c>
      <c r="D359">
        <v>0</v>
      </c>
      <c r="E359">
        <v>9050.58</v>
      </c>
      <c r="F359">
        <v>16543.14</v>
      </c>
      <c r="G359">
        <v>4246.55</v>
      </c>
      <c r="H359">
        <v>9740.17</v>
      </c>
      <c r="I359">
        <v>47055.708756860564</v>
      </c>
      <c r="J359">
        <v>165496.01875686058</v>
      </c>
      <c r="K359" t="s">
        <v>2160</v>
      </c>
    </row>
    <row r="360" spans="1:11" x14ac:dyDescent="0.25">
      <c r="A360" t="s">
        <v>932</v>
      </c>
      <c r="B360">
        <v>14156.150000000001</v>
      </c>
      <c r="C360">
        <v>1590.45</v>
      </c>
      <c r="D360">
        <v>0</v>
      </c>
      <c r="E360">
        <v>1352.71</v>
      </c>
      <c r="F360">
        <v>2108.5</v>
      </c>
      <c r="G360">
        <v>3642.6</v>
      </c>
      <c r="H360">
        <v>2474.6999999999998</v>
      </c>
      <c r="I360">
        <v>9969.4664077370544</v>
      </c>
      <c r="J360">
        <v>35294.576407737055</v>
      </c>
      <c r="K360" t="s">
        <v>2161</v>
      </c>
    </row>
    <row r="361" spans="1:11" x14ac:dyDescent="0.25">
      <c r="A361" t="s">
        <v>299</v>
      </c>
      <c r="B361">
        <v>9766.84</v>
      </c>
      <c r="C361">
        <v>83.67</v>
      </c>
      <c r="D361">
        <v>0</v>
      </c>
      <c r="E361">
        <v>308.3</v>
      </c>
      <c r="F361">
        <v>511.25</v>
      </c>
      <c r="G361">
        <v>635.4</v>
      </c>
      <c r="H361">
        <v>750.6</v>
      </c>
      <c r="I361">
        <v>11380.023198817493</v>
      </c>
      <c r="J361">
        <v>23436.08319881749</v>
      </c>
      <c r="K361" t="s">
        <v>2162</v>
      </c>
    </row>
    <row r="362" spans="1:11" x14ac:dyDescent="0.25">
      <c r="A362" t="s">
        <v>117</v>
      </c>
      <c r="B362">
        <v>12676.44</v>
      </c>
      <c r="C362">
        <v>99.5</v>
      </c>
      <c r="D362">
        <v>0</v>
      </c>
      <c r="E362">
        <v>193.4</v>
      </c>
      <c r="F362">
        <v>338.4</v>
      </c>
      <c r="G362">
        <v>61.55</v>
      </c>
      <c r="H362">
        <v>45.85</v>
      </c>
      <c r="I362">
        <v>4129.8863264084121</v>
      </c>
      <c r="J362">
        <v>17545.026326408413</v>
      </c>
      <c r="K362" t="s">
        <v>2163</v>
      </c>
    </row>
    <row r="363" spans="1:11" x14ac:dyDescent="0.25">
      <c r="A363" t="s">
        <v>199</v>
      </c>
      <c r="B363">
        <v>8107.06</v>
      </c>
      <c r="C363">
        <v>726.65</v>
      </c>
      <c r="D363">
        <v>0</v>
      </c>
      <c r="E363">
        <v>2141.1999999999998</v>
      </c>
      <c r="F363">
        <v>1675.67</v>
      </c>
      <c r="G363">
        <v>12575.9</v>
      </c>
      <c r="H363">
        <v>4739.5200000000004</v>
      </c>
      <c r="I363">
        <v>8592.909988017549</v>
      </c>
      <c r="J363">
        <v>38558.909988017549</v>
      </c>
      <c r="K363" t="s">
        <v>2164</v>
      </c>
    </row>
    <row r="364" spans="1:11" x14ac:dyDescent="0.25">
      <c r="A364" t="s">
        <v>613</v>
      </c>
      <c r="B364">
        <v>4302.58</v>
      </c>
      <c r="C364">
        <v>133.94</v>
      </c>
      <c r="D364">
        <v>105.65</v>
      </c>
      <c r="E364">
        <v>840.79000000000008</v>
      </c>
      <c r="F364">
        <v>0</v>
      </c>
      <c r="G364">
        <v>0</v>
      </c>
      <c r="H364">
        <v>2380</v>
      </c>
      <c r="I364">
        <v>58122.488958766313</v>
      </c>
      <c r="J364">
        <v>65885.448958766312</v>
      </c>
      <c r="K364" t="s">
        <v>2167</v>
      </c>
    </row>
    <row r="365" spans="1:11" x14ac:dyDescent="0.25">
      <c r="A365" t="s">
        <v>801</v>
      </c>
      <c r="B365">
        <v>174580.18</v>
      </c>
      <c r="C365">
        <v>21415.46</v>
      </c>
      <c r="D365">
        <v>0</v>
      </c>
      <c r="E365">
        <v>8665.27</v>
      </c>
      <c r="F365">
        <v>30502.587500000001</v>
      </c>
      <c r="G365">
        <v>62205.95</v>
      </c>
      <c r="H365">
        <v>38800.54</v>
      </c>
      <c r="I365">
        <v>110272.50884617728</v>
      </c>
      <c r="J365">
        <v>446442.4963461773</v>
      </c>
      <c r="K365" t="s">
        <v>2167</v>
      </c>
    </row>
    <row r="366" spans="1:11" x14ac:dyDescent="0.25">
      <c r="A366" t="s">
        <v>753</v>
      </c>
      <c r="B366">
        <v>0</v>
      </c>
      <c r="C366">
        <v>0</v>
      </c>
      <c r="D366">
        <v>0</v>
      </c>
      <c r="E366">
        <v>0</v>
      </c>
      <c r="F366">
        <v>1235.17</v>
      </c>
      <c r="G366">
        <v>0</v>
      </c>
      <c r="H366">
        <v>100</v>
      </c>
      <c r="I366">
        <v>0</v>
      </c>
      <c r="J366">
        <v>1335.17</v>
      </c>
      <c r="K366" t="s">
        <v>2167</v>
      </c>
    </row>
    <row r="367" spans="1:11" x14ac:dyDescent="0.25">
      <c r="A367" t="s">
        <v>201</v>
      </c>
      <c r="B367">
        <v>115855.57</v>
      </c>
      <c r="C367">
        <v>7077.35</v>
      </c>
      <c r="D367">
        <v>0</v>
      </c>
      <c r="E367">
        <v>6457.0099999999993</v>
      </c>
      <c r="F367">
        <v>25441.35</v>
      </c>
      <c r="G367">
        <v>10344.36</v>
      </c>
      <c r="H367">
        <v>21230.1</v>
      </c>
      <c r="I367">
        <v>133559.88060981868</v>
      </c>
      <c r="J367">
        <v>319965.62060981867</v>
      </c>
      <c r="K367" t="s">
        <v>2167</v>
      </c>
    </row>
    <row r="368" spans="1:11" x14ac:dyDescent="0.25">
      <c r="A368" t="s">
        <v>799</v>
      </c>
      <c r="B368">
        <v>251176.04</v>
      </c>
      <c r="C368">
        <v>34720.370000000003</v>
      </c>
      <c r="D368">
        <v>0</v>
      </c>
      <c r="E368">
        <v>29901.040000000001</v>
      </c>
      <c r="F368">
        <v>100561.41800000001</v>
      </c>
      <c r="G368">
        <v>61811.37000000001</v>
      </c>
      <c r="H368">
        <v>18247.54</v>
      </c>
      <c r="I368">
        <v>332481.91596127657</v>
      </c>
      <c r="J368">
        <v>828899.69396127656</v>
      </c>
      <c r="K368" t="s">
        <v>2167</v>
      </c>
    </row>
    <row r="369" spans="1:11" x14ac:dyDescent="0.25">
      <c r="A369" t="s">
        <v>15</v>
      </c>
      <c r="B369">
        <v>123219.65</v>
      </c>
      <c r="C369">
        <v>25916.629999999997</v>
      </c>
      <c r="D369">
        <v>0</v>
      </c>
      <c r="E369">
        <v>14424.43</v>
      </c>
      <c r="F369">
        <v>28264</v>
      </c>
      <c r="G369">
        <v>26430.35</v>
      </c>
      <c r="H369">
        <v>67854.239999999991</v>
      </c>
      <c r="I369">
        <v>295998.89672537299</v>
      </c>
      <c r="J369">
        <v>582108.19672537292</v>
      </c>
      <c r="K369" t="s">
        <v>1821</v>
      </c>
    </row>
    <row r="370" spans="1:11" x14ac:dyDescent="0.25">
      <c r="A370" t="s">
        <v>920</v>
      </c>
      <c r="B370">
        <v>42248.160000000003</v>
      </c>
      <c r="C370">
        <v>17666.61</v>
      </c>
      <c r="D370">
        <v>0</v>
      </c>
      <c r="E370">
        <v>7905.82</v>
      </c>
      <c r="F370">
        <v>42416.89</v>
      </c>
      <c r="G370">
        <v>12159.36</v>
      </c>
      <c r="H370">
        <v>19098.11</v>
      </c>
      <c r="I370">
        <v>40791.758282591087</v>
      </c>
      <c r="J370">
        <v>182286.70828259111</v>
      </c>
      <c r="K370" t="s">
        <v>2087</v>
      </c>
    </row>
    <row r="371" spans="1:11" x14ac:dyDescent="0.25">
      <c r="A371" t="s">
        <v>615</v>
      </c>
      <c r="B371">
        <v>9800.6400000000012</v>
      </c>
      <c r="C371">
        <v>0</v>
      </c>
      <c r="D371">
        <v>22145.48</v>
      </c>
      <c r="E371">
        <v>0</v>
      </c>
      <c r="F371">
        <v>10</v>
      </c>
      <c r="G371">
        <v>0</v>
      </c>
      <c r="H371">
        <v>676.7</v>
      </c>
      <c r="I371">
        <v>7565.8025690540444</v>
      </c>
      <c r="J371">
        <v>40198.622569054045</v>
      </c>
      <c r="K371" t="s">
        <v>1953</v>
      </c>
    </row>
    <row r="372" spans="1:11" x14ac:dyDescent="0.25">
      <c r="A372" t="s">
        <v>447</v>
      </c>
      <c r="B372">
        <v>7459.73</v>
      </c>
      <c r="C372">
        <v>99.1</v>
      </c>
      <c r="D372">
        <v>0</v>
      </c>
      <c r="E372">
        <v>205.15</v>
      </c>
      <c r="F372">
        <v>3285.64</v>
      </c>
      <c r="G372">
        <v>153</v>
      </c>
      <c r="H372">
        <v>105.3</v>
      </c>
      <c r="I372">
        <v>3370.3381787631729</v>
      </c>
      <c r="J372">
        <v>14678.258178763172</v>
      </c>
      <c r="K372" t="s">
        <v>2173</v>
      </c>
    </row>
    <row r="373" spans="1:11" x14ac:dyDescent="0.25">
      <c r="A373" t="s">
        <v>301</v>
      </c>
      <c r="B373">
        <v>2474.9</v>
      </c>
      <c r="C373">
        <v>2785.8</v>
      </c>
      <c r="D373">
        <v>0</v>
      </c>
      <c r="E373">
        <v>1489.15</v>
      </c>
      <c r="F373">
        <v>11768.04</v>
      </c>
      <c r="G373">
        <v>728.92000000000007</v>
      </c>
      <c r="H373">
        <v>18</v>
      </c>
      <c r="I373">
        <v>5076.0030582415802</v>
      </c>
      <c r="J373">
        <v>24340.813058241576</v>
      </c>
      <c r="K373" t="s">
        <v>2174</v>
      </c>
    </row>
    <row r="374" spans="1:11" x14ac:dyDescent="0.25">
      <c r="A374" t="s">
        <v>521</v>
      </c>
      <c r="B374">
        <v>7438.28</v>
      </c>
      <c r="C374">
        <v>6540.3</v>
      </c>
      <c r="D374">
        <v>0</v>
      </c>
      <c r="E374">
        <v>1144.45</v>
      </c>
      <c r="F374">
        <v>17229.637500000001</v>
      </c>
      <c r="G374">
        <v>1001.55</v>
      </c>
      <c r="H374">
        <v>1555</v>
      </c>
      <c r="I374">
        <v>10470.609351147021</v>
      </c>
      <c r="J374">
        <v>45379.826851147023</v>
      </c>
      <c r="K374" t="s">
        <v>2175</v>
      </c>
    </row>
    <row r="375" spans="1:11" x14ac:dyDescent="0.25">
      <c r="A375" t="s">
        <v>19</v>
      </c>
      <c r="B375">
        <v>82304.820000000007</v>
      </c>
      <c r="C375">
        <v>7758.54</v>
      </c>
      <c r="D375">
        <v>0</v>
      </c>
      <c r="E375">
        <v>10694.17</v>
      </c>
      <c r="F375">
        <v>48207.57</v>
      </c>
      <c r="G375">
        <v>42097.19</v>
      </c>
      <c r="H375">
        <v>95344.48000000001</v>
      </c>
      <c r="I375">
        <v>108004.92145228368</v>
      </c>
      <c r="J375">
        <v>394411.6914522837</v>
      </c>
      <c r="K375" t="s">
        <v>2206</v>
      </c>
    </row>
    <row r="376" spans="1:11" x14ac:dyDescent="0.25">
      <c r="A376" t="s">
        <v>365</v>
      </c>
      <c r="B376">
        <v>26742.120000000003</v>
      </c>
      <c r="C376">
        <v>1034.95</v>
      </c>
      <c r="D376">
        <v>0</v>
      </c>
      <c r="E376">
        <v>1521.4</v>
      </c>
      <c r="F376">
        <v>18752.71</v>
      </c>
      <c r="G376">
        <v>5009.25</v>
      </c>
      <c r="H376">
        <v>298.5</v>
      </c>
      <c r="I376">
        <v>11638.701637899603</v>
      </c>
      <c r="J376">
        <v>64997.631637899613</v>
      </c>
      <c r="K376" t="s">
        <v>2177</v>
      </c>
    </row>
    <row r="377" spans="1:11" x14ac:dyDescent="0.25">
      <c r="A377" t="s">
        <v>303</v>
      </c>
      <c r="B377">
        <v>8693.2000000000007</v>
      </c>
      <c r="C377">
        <v>18232.669999999998</v>
      </c>
      <c r="D377">
        <v>0</v>
      </c>
      <c r="E377">
        <v>6479.15</v>
      </c>
      <c r="F377">
        <v>2920.2</v>
      </c>
      <c r="G377">
        <v>10392.93</v>
      </c>
      <c r="H377">
        <v>17027.34</v>
      </c>
      <c r="I377">
        <v>12186.162055681962</v>
      </c>
      <c r="J377">
        <v>75931.65205568196</v>
      </c>
      <c r="K377" t="s">
        <v>2178</v>
      </c>
    </row>
    <row r="378" spans="1:11" x14ac:dyDescent="0.25">
      <c r="A378" t="s">
        <v>523</v>
      </c>
      <c r="B378">
        <v>6915.15</v>
      </c>
      <c r="C378">
        <v>97</v>
      </c>
      <c r="D378">
        <v>0</v>
      </c>
      <c r="E378">
        <v>443</v>
      </c>
      <c r="F378">
        <v>467.9</v>
      </c>
      <c r="G378">
        <v>4478.0300000000007</v>
      </c>
      <c r="H378">
        <v>4230.67</v>
      </c>
      <c r="I378">
        <v>5844.6739403413285</v>
      </c>
      <c r="J378">
        <v>22476.42394034133</v>
      </c>
      <c r="K378" t="s">
        <v>2179</v>
      </c>
    </row>
    <row r="379" spans="1:11" x14ac:dyDescent="0.25">
      <c r="A379" t="s">
        <v>305</v>
      </c>
      <c r="B379">
        <v>22383.589999999997</v>
      </c>
      <c r="C379">
        <v>5094.3099999999995</v>
      </c>
      <c r="D379">
        <v>0</v>
      </c>
      <c r="E379">
        <v>2089.2200000000003</v>
      </c>
      <c r="F379">
        <v>94758.53</v>
      </c>
      <c r="G379">
        <v>7385.07</v>
      </c>
      <c r="H379">
        <v>3324.25</v>
      </c>
      <c r="I379">
        <v>31199.991726853776</v>
      </c>
      <c r="J379">
        <v>166234.96172685377</v>
      </c>
      <c r="K379" t="s">
        <v>2180</v>
      </c>
    </row>
    <row r="380" spans="1:11" x14ac:dyDescent="0.25">
      <c r="A380" t="s">
        <v>663</v>
      </c>
      <c r="B380">
        <v>95573.8</v>
      </c>
      <c r="C380">
        <v>11925.49</v>
      </c>
      <c r="D380">
        <v>0</v>
      </c>
      <c r="E380">
        <v>6119.53</v>
      </c>
      <c r="F380">
        <v>11965.18</v>
      </c>
      <c r="G380">
        <v>22593.360000000001</v>
      </c>
      <c r="H380">
        <v>31088.94</v>
      </c>
      <c r="I380">
        <v>136947.75697948327</v>
      </c>
      <c r="J380">
        <v>316214.05697948323</v>
      </c>
      <c r="K380" t="s">
        <v>2055</v>
      </c>
    </row>
    <row r="381" spans="1:11" x14ac:dyDescent="0.25">
      <c r="A381" t="s">
        <v>2247</v>
      </c>
      <c r="B381">
        <v>34413.06</v>
      </c>
      <c r="C381">
        <v>3964.35</v>
      </c>
      <c r="D381">
        <v>0</v>
      </c>
      <c r="E381">
        <v>8406.42</v>
      </c>
      <c r="F381">
        <v>26578.956999999999</v>
      </c>
      <c r="G381">
        <v>7681.9699999999993</v>
      </c>
      <c r="H381">
        <v>6815.96</v>
      </c>
      <c r="I381">
        <v>53123.522756144732</v>
      </c>
      <c r="J381">
        <v>140984.23975614473</v>
      </c>
      <c r="K381" t="s">
        <v>2183</v>
      </c>
    </row>
    <row r="382" spans="1:11" x14ac:dyDescent="0.25">
      <c r="A382" t="s">
        <v>755</v>
      </c>
      <c r="B382">
        <v>0</v>
      </c>
      <c r="C382">
        <v>0</v>
      </c>
      <c r="D382">
        <v>0</v>
      </c>
      <c r="E382">
        <v>100</v>
      </c>
      <c r="F382">
        <v>375.38</v>
      </c>
      <c r="G382">
        <v>0</v>
      </c>
      <c r="H382">
        <v>0</v>
      </c>
      <c r="I382">
        <v>0</v>
      </c>
      <c r="J382">
        <v>475.38</v>
      </c>
      <c r="K382" t="s">
        <v>2183</v>
      </c>
    </row>
    <row r="383" spans="1:11" x14ac:dyDescent="0.25">
      <c r="A383" t="s">
        <v>2248</v>
      </c>
      <c r="B383">
        <v>25156.9</v>
      </c>
      <c r="C383">
        <v>1916.9</v>
      </c>
      <c r="D383">
        <v>0</v>
      </c>
      <c r="E383">
        <v>3389.45</v>
      </c>
      <c r="F383">
        <v>11422.2225</v>
      </c>
      <c r="G383">
        <v>10039.970000000001</v>
      </c>
      <c r="H383">
        <v>5261.6</v>
      </c>
      <c r="I383">
        <v>67028.017639543294</v>
      </c>
      <c r="J383">
        <v>124215.06013954329</v>
      </c>
      <c r="K383" t="s">
        <v>2183</v>
      </c>
    </row>
    <row r="384" spans="1:11" x14ac:dyDescent="0.25">
      <c r="A384" t="s">
        <v>2249</v>
      </c>
      <c r="B384">
        <v>162448.66999999998</v>
      </c>
      <c r="C384">
        <v>3297.24</v>
      </c>
      <c r="D384">
        <v>0</v>
      </c>
      <c r="E384">
        <v>8198.85</v>
      </c>
      <c r="F384">
        <v>21956.6325</v>
      </c>
      <c r="G384">
        <v>20170.060000000001</v>
      </c>
      <c r="H384">
        <v>19993.239999999998</v>
      </c>
      <c r="I384">
        <v>73218.131484861718</v>
      </c>
      <c r="J384">
        <v>309282.82398486172</v>
      </c>
      <c r="K384" t="s">
        <v>2183</v>
      </c>
    </row>
    <row r="385" spans="1:11" x14ac:dyDescent="0.25">
      <c r="A385" t="s">
        <v>2250</v>
      </c>
      <c r="B385">
        <v>80504.69</v>
      </c>
      <c r="C385">
        <v>232.76</v>
      </c>
      <c r="D385">
        <v>0</v>
      </c>
      <c r="E385">
        <v>1442.03</v>
      </c>
      <c r="F385">
        <v>67035.468999999997</v>
      </c>
      <c r="G385">
        <v>20473.79</v>
      </c>
      <c r="H385">
        <v>7127.84</v>
      </c>
      <c r="I385">
        <v>116970.01560637006</v>
      </c>
      <c r="J385">
        <v>293786.59460637008</v>
      </c>
      <c r="K385" t="s">
        <v>2183</v>
      </c>
    </row>
    <row r="386" spans="1:11" x14ac:dyDescent="0.25">
      <c r="A386" t="s">
        <v>2251</v>
      </c>
      <c r="B386">
        <v>408525.76000000007</v>
      </c>
      <c r="C386">
        <v>41955.960000000006</v>
      </c>
      <c r="D386">
        <v>0</v>
      </c>
      <c r="E386">
        <v>7198.36</v>
      </c>
      <c r="F386">
        <v>16957.8675</v>
      </c>
      <c r="G386">
        <v>30809.69</v>
      </c>
      <c r="H386">
        <v>3369.1</v>
      </c>
      <c r="I386">
        <v>70146.88936910998</v>
      </c>
      <c r="J386">
        <v>578963.62686911004</v>
      </c>
      <c r="K386" t="s">
        <v>2183</v>
      </c>
    </row>
    <row r="387" spans="1:11" x14ac:dyDescent="0.25">
      <c r="A387" t="s">
        <v>934</v>
      </c>
      <c r="B387">
        <v>8244.36</v>
      </c>
      <c r="C387">
        <v>85.2</v>
      </c>
      <c r="D387">
        <v>0</v>
      </c>
      <c r="E387">
        <v>452.2</v>
      </c>
      <c r="F387">
        <v>217.85</v>
      </c>
      <c r="G387">
        <v>240.25</v>
      </c>
      <c r="H387">
        <v>93.4</v>
      </c>
      <c r="I387">
        <v>6924.4522592497196</v>
      </c>
      <c r="J387">
        <v>16257.712259249722</v>
      </c>
      <c r="K387" t="s">
        <v>1864</v>
      </c>
    </row>
    <row r="388" spans="1:11" x14ac:dyDescent="0.25">
      <c r="A388" t="s">
        <v>47</v>
      </c>
      <c r="B388">
        <v>126155.06</v>
      </c>
      <c r="C388">
        <v>15623.92</v>
      </c>
      <c r="D388">
        <v>0</v>
      </c>
      <c r="E388">
        <v>18929.97</v>
      </c>
      <c r="F388">
        <v>60912.07</v>
      </c>
      <c r="G388">
        <v>20556.18</v>
      </c>
      <c r="H388">
        <v>6554.67</v>
      </c>
      <c r="I388">
        <v>103454.01834747344</v>
      </c>
      <c r="J388">
        <v>352185.88834747346</v>
      </c>
      <c r="K388" t="s">
        <v>2189</v>
      </c>
    </row>
    <row r="389" spans="1:11" x14ac:dyDescent="0.25">
      <c r="A389" t="s">
        <v>309</v>
      </c>
      <c r="B389">
        <v>12640.029999999999</v>
      </c>
      <c r="C389">
        <v>791.1</v>
      </c>
      <c r="D389">
        <v>0</v>
      </c>
      <c r="E389">
        <v>3932.97</v>
      </c>
      <c r="F389">
        <v>2055.6999999999998</v>
      </c>
      <c r="G389">
        <v>5450</v>
      </c>
      <c r="H389">
        <v>7392.2</v>
      </c>
      <c r="I389">
        <v>12998.280069068165</v>
      </c>
      <c r="J389">
        <v>45260.280069068162</v>
      </c>
      <c r="K389" t="s">
        <v>2190</v>
      </c>
    </row>
    <row r="390" spans="1:11" x14ac:dyDescent="0.25">
      <c r="A390" t="s">
        <v>623</v>
      </c>
      <c r="B390">
        <v>1615.8899999999999</v>
      </c>
      <c r="C390">
        <v>0</v>
      </c>
      <c r="D390">
        <v>228.32</v>
      </c>
      <c r="E390">
        <v>116.6</v>
      </c>
      <c r="F390">
        <v>0</v>
      </c>
      <c r="G390">
        <v>0</v>
      </c>
      <c r="H390">
        <v>0</v>
      </c>
      <c r="I390">
        <v>5166.5939725893668</v>
      </c>
      <c r="J390">
        <v>7127.4039725893663</v>
      </c>
      <c r="K390" t="s">
        <v>2191</v>
      </c>
    </row>
    <row r="391" spans="1:11" x14ac:dyDescent="0.25">
      <c r="A391" t="s">
        <v>701</v>
      </c>
      <c r="B391">
        <v>150433.85</v>
      </c>
      <c r="C391">
        <v>5178.01</v>
      </c>
      <c r="D391">
        <v>0</v>
      </c>
      <c r="E391">
        <v>27072.39</v>
      </c>
      <c r="F391">
        <v>11580</v>
      </c>
      <c r="G391">
        <v>6987.7</v>
      </c>
      <c r="H391">
        <v>3308.9700000000003</v>
      </c>
      <c r="I391">
        <v>135547.93738292676</v>
      </c>
      <c r="J391">
        <v>340108.85738292674</v>
      </c>
      <c r="K391" t="s">
        <v>1852</v>
      </c>
    </row>
    <row r="392" spans="1:11" x14ac:dyDescent="0.25">
      <c r="A392" t="s">
        <v>131</v>
      </c>
      <c r="B392">
        <v>30145.45</v>
      </c>
      <c r="C392">
        <v>10179</v>
      </c>
      <c r="D392">
        <v>0</v>
      </c>
      <c r="E392">
        <v>2769.02</v>
      </c>
      <c r="F392">
        <v>30803.78</v>
      </c>
      <c r="G392">
        <v>4454.8500000000004</v>
      </c>
      <c r="H392">
        <v>7112.51</v>
      </c>
      <c r="I392">
        <v>40822.623804714021</v>
      </c>
      <c r="J392">
        <v>126287.23380471402</v>
      </c>
      <c r="K392" t="s">
        <v>2193</v>
      </c>
    </row>
    <row r="393" spans="1:11" x14ac:dyDescent="0.25">
      <c r="A393" t="s">
        <v>203</v>
      </c>
      <c r="B393">
        <v>15217</v>
      </c>
      <c r="C393">
        <v>124.8</v>
      </c>
      <c r="D393">
        <v>0</v>
      </c>
      <c r="E393">
        <v>601.19000000000005</v>
      </c>
      <c r="F393">
        <v>381.7</v>
      </c>
      <c r="G393">
        <v>552.41999999999996</v>
      </c>
      <c r="H393">
        <v>1088.3</v>
      </c>
      <c r="I393">
        <v>7728.3354771872037</v>
      </c>
      <c r="J393">
        <v>25693.745477187204</v>
      </c>
      <c r="K393" t="s">
        <v>2194</v>
      </c>
    </row>
    <row r="394" spans="1:11" x14ac:dyDescent="0.25">
      <c r="A394" t="s">
        <v>311</v>
      </c>
      <c r="B394">
        <v>17425.29</v>
      </c>
      <c r="C394">
        <v>1657.65</v>
      </c>
      <c r="D394">
        <v>0</v>
      </c>
      <c r="E394">
        <v>775.2</v>
      </c>
      <c r="F394">
        <v>63.05</v>
      </c>
      <c r="G394">
        <v>1078.05</v>
      </c>
      <c r="H394">
        <v>51.5</v>
      </c>
      <c r="I394">
        <v>7661.4521761987662</v>
      </c>
      <c r="J394">
        <v>28712.192176198769</v>
      </c>
      <c r="K394" t="s">
        <v>2195</v>
      </c>
    </row>
    <row r="395" spans="1:11" x14ac:dyDescent="0.25">
      <c r="A395" t="s">
        <v>313</v>
      </c>
      <c r="B395">
        <v>1410.1700000000003</v>
      </c>
      <c r="C395">
        <v>4958.05</v>
      </c>
      <c r="D395">
        <v>0</v>
      </c>
      <c r="E395">
        <v>163.35</v>
      </c>
      <c r="F395">
        <v>3737.7</v>
      </c>
      <c r="G395">
        <v>484.5</v>
      </c>
      <c r="H395">
        <v>2513.15</v>
      </c>
      <c r="I395">
        <v>2544.2712667142109</v>
      </c>
      <c r="J395">
        <v>15811.191266714211</v>
      </c>
      <c r="K395" t="s">
        <v>2196</v>
      </c>
    </row>
    <row r="396" spans="1:11" x14ac:dyDescent="0.25">
      <c r="A396" t="s">
        <v>525</v>
      </c>
      <c r="B396">
        <v>12734.150000000001</v>
      </c>
      <c r="C396">
        <v>1411.22</v>
      </c>
      <c r="D396">
        <v>0</v>
      </c>
      <c r="E396">
        <v>1432.05</v>
      </c>
      <c r="F396">
        <v>1780.05</v>
      </c>
      <c r="G396">
        <v>1152.82</v>
      </c>
      <c r="H396">
        <v>406.55</v>
      </c>
      <c r="I396">
        <v>16384.093718720738</v>
      </c>
      <c r="J396">
        <v>35300.933718720742</v>
      </c>
      <c r="K396" t="s">
        <v>2197</v>
      </c>
    </row>
    <row r="397" spans="1:11" x14ac:dyDescent="0.25">
      <c r="A397" t="s">
        <v>133</v>
      </c>
      <c r="B397">
        <v>50759.38</v>
      </c>
      <c r="C397">
        <v>5301.67</v>
      </c>
      <c r="D397">
        <v>0</v>
      </c>
      <c r="E397">
        <v>3971.45</v>
      </c>
      <c r="F397">
        <v>7662.0899999999992</v>
      </c>
      <c r="G397">
        <v>11579.15</v>
      </c>
      <c r="H397">
        <v>9113.7999999999993</v>
      </c>
      <c r="I397">
        <v>31832.04286557245</v>
      </c>
      <c r="J397">
        <v>120219.58286557245</v>
      </c>
      <c r="K397" t="s">
        <v>2198</v>
      </c>
    </row>
    <row r="398" spans="1:11" x14ac:dyDescent="0.25">
      <c r="A398" t="s">
        <v>449</v>
      </c>
      <c r="B398">
        <v>10852.869999999999</v>
      </c>
      <c r="C398">
        <v>1045</v>
      </c>
      <c r="D398">
        <v>0</v>
      </c>
      <c r="E398">
        <v>565.29999999999995</v>
      </c>
      <c r="F398">
        <v>11725.98</v>
      </c>
      <c r="G398">
        <v>519.5</v>
      </c>
      <c r="H398">
        <v>5548.4</v>
      </c>
      <c r="I398">
        <v>4567.4724523817786</v>
      </c>
      <c r="J398">
        <v>34824.522452381774</v>
      </c>
      <c r="K398" t="s">
        <v>2199</v>
      </c>
    </row>
    <row r="399" spans="1:11" x14ac:dyDescent="0.25">
      <c r="A399" t="s">
        <v>673</v>
      </c>
      <c r="B399">
        <v>13475.460000000001</v>
      </c>
      <c r="C399">
        <v>5151.71</v>
      </c>
      <c r="D399">
        <v>0</v>
      </c>
      <c r="E399">
        <v>3729.52</v>
      </c>
      <c r="F399">
        <v>2349.8000000000002</v>
      </c>
      <c r="G399">
        <v>2716.91</v>
      </c>
      <c r="H399">
        <v>555.20000000000005</v>
      </c>
      <c r="I399">
        <v>8618.0654424264103</v>
      </c>
      <c r="J399">
        <v>36596.665442426412</v>
      </c>
      <c r="K399" t="s">
        <v>1880</v>
      </c>
    </row>
    <row r="400" spans="1:11" x14ac:dyDescent="0.25">
      <c r="A400" t="s">
        <v>757</v>
      </c>
      <c r="B400">
        <v>0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 t="s">
        <v>2201</v>
      </c>
    </row>
    <row r="401" spans="1:11" x14ac:dyDescent="0.25">
      <c r="A401" t="s">
        <v>527</v>
      </c>
      <c r="B401">
        <v>92555.07</v>
      </c>
      <c r="C401">
        <v>17787.830000000002</v>
      </c>
      <c r="D401">
        <v>0</v>
      </c>
      <c r="E401">
        <v>2476.37</v>
      </c>
      <c r="F401">
        <v>65938.2065</v>
      </c>
      <c r="G401">
        <v>22264.46</v>
      </c>
      <c r="H401">
        <v>37523.93</v>
      </c>
      <c r="I401">
        <v>79554.655036571872</v>
      </c>
      <c r="J401">
        <v>318100.52153657185</v>
      </c>
      <c r="K401" t="s">
        <v>2201</v>
      </c>
    </row>
    <row r="402" spans="1:11" x14ac:dyDescent="0.25">
      <c r="A402" t="s">
        <v>367</v>
      </c>
      <c r="B402">
        <v>35214.69</v>
      </c>
      <c r="C402">
        <v>698.01</v>
      </c>
      <c r="D402">
        <v>0</v>
      </c>
      <c r="E402">
        <v>6848.29</v>
      </c>
      <c r="F402">
        <v>9134.65</v>
      </c>
      <c r="G402">
        <v>3744.48</v>
      </c>
      <c r="H402">
        <v>11522.48</v>
      </c>
      <c r="I402">
        <v>16322.141360810365</v>
      </c>
      <c r="J402">
        <v>83484.741360810367</v>
      </c>
      <c r="K402" t="s">
        <v>1949</v>
      </c>
    </row>
    <row r="403" spans="1:11" x14ac:dyDescent="0.25">
      <c r="A403" t="s">
        <v>451</v>
      </c>
      <c r="B403">
        <v>9707.81</v>
      </c>
      <c r="C403">
        <v>136.52000000000001</v>
      </c>
      <c r="D403">
        <v>0</v>
      </c>
      <c r="E403">
        <v>292.67</v>
      </c>
      <c r="F403">
        <v>252.75</v>
      </c>
      <c r="G403">
        <v>626.6</v>
      </c>
      <c r="H403">
        <v>548.6</v>
      </c>
      <c r="I403">
        <v>3231.8691459707024</v>
      </c>
      <c r="J403">
        <v>14796.819145970703</v>
      </c>
      <c r="K403" t="s">
        <v>2204</v>
      </c>
    </row>
    <row r="404" spans="1:11" x14ac:dyDescent="0.25">
      <c r="A404" t="s">
        <v>559</v>
      </c>
      <c r="B404">
        <v>28809.89</v>
      </c>
      <c r="C404">
        <v>0</v>
      </c>
      <c r="D404">
        <v>2069</v>
      </c>
      <c r="E404">
        <v>597</v>
      </c>
      <c r="F404">
        <v>70</v>
      </c>
      <c r="G404">
        <v>1357.35</v>
      </c>
      <c r="H404">
        <v>3538</v>
      </c>
      <c r="I404">
        <v>11638.480535669278</v>
      </c>
      <c r="J404">
        <v>48079.720535669272</v>
      </c>
      <c r="K404" t="s">
        <v>2206</v>
      </c>
    </row>
    <row r="405" spans="1:11" x14ac:dyDescent="0.25">
      <c r="A405" t="s">
        <v>759</v>
      </c>
      <c r="B405">
        <v>0</v>
      </c>
      <c r="C405">
        <v>0</v>
      </c>
      <c r="D405">
        <v>0</v>
      </c>
      <c r="E405">
        <v>0</v>
      </c>
      <c r="F405">
        <v>2448</v>
      </c>
      <c r="G405">
        <v>0</v>
      </c>
      <c r="H405">
        <v>233.95</v>
      </c>
      <c r="I405">
        <v>0</v>
      </c>
      <c r="J405">
        <v>2681.95</v>
      </c>
      <c r="K405" t="s">
        <v>2206</v>
      </c>
    </row>
    <row r="406" spans="1:11" x14ac:dyDescent="0.25">
      <c r="A406" t="s">
        <v>627</v>
      </c>
      <c r="B406">
        <v>95038.89</v>
      </c>
      <c r="C406">
        <v>8560.33</v>
      </c>
      <c r="D406">
        <v>0</v>
      </c>
      <c r="E406">
        <v>12587.470000000001</v>
      </c>
      <c r="F406">
        <v>45762.770000000004</v>
      </c>
      <c r="G406">
        <v>22957.65</v>
      </c>
      <c r="H406">
        <v>49095.99</v>
      </c>
      <c r="I406">
        <v>128558.43860268107</v>
      </c>
      <c r="J406">
        <v>362561.53860268107</v>
      </c>
      <c r="K406" t="s">
        <v>2206</v>
      </c>
    </row>
    <row r="407" spans="1:11" x14ac:dyDescent="0.25">
      <c r="A407" t="s">
        <v>453</v>
      </c>
      <c r="B407">
        <v>64065.24</v>
      </c>
      <c r="C407">
        <v>1005.46</v>
      </c>
      <c r="D407">
        <v>0</v>
      </c>
      <c r="E407">
        <v>4014.82</v>
      </c>
      <c r="F407">
        <v>1215.5</v>
      </c>
      <c r="G407">
        <v>4811.41</v>
      </c>
      <c r="H407">
        <v>1276.25</v>
      </c>
      <c r="I407">
        <v>27592.27201566103</v>
      </c>
      <c r="J407">
        <v>103980.95201566104</v>
      </c>
      <c r="K407" t="s">
        <v>2208</v>
      </c>
    </row>
    <row r="408" spans="1:11" x14ac:dyDescent="0.25">
      <c r="A408" t="s">
        <v>455</v>
      </c>
      <c r="B408">
        <v>7400.57</v>
      </c>
      <c r="C408">
        <v>172.15</v>
      </c>
      <c r="D408">
        <v>0</v>
      </c>
      <c r="E408">
        <v>53.65</v>
      </c>
      <c r="F408">
        <v>124.45</v>
      </c>
      <c r="G408">
        <v>411.15</v>
      </c>
      <c r="H408">
        <v>76.7</v>
      </c>
      <c r="I408">
        <v>5833.982173309525</v>
      </c>
      <c r="J408">
        <v>14072.652173309523</v>
      </c>
      <c r="K408" t="s">
        <v>2227</v>
      </c>
    </row>
    <row r="409" spans="1:11" x14ac:dyDescent="0.25">
      <c r="A409" t="s">
        <v>703</v>
      </c>
      <c r="B409">
        <v>66376.63</v>
      </c>
      <c r="C409">
        <v>1126</v>
      </c>
      <c r="D409">
        <v>0</v>
      </c>
      <c r="E409">
        <v>8597.5400000000009</v>
      </c>
      <c r="F409">
        <v>5300.55</v>
      </c>
      <c r="G409">
        <v>4204.55</v>
      </c>
      <c r="H409">
        <v>6572.07</v>
      </c>
      <c r="I409">
        <v>30208.669986649729</v>
      </c>
      <c r="J409">
        <v>122386.00998664973</v>
      </c>
      <c r="K409" t="s">
        <v>1852</v>
      </c>
    </row>
    <row r="410" spans="1:11" x14ac:dyDescent="0.25">
      <c r="A410" t="s">
        <v>617</v>
      </c>
      <c r="B410">
        <v>70676.259999999995</v>
      </c>
      <c r="C410">
        <v>0</v>
      </c>
      <c r="D410">
        <v>59633.119999999995</v>
      </c>
      <c r="E410">
        <v>783.41</v>
      </c>
      <c r="F410">
        <v>6504.75</v>
      </c>
      <c r="G410">
        <v>0</v>
      </c>
      <c r="H410">
        <v>1400</v>
      </c>
      <c r="I410">
        <v>46578.460647025422</v>
      </c>
      <c r="J410">
        <v>185576.00064702542</v>
      </c>
      <c r="K410" t="s">
        <v>2201</v>
      </c>
    </row>
    <row r="411" spans="1:11" x14ac:dyDescent="0.25">
      <c r="A411" t="s">
        <v>135</v>
      </c>
      <c r="B411">
        <v>6156.76</v>
      </c>
      <c r="C411">
        <v>163.22999999999999</v>
      </c>
      <c r="D411">
        <v>0</v>
      </c>
      <c r="E411">
        <v>330.3</v>
      </c>
      <c r="F411">
        <v>5062.96</v>
      </c>
      <c r="G411">
        <v>672.8</v>
      </c>
      <c r="H411">
        <v>646</v>
      </c>
      <c r="I411">
        <v>4784.2490331174022</v>
      </c>
      <c r="J411">
        <v>17816.299033117401</v>
      </c>
      <c r="K411" t="s">
        <v>2212</v>
      </c>
    </row>
    <row r="412" spans="1:11" x14ac:dyDescent="0.25">
      <c r="A412" t="s">
        <v>457</v>
      </c>
      <c r="B412">
        <v>9404.4100000000017</v>
      </c>
      <c r="C412">
        <v>79.849999999999994</v>
      </c>
      <c r="D412">
        <v>0</v>
      </c>
      <c r="E412">
        <v>646.95000000000005</v>
      </c>
      <c r="F412">
        <v>9309.35</v>
      </c>
      <c r="G412">
        <v>414.95</v>
      </c>
      <c r="H412">
        <v>455.4</v>
      </c>
      <c r="I412">
        <v>6266.4474676458794</v>
      </c>
      <c r="J412">
        <v>26577.357467645888</v>
      </c>
      <c r="K412" t="s">
        <v>2213</v>
      </c>
    </row>
    <row r="413" spans="1:11" x14ac:dyDescent="0.25">
      <c r="A413" t="s">
        <v>205</v>
      </c>
      <c r="B413">
        <v>8240.23</v>
      </c>
      <c r="C413">
        <v>7083.85</v>
      </c>
      <c r="D413">
        <v>0</v>
      </c>
      <c r="E413">
        <v>86.5</v>
      </c>
      <c r="F413">
        <v>342.7</v>
      </c>
      <c r="G413">
        <v>5295.27</v>
      </c>
      <c r="H413">
        <v>764.1</v>
      </c>
      <c r="I413">
        <v>11155.421584810079</v>
      </c>
      <c r="J413">
        <v>32968.071584810081</v>
      </c>
      <c r="K413" t="s">
        <v>2214</v>
      </c>
    </row>
    <row r="414" spans="1:11" x14ac:dyDescent="0.25">
      <c r="A414" t="s">
        <v>315</v>
      </c>
      <c r="B414">
        <v>11639.77</v>
      </c>
      <c r="C414">
        <v>35210.58</v>
      </c>
      <c r="D414">
        <v>0</v>
      </c>
      <c r="E414">
        <v>3063.65</v>
      </c>
      <c r="F414">
        <v>5664.43</v>
      </c>
      <c r="G414">
        <v>3556.45</v>
      </c>
      <c r="H414">
        <v>275.3</v>
      </c>
      <c r="I414">
        <v>12311.249280703161</v>
      </c>
      <c r="J414">
        <v>71721.429280703174</v>
      </c>
      <c r="K414" t="s">
        <v>2215</v>
      </c>
    </row>
    <row r="415" spans="1:11" x14ac:dyDescent="0.25">
      <c r="A415" t="s">
        <v>459</v>
      </c>
      <c r="B415">
        <v>12359.390000000001</v>
      </c>
      <c r="C415">
        <v>628.62</v>
      </c>
      <c r="D415">
        <v>0</v>
      </c>
      <c r="E415">
        <v>401.12</v>
      </c>
      <c r="F415">
        <v>1365.05</v>
      </c>
      <c r="G415">
        <v>14.1</v>
      </c>
      <c r="H415">
        <v>3053.9</v>
      </c>
      <c r="I415">
        <v>6532.375223282138</v>
      </c>
      <c r="J415">
        <v>24354.555223282139</v>
      </c>
      <c r="K415" t="s">
        <v>2216</v>
      </c>
    </row>
    <row r="416" spans="1:11" x14ac:dyDescent="0.25">
      <c r="A416" t="s">
        <v>49</v>
      </c>
      <c r="B416">
        <v>62425.78</v>
      </c>
      <c r="C416">
        <v>20708.61</v>
      </c>
      <c r="D416">
        <v>0</v>
      </c>
      <c r="E416">
        <v>13885.68</v>
      </c>
      <c r="F416">
        <v>12396.8</v>
      </c>
      <c r="G416">
        <v>17511.55</v>
      </c>
      <c r="H416">
        <v>29535.52</v>
      </c>
      <c r="I416">
        <v>57676.086756065881</v>
      </c>
      <c r="J416">
        <v>214140.0267560659</v>
      </c>
      <c r="K416" t="s">
        <v>2217</v>
      </c>
    </row>
    <row r="417" spans="1:11" x14ac:dyDescent="0.25">
      <c r="A417" t="s">
        <v>529</v>
      </c>
      <c r="B417">
        <v>45211.979999999996</v>
      </c>
      <c r="C417">
        <v>2319.31</v>
      </c>
      <c r="D417">
        <v>0</v>
      </c>
      <c r="E417">
        <v>1467.01</v>
      </c>
      <c r="F417">
        <v>1004.3</v>
      </c>
      <c r="G417">
        <v>1484.37</v>
      </c>
      <c r="H417">
        <v>2683.2</v>
      </c>
      <c r="I417">
        <v>11990.217542322669</v>
      </c>
      <c r="J417">
        <v>66160.387542322671</v>
      </c>
      <c r="K417" t="s">
        <v>2218</v>
      </c>
    </row>
    <row r="418" spans="1:11" x14ac:dyDescent="0.25">
      <c r="A418" t="s">
        <v>531</v>
      </c>
      <c r="B418">
        <v>9601.41</v>
      </c>
      <c r="C418">
        <v>172.86</v>
      </c>
      <c r="D418">
        <v>0</v>
      </c>
      <c r="E418">
        <v>370.65</v>
      </c>
      <c r="F418">
        <v>7727.6</v>
      </c>
      <c r="G418">
        <v>670.41</v>
      </c>
      <c r="H418">
        <v>4212.45</v>
      </c>
      <c r="I418">
        <v>6159.4425424041601</v>
      </c>
      <c r="J418">
        <v>28914.822542404159</v>
      </c>
      <c r="K418" t="s">
        <v>2219</v>
      </c>
    </row>
    <row r="419" spans="1:11" x14ac:dyDescent="0.25">
      <c r="A419" t="s">
        <v>533</v>
      </c>
      <c r="B419">
        <v>13989.74</v>
      </c>
      <c r="C419">
        <v>7356.18</v>
      </c>
      <c r="D419">
        <v>0</v>
      </c>
      <c r="E419">
        <v>2329.4</v>
      </c>
      <c r="F419">
        <v>14588.84</v>
      </c>
      <c r="G419">
        <v>4682.17</v>
      </c>
      <c r="H419">
        <v>11508.51</v>
      </c>
      <c r="I419">
        <v>15322.708026765116</v>
      </c>
      <c r="J419">
        <v>69777.548026765115</v>
      </c>
      <c r="K419" t="s">
        <v>2220</v>
      </c>
    </row>
    <row r="420" spans="1:11" x14ac:dyDescent="0.25">
      <c r="A420" t="s">
        <v>705</v>
      </c>
      <c r="B420">
        <v>122963.64000000001</v>
      </c>
      <c r="C420">
        <v>3547.92</v>
      </c>
      <c r="D420">
        <v>0</v>
      </c>
      <c r="E420">
        <v>16154.71</v>
      </c>
      <c r="F420">
        <v>9630.0499999999993</v>
      </c>
      <c r="G420">
        <v>9445.52</v>
      </c>
      <c r="H420">
        <v>11616.73</v>
      </c>
      <c r="I420">
        <v>102149.44105588863</v>
      </c>
      <c r="J420">
        <v>275508.01105588861</v>
      </c>
      <c r="K420" t="s">
        <v>1852</v>
      </c>
    </row>
    <row r="421" spans="1:11" x14ac:dyDescent="0.25">
      <c r="A421" t="s">
        <v>535</v>
      </c>
      <c r="B421">
        <v>22027.09</v>
      </c>
      <c r="C421">
        <v>16609.809999999998</v>
      </c>
      <c r="D421">
        <v>0</v>
      </c>
      <c r="E421">
        <v>2112.85</v>
      </c>
      <c r="F421">
        <v>1527.75</v>
      </c>
      <c r="G421">
        <v>6521.4699999999993</v>
      </c>
      <c r="H421">
        <v>268.07</v>
      </c>
      <c r="I421">
        <v>8004.4212274476949</v>
      </c>
      <c r="J421">
        <v>57071.461227447689</v>
      </c>
      <c r="K421" t="s">
        <v>2201</v>
      </c>
    </row>
    <row r="422" spans="1:11" x14ac:dyDescent="0.25">
      <c r="A422" t="s">
        <v>785</v>
      </c>
      <c r="B422">
        <v>38617.090000000004</v>
      </c>
      <c r="C422">
        <v>0</v>
      </c>
      <c r="D422">
        <v>5966.5199999999995</v>
      </c>
      <c r="E422">
        <v>247.05</v>
      </c>
      <c r="F422">
        <v>522.95000000000005</v>
      </c>
      <c r="G422">
        <v>0</v>
      </c>
      <c r="H422">
        <v>0</v>
      </c>
      <c r="I422">
        <v>53874.11</v>
      </c>
      <c r="J422">
        <v>99227.72</v>
      </c>
      <c r="K422" t="s">
        <v>2065</v>
      </c>
    </row>
    <row r="423" spans="1:11" x14ac:dyDescent="0.25">
      <c r="A423" t="s">
        <v>619</v>
      </c>
      <c r="B423">
        <v>15014.44</v>
      </c>
      <c r="C423">
        <v>0</v>
      </c>
      <c r="D423">
        <v>32568.680000000004</v>
      </c>
      <c r="E423">
        <v>1143.5999999999999</v>
      </c>
      <c r="F423">
        <v>2246.65</v>
      </c>
      <c r="G423">
        <v>0</v>
      </c>
      <c r="H423">
        <v>0</v>
      </c>
      <c r="I423">
        <v>14360.889528665934</v>
      </c>
      <c r="J423">
        <v>65334.259528665934</v>
      </c>
      <c r="K423" t="s">
        <v>2224</v>
      </c>
    </row>
    <row r="424" spans="1:11" x14ac:dyDescent="0.25">
      <c r="A424" t="s">
        <v>317</v>
      </c>
      <c r="B424">
        <v>14452.77</v>
      </c>
      <c r="C424">
        <v>114</v>
      </c>
      <c r="D424">
        <v>0</v>
      </c>
      <c r="E424">
        <v>1269.75</v>
      </c>
      <c r="F424">
        <v>5043.91</v>
      </c>
      <c r="G424">
        <v>390.1</v>
      </c>
      <c r="H424">
        <v>4635.43</v>
      </c>
      <c r="I424">
        <v>13592.530680689521</v>
      </c>
      <c r="J424">
        <v>39498.490680689516</v>
      </c>
      <c r="K424" t="s">
        <v>2225</v>
      </c>
    </row>
    <row r="425" spans="1:11" x14ac:dyDescent="0.25">
      <c r="A425" t="s">
        <v>319</v>
      </c>
      <c r="B425">
        <v>40428.28</v>
      </c>
      <c r="C425">
        <v>2835.9</v>
      </c>
      <c r="D425">
        <v>0</v>
      </c>
      <c r="E425">
        <v>7780.05</v>
      </c>
      <c r="F425">
        <v>5338.05</v>
      </c>
      <c r="G425">
        <v>3942.67</v>
      </c>
      <c r="H425">
        <v>7241.41</v>
      </c>
      <c r="I425">
        <v>53780.756157892509</v>
      </c>
      <c r="J425">
        <v>121347.11615789251</v>
      </c>
      <c r="K425" t="s">
        <v>2226</v>
      </c>
    </row>
    <row r="426" spans="1:11" x14ac:dyDescent="0.25">
      <c r="A426" t="s">
        <v>835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 t="s">
        <v>2227</v>
      </c>
    </row>
    <row r="427" spans="1:11" x14ac:dyDescent="0.25">
      <c r="A427" t="s">
        <v>207</v>
      </c>
      <c r="B427">
        <v>323736.14</v>
      </c>
      <c r="C427">
        <v>920.71</v>
      </c>
      <c r="D427">
        <v>0</v>
      </c>
      <c r="E427">
        <v>4422.3</v>
      </c>
      <c r="F427">
        <v>15061.84</v>
      </c>
      <c r="G427">
        <v>20491.14</v>
      </c>
      <c r="H427">
        <v>37623.910000000003</v>
      </c>
      <c r="I427">
        <v>152702.80838099631</v>
      </c>
      <c r="J427">
        <v>554958.84838099638</v>
      </c>
      <c r="K427" t="s">
        <v>2228</v>
      </c>
    </row>
    <row r="428" spans="1:11" x14ac:dyDescent="0.25">
      <c r="A428" t="s">
        <v>209</v>
      </c>
      <c r="B428">
        <v>2963.24</v>
      </c>
      <c r="C428">
        <v>3075.9</v>
      </c>
      <c r="D428">
        <v>0</v>
      </c>
      <c r="E428">
        <v>160.05000000000001</v>
      </c>
      <c r="F428">
        <v>1589.25</v>
      </c>
      <c r="G428">
        <v>249.76</v>
      </c>
      <c r="H428">
        <v>63.6</v>
      </c>
      <c r="I428">
        <v>3048.2181306784951</v>
      </c>
      <c r="J428">
        <v>11150.018130678494</v>
      </c>
      <c r="K428" t="s">
        <v>2229</v>
      </c>
    </row>
    <row r="429" spans="1:11" x14ac:dyDescent="0.25">
      <c r="A429" t="s">
        <v>621</v>
      </c>
      <c r="B429">
        <v>29099.279999999999</v>
      </c>
      <c r="C429">
        <v>0</v>
      </c>
      <c r="D429">
        <v>3231.7</v>
      </c>
      <c r="E429">
        <v>1561.21</v>
      </c>
      <c r="F429">
        <v>5822</v>
      </c>
      <c r="G429">
        <v>2532</v>
      </c>
      <c r="H429">
        <v>1392</v>
      </c>
      <c r="I429">
        <v>44524.88976450311</v>
      </c>
      <c r="J429">
        <v>88163.079764503113</v>
      </c>
      <c r="K429" t="s">
        <v>2183</v>
      </c>
    </row>
    <row r="430" spans="1:11" x14ac:dyDescent="0.25">
      <c r="A430" t="s">
        <v>555</v>
      </c>
      <c r="B430">
        <v>1226.1400000000001</v>
      </c>
      <c r="C430">
        <v>0</v>
      </c>
      <c r="D430">
        <v>7776.65</v>
      </c>
      <c r="E430">
        <v>190.5</v>
      </c>
      <c r="F430">
        <v>0</v>
      </c>
      <c r="G430">
        <v>0</v>
      </c>
      <c r="H430">
        <v>0</v>
      </c>
      <c r="I430">
        <v>2057.9700000000003</v>
      </c>
      <c r="J430">
        <v>11251.259999999998</v>
      </c>
      <c r="K430" t="s">
        <v>2231</v>
      </c>
    </row>
    <row r="431" spans="1:11" x14ac:dyDescent="0.25">
      <c r="A431" t="s">
        <v>537</v>
      </c>
      <c r="B431">
        <v>15572.71</v>
      </c>
      <c r="C431">
        <v>8363.35</v>
      </c>
      <c r="D431">
        <v>0</v>
      </c>
      <c r="E431">
        <v>2765.09</v>
      </c>
      <c r="F431">
        <v>15757.25</v>
      </c>
      <c r="G431">
        <v>8008.55</v>
      </c>
      <c r="H431">
        <v>343.55</v>
      </c>
      <c r="I431">
        <v>13897.37238145947</v>
      </c>
      <c r="J431">
        <v>64707.87238145947</v>
      </c>
      <c r="K431" t="s">
        <v>2232</v>
      </c>
    </row>
    <row r="432" spans="1:11" x14ac:dyDescent="0.25">
      <c r="A432" t="s">
        <v>539</v>
      </c>
      <c r="B432">
        <v>28761.93</v>
      </c>
      <c r="C432">
        <v>9596.380000000001</v>
      </c>
      <c r="D432">
        <v>0</v>
      </c>
      <c r="E432">
        <v>1204.28</v>
      </c>
      <c r="F432">
        <v>13334.18</v>
      </c>
      <c r="G432">
        <v>11339.93</v>
      </c>
      <c r="H432">
        <v>26246.739999999998</v>
      </c>
      <c r="I432">
        <v>34541.358463222779</v>
      </c>
      <c r="J432">
        <v>125024.79846322277</v>
      </c>
      <c r="K432" t="s">
        <v>2233</v>
      </c>
    </row>
    <row r="433" spans="1:11" x14ac:dyDescent="0.25">
      <c r="A433" t="s">
        <v>2252</v>
      </c>
      <c r="B433">
        <v>18510933.550000004</v>
      </c>
      <c r="C433">
        <v>3246519.8099999991</v>
      </c>
      <c r="D433">
        <v>666558.86</v>
      </c>
      <c r="E433">
        <v>1958419.5200000003</v>
      </c>
      <c r="F433">
        <v>6049535.3405000018</v>
      </c>
      <c r="G433">
        <v>3007403.4600000004</v>
      </c>
      <c r="H433">
        <v>3558443.5200000019</v>
      </c>
      <c r="I433">
        <v>17735016.569458324</v>
      </c>
      <c r="J433">
        <v>54732830.629958309</v>
      </c>
    </row>
    <row r="434" spans="1:11" x14ac:dyDescent="0.25">
      <c r="A434" t="s">
        <v>838</v>
      </c>
      <c r="B434">
        <v>62213.51</v>
      </c>
      <c r="C434">
        <v>20127.48</v>
      </c>
      <c r="D434">
        <v>19155.310000000001</v>
      </c>
      <c r="E434">
        <v>0</v>
      </c>
      <c r="F434">
        <v>32800.33</v>
      </c>
      <c r="G434">
        <v>181.7</v>
      </c>
      <c r="H434">
        <v>12172.68</v>
      </c>
      <c r="I434">
        <v>0</v>
      </c>
      <c r="J434">
        <v>146651.01</v>
      </c>
      <c r="K434">
        <v>0</v>
      </c>
    </row>
    <row r="435" spans="1:11" x14ac:dyDescent="0.25">
      <c r="A435" t="s">
        <v>840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</row>
    <row r="436" spans="1:11" x14ac:dyDescent="0.25">
      <c r="A436" t="s">
        <v>842</v>
      </c>
      <c r="B436">
        <v>6300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6300</v>
      </c>
      <c r="K436">
        <v>0</v>
      </c>
    </row>
    <row r="437" spans="1:11" x14ac:dyDescent="0.25">
      <c r="A437" t="s">
        <v>844</v>
      </c>
      <c r="B437">
        <v>2308.46</v>
      </c>
      <c r="C437">
        <v>187107.98</v>
      </c>
      <c r="D437">
        <v>6861.4</v>
      </c>
      <c r="E437">
        <v>0</v>
      </c>
      <c r="F437">
        <v>293617.95000000013</v>
      </c>
      <c r="G437">
        <v>119805.82999999999</v>
      </c>
      <c r="H437">
        <v>97924.959999999992</v>
      </c>
      <c r="I437">
        <v>2683424.9</v>
      </c>
      <c r="J437">
        <v>3391051.48</v>
      </c>
      <c r="K437">
        <v>0</v>
      </c>
    </row>
    <row r="438" spans="1:11" x14ac:dyDescent="0.25">
      <c r="A438" t="s">
        <v>954</v>
      </c>
      <c r="B438">
        <v>18581755.519999996</v>
      </c>
      <c r="C438">
        <v>3453755.2700000005</v>
      </c>
      <c r="D438">
        <v>692575.57</v>
      </c>
      <c r="E438">
        <v>1958419.5200000007</v>
      </c>
      <c r="F438">
        <v>6375953.6205000002</v>
      </c>
      <c r="G438">
        <v>3127390.9899999998</v>
      </c>
      <c r="H438">
        <v>3668541.160000002</v>
      </c>
      <c r="I438">
        <v>20418441.46945833</v>
      </c>
      <c r="J438">
        <v>58276833.119958349</v>
      </c>
      <c r="K43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A5EF193D35F5D458573D3AA1495871D" ma:contentTypeVersion="13" ma:contentTypeDescription="Luo uusi asiakirja." ma:contentTypeScope="" ma:versionID="f30208d55315337e4f7fc94d5faca5c8">
  <xsd:schema xmlns:xsd="http://www.w3.org/2001/XMLSchema" xmlns:xs="http://www.w3.org/2001/XMLSchema" xmlns:p="http://schemas.microsoft.com/office/2006/metadata/properties" xmlns:ns3="87f099b3-bd9c-4d0f-902c-d9b26a51212d" xmlns:ns4="5884b8ba-34be-4a57-8336-f50194225436" targetNamespace="http://schemas.microsoft.com/office/2006/metadata/properties" ma:root="true" ma:fieldsID="b36a82d55a905935e6edf83ad55cb06c" ns3:_="" ns4:_="">
    <xsd:import namespace="87f099b3-bd9c-4d0f-902c-d9b26a51212d"/>
    <xsd:import namespace="5884b8ba-34be-4a57-8336-f50194225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099b3-bd9c-4d0f-902c-d9b26a5121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4b8ba-34be-4a57-8336-f501942254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4872B5-9DA0-4EB6-9680-D88F81BE6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783577-A46A-4D26-8315-80B34BF6D29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7f099b3-bd9c-4d0f-902c-d9b26a51212d"/>
    <ds:schemaRef ds:uri="http://purl.org/dc/elements/1.1/"/>
    <ds:schemaRef ds:uri="http://schemas.microsoft.com/office/2006/metadata/properties"/>
    <ds:schemaRef ds:uri="5884b8ba-34be-4a57-8336-f501942254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E7DF8E-5909-4068-BD3D-C52740510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f099b3-bd9c-4d0f-902c-d9b26a51212d"/>
    <ds:schemaRef ds:uri="5884b8ba-34be-4a57-8336-f50194225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Haku</vt:lpstr>
      <vt:lpstr>Seurakunnat2019</vt:lpstr>
      <vt:lpstr>Tiedot2019</vt:lpstr>
      <vt:lpstr>Jäsenet2018</vt:lpstr>
      <vt:lpstr>Jäsenet2017</vt:lpstr>
      <vt:lpstr>Tiedot2018</vt:lpstr>
      <vt:lpstr>Tiedot2017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Häkkinen Vesa</dc:creator>
  <cp:lastModifiedBy>Häkkinen Vesa</cp:lastModifiedBy>
  <dcterms:created xsi:type="dcterms:W3CDTF">2020-05-07T13:52:17Z</dcterms:created>
  <dcterms:modified xsi:type="dcterms:W3CDTF">2020-05-13T08:10:08Z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0x010100AA5EF193D35F5D458573D3AA1495871D</vt:lpwstr>
  </property>
</Properties>
</file>